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androstormer-my.sharepoint.com/personal/guilherme_varaschin_liberta_com_vc/Documents/"/>
    </mc:Choice>
  </mc:AlternateContent>
  <xr:revisionPtr revIDLastSave="756" documentId="8_{C9A1B4F9-5A8B-4F52-A001-9733C090CCB2}" xr6:coauthVersionLast="47" xr6:coauthVersionMax="47" xr10:uidLastSave="{47982565-D5F6-4496-A715-82B6B3B0F905}"/>
  <bookViews>
    <workbookView xWindow="8208" yWindow="1044" windowWidth="12420" windowHeight="8460" firstSheet="9" activeTab="9" xr2:uid="{DC431EA0-2CF1-4E23-B81F-D73FBB55306F}"/>
  </bookViews>
  <sheets>
    <sheet name="Trimestre contra Trimestre Ant." sheetId="7" r:id="rId1"/>
    <sheet name="Acum. em 4 trimestres" sheetId="9" r:id="rId2"/>
    <sheet name="Taxa Trimestral" sheetId="3" r:id="rId3"/>
    <sheet name="Série Encadeada" sheetId="2" r:id="rId4"/>
    <sheet name="Valores Encadeados a Preços 95" sheetId="11" r:id="rId5"/>
    <sheet name="Val encad preços 95 com ajuste" sheetId="14" r:id="rId6"/>
    <sheet name="Valores Correntes" sheetId="4" r:id="rId7"/>
    <sheet name="PIB Nominal" sheetId="1" r:id="rId8"/>
    <sheet name="PIB Nominal 2" sheetId="12" r:id="rId9"/>
    <sheet name="PIB Var. Real Tri" sheetId="8" r:id="rId10"/>
    <sheet name="PIB Var. Real 4t" sheetId="10" r:id="rId11"/>
    <sheet name="PIB Var. Real" sheetId="6" r:id="rId12"/>
    <sheet name="Planilha5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5" i="8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4" i="8"/>
  <c r="AM124" i="13"/>
  <c r="AN124" i="13"/>
  <c r="AO124" i="13"/>
  <c r="AP124" i="13"/>
  <c r="AQ124" i="13"/>
  <c r="AR124" i="13"/>
  <c r="AS124" i="13"/>
  <c r="AT124" i="13"/>
  <c r="AL124" i="13"/>
  <c r="AL123" i="13"/>
  <c r="AD124" i="13"/>
  <c r="AE124" i="13"/>
  <c r="AF124" i="13"/>
  <c r="AG124" i="13"/>
  <c r="AH124" i="13"/>
  <c r="AI124" i="13"/>
  <c r="AJ124" i="13"/>
  <c r="AK124" i="13"/>
  <c r="AC124" i="13"/>
  <c r="AC123" i="13"/>
  <c r="U124" i="13"/>
  <c r="V124" i="13"/>
  <c r="W124" i="13"/>
  <c r="X124" i="13"/>
  <c r="Y124" i="13"/>
  <c r="Z124" i="13"/>
  <c r="AA124" i="13"/>
  <c r="T124" i="13"/>
  <c r="T123" i="13"/>
  <c r="N124" i="13"/>
  <c r="O124" i="13"/>
  <c r="P124" i="13"/>
  <c r="Q124" i="13"/>
  <c r="R124" i="13"/>
  <c r="M124" i="13"/>
  <c r="M123" i="13"/>
  <c r="H124" i="13"/>
  <c r="I124" i="13"/>
  <c r="J124" i="13"/>
  <c r="K124" i="13"/>
  <c r="L124" i="13"/>
  <c r="B124" i="13"/>
  <c r="C124" i="13"/>
  <c r="D124" i="13"/>
  <c r="E124" i="13"/>
  <c r="G124" i="13"/>
  <c r="G123" i="13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I125" i="6"/>
  <c r="I124" i="6"/>
  <c r="B125" i="6"/>
  <c r="C125" i="6"/>
  <c r="D125" i="6"/>
  <c r="E125" i="6"/>
  <c r="F125" i="6"/>
  <c r="G125" i="6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M126" i="11" s="1"/>
  <c r="BM126" i="11" s="1"/>
  <c r="BQ126" i="11" s="1"/>
  <c r="B125" i="10"/>
  <c r="C125" i="10"/>
  <c r="D125" i="10"/>
  <c r="E125" i="10"/>
  <c r="F125" i="10"/>
  <c r="G125" i="10"/>
  <c r="I125" i="10"/>
  <c r="I124" i="10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I125" i="8"/>
  <c r="B125" i="8"/>
  <c r="C125" i="8"/>
  <c r="D125" i="8"/>
  <c r="E125" i="8"/>
  <c r="F125" i="8"/>
  <c r="A125" i="8"/>
  <c r="AL123" i="12"/>
  <c r="AL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AJ124" i="12"/>
  <c r="AY124" i="1"/>
  <c r="AY123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G124" i="1"/>
  <c r="AG123" i="1"/>
  <c r="X124" i="1"/>
  <c r="Y124" i="1"/>
  <c r="AA124" i="1"/>
  <c r="Z124" i="1" s="1"/>
  <c r="AB124" i="1"/>
  <c r="AC124" i="1"/>
  <c r="AD124" i="1"/>
  <c r="AE124" i="1"/>
  <c r="W124" i="1"/>
  <c r="N124" i="1"/>
  <c r="M124" i="1" s="1"/>
  <c r="O124" i="1"/>
  <c r="P124" i="1"/>
  <c r="Q124" i="1"/>
  <c r="R124" i="1"/>
  <c r="S124" i="1"/>
  <c r="T124" i="1"/>
  <c r="K123" i="1"/>
  <c r="K124" i="1"/>
  <c r="C124" i="1"/>
  <c r="D124" i="1"/>
  <c r="F124" i="1"/>
  <c r="E124" i="1" s="1"/>
  <c r="G124" i="1"/>
  <c r="H124" i="1"/>
  <c r="I124" i="1"/>
  <c r="J124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W123" i="1" s="1"/>
  <c r="L124" i="1"/>
  <c r="L4" i="1"/>
  <c r="L5" i="1"/>
  <c r="L6" i="1"/>
  <c r="L7" i="1"/>
  <c r="L8" i="1"/>
  <c r="L3" i="1"/>
  <c r="AA125" i="4"/>
  <c r="AB125" i="4"/>
  <c r="AC125" i="4"/>
  <c r="AD125" i="4"/>
  <c r="AE125" i="4"/>
  <c r="AA126" i="4"/>
  <c r="AB126" i="4"/>
  <c r="AC126" i="4"/>
  <c r="AD126" i="4"/>
  <c r="AE126" i="4"/>
  <c r="Z125" i="4"/>
  <c r="Z126" i="4"/>
  <c r="Y126" i="14"/>
  <c r="X126" i="14"/>
  <c r="BQ125" i="11"/>
  <c r="BO125" i="11"/>
  <c r="BO126" i="11"/>
  <c r="BG125" i="11"/>
  <c r="BH125" i="11"/>
  <c r="BI125" i="11"/>
  <c r="BJ125" i="11"/>
  <c r="BK125" i="11"/>
  <c r="BL125" i="11"/>
  <c r="BM125" i="11"/>
  <c r="BG126" i="11"/>
  <c r="BH126" i="11"/>
  <c r="BI126" i="11"/>
  <c r="BJ126" i="11"/>
  <c r="BK126" i="11"/>
  <c r="BL126" i="11"/>
  <c r="BD125" i="11"/>
  <c r="BD126" i="11"/>
  <c r="BC125" i="11"/>
  <c r="BC126" i="11"/>
  <c r="BA125" i="11"/>
  <c r="BA126" i="11"/>
  <c r="AZ125" i="11"/>
  <c r="AZ126" i="11"/>
  <c r="AY125" i="11"/>
  <c r="AY126" i="11"/>
  <c r="AV125" i="11"/>
  <c r="AW125" i="11"/>
  <c r="AV126" i="11"/>
  <c r="AW126" i="11"/>
  <c r="AU125" i="11"/>
  <c r="AU126" i="11"/>
  <c r="AT125" i="11"/>
  <c r="AT126" i="11"/>
  <c r="AS125" i="11"/>
  <c r="AS126" i="11"/>
  <c r="AR125" i="11"/>
  <c r="AR126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33" i="11"/>
  <c r="AW34" i="11"/>
  <c r="AW35" i="11"/>
  <c r="AW36" i="11"/>
  <c r="AW37" i="11"/>
  <c r="AW38" i="11"/>
  <c r="AW39" i="11"/>
  <c r="AW40" i="11"/>
  <c r="AW41" i="11"/>
  <c r="AW42" i="11"/>
  <c r="AW43" i="11"/>
  <c r="AW44" i="11"/>
  <c r="AW45" i="11"/>
  <c r="AW46" i="11"/>
  <c r="AW47" i="11"/>
  <c r="AW48" i="11"/>
  <c r="AW49" i="11"/>
  <c r="AW50" i="11"/>
  <c r="AW51" i="11"/>
  <c r="AW52" i="11"/>
  <c r="AW53" i="11"/>
  <c r="AW54" i="11"/>
  <c r="AW55" i="11"/>
  <c r="AW56" i="11"/>
  <c r="AW57" i="11"/>
  <c r="AW58" i="11"/>
  <c r="AW59" i="11"/>
  <c r="AW60" i="11"/>
  <c r="AW61" i="11"/>
  <c r="AW62" i="11"/>
  <c r="AW63" i="11"/>
  <c r="AW64" i="11"/>
  <c r="AW65" i="11"/>
  <c r="AW66" i="11"/>
  <c r="AW67" i="11"/>
  <c r="AW68" i="11"/>
  <c r="AW69" i="11"/>
  <c r="AW70" i="11"/>
  <c r="AW71" i="11"/>
  <c r="AW72" i="11"/>
  <c r="AW73" i="11"/>
  <c r="AW74" i="11"/>
  <c r="AW75" i="11"/>
  <c r="AW76" i="11"/>
  <c r="AW77" i="11"/>
  <c r="AW78" i="11"/>
  <c r="AW79" i="11"/>
  <c r="AW80" i="11"/>
  <c r="AW81" i="11"/>
  <c r="AW82" i="11"/>
  <c r="AW83" i="11"/>
  <c r="AW84" i="11"/>
  <c r="AW85" i="11"/>
  <c r="AW86" i="11"/>
  <c r="AW87" i="11"/>
  <c r="AW88" i="11"/>
  <c r="AW89" i="11"/>
  <c r="AW90" i="11"/>
  <c r="AW91" i="11"/>
  <c r="AW92" i="11"/>
  <c r="AW93" i="11"/>
  <c r="AW94" i="11"/>
  <c r="AW95" i="11"/>
  <c r="AW96" i="11"/>
  <c r="AW97" i="11"/>
  <c r="AW98" i="11"/>
  <c r="AW99" i="11"/>
  <c r="AW100" i="11"/>
  <c r="AW101" i="11"/>
  <c r="AW102" i="11"/>
  <c r="AW103" i="11"/>
  <c r="AW104" i="11"/>
  <c r="AW105" i="11"/>
  <c r="AW106" i="11"/>
  <c r="AW107" i="11"/>
  <c r="AW108" i="11"/>
  <c r="AW109" i="11"/>
  <c r="AW110" i="11"/>
  <c r="AW111" i="11"/>
  <c r="AW112" i="11"/>
  <c r="AW113" i="11"/>
  <c r="AW114" i="11"/>
  <c r="AW115" i="11"/>
  <c r="AW116" i="11"/>
  <c r="AW117" i="11"/>
  <c r="AW118" i="11"/>
  <c r="AW119" i="11"/>
  <c r="AW120" i="11"/>
  <c r="AW121" i="11"/>
  <c r="AW122" i="11"/>
  <c r="AW123" i="11"/>
  <c r="AW124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33" i="11"/>
  <c r="AV34" i="11"/>
  <c r="AV35" i="11"/>
  <c r="AV36" i="11"/>
  <c r="AV37" i="11"/>
  <c r="AV38" i="11"/>
  <c r="AV39" i="11"/>
  <c r="AV40" i="11"/>
  <c r="AV41" i="11"/>
  <c r="AV42" i="11"/>
  <c r="AV43" i="11"/>
  <c r="AV44" i="11"/>
  <c r="AV45" i="11"/>
  <c r="AV46" i="11"/>
  <c r="AV47" i="11"/>
  <c r="AV48" i="11"/>
  <c r="AV49" i="11"/>
  <c r="AV50" i="11"/>
  <c r="AV51" i="11"/>
  <c r="AV52" i="11"/>
  <c r="AV53" i="11"/>
  <c r="AV54" i="11"/>
  <c r="AV55" i="11"/>
  <c r="AV56" i="11"/>
  <c r="AV57" i="11"/>
  <c r="AV58" i="11"/>
  <c r="AV59" i="11"/>
  <c r="AV60" i="11"/>
  <c r="AV61" i="11"/>
  <c r="AV62" i="11"/>
  <c r="AV63" i="11"/>
  <c r="AV64" i="11"/>
  <c r="AV65" i="11"/>
  <c r="AV66" i="11"/>
  <c r="AV67" i="11"/>
  <c r="AV68" i="11"/>
  <c r="AV69" i="11"/>
  <c r="AV70" i="11"/>
  <c r="AV71" i="11"/>
  <c r="AV72" i="11"/>
  <c r="AV73" i="11"/>
  <c r="AV74" i="11"/>
  <c r="AV75" i="11"/>
  <c r="AV76" i="11"/>
  <c r="AV77" i="11"/>
  <c r="AV78" i="11"/>
  <c r="AV79" i="11"/>
  <c r="AV80" i="11"/>
  <c r="AV81" i="11"/>
  <c r="AV82" i="11"/>
  <c r="AV83" i="11"/>
  <c r="AV84" i="11"/>
  <c r="AV85" i="11"/>
  <c r="AV86" i="11"/>
  <c r="AV87" i="11"/>
  <c r="AV88" i="11"/>
  <c r="AV89" i="11"/>
  <c r="AV90" i="11"/>
  <c r="AV91" i="11"/>
  <c r="AV92" i="11"/>
  <c r="AV93" i="11"/>
  <c r="AV94" i="11"/>
  <c r="AV95" i="11"/>
  <c r="AV96" i="11"/>
  <c r="AV97" i="11"/>
  <c r="AV98" i="11"/>
  <c r="AV99" i="11"/>
  <c r="AV100" i="11"/>
  <c r="AV101" i="11"/>
  <c r="AV102" i="11"/>
  <c r="AV103" i="11"/>
  <c r="AV104" i="11"/>
  <c r="AV105" i="11"/>
  <c r="AV106" i="11"/>
  <c r="AV107" i="11"/>
  <c r="AV108" i="11"/>
  <c r="AV109" i="11"/>
  <c r="AV110" i="11"/>
  <c r="AV111" i="11"/>
  <c r="AV112" i="11"/>
  <c r="AV113" i="11"/>
  <c r="AV114" i="11"/>
  <c r="AV115" i="11"/>
  <c r="AV116" i="11"/>
  <c r="AV117" i="11"/>
  <c r="AV118" i="11"/>
  <c r="AV119" i="11"/>
  <c r="AV120" i="11"/>
  <c r="AV121" i="11"/>
  <c r="AV122" i="11"/>
  <c r="AV123" i="11"/>
  <c r="AV124" i="11"/>
  <c r="AV8" i="11"/>
  <c r="AW8" i="11"/>
  <c r="AU9" i="11"/>
  <c r="BJ13" i="11" s="1"/>
  <c r="AU10" i="11"/>
  <c r="BJ14" i="11" s="1"/>
  <c r="AU11" i="11"/>
  <c r="BJ15" i="11" s="1"/>
  <c r="AU12" i="11"/>
  <c r="BJ16" i="11" s="1"/>
  <c r="AU13" i="11"/>
  <c r="BJ17" i="11" s="1"/>
  <c r="AU14" i="11"/>
  <c r="BJ18" i="11" s="1"/>
  <c r="AU15" i="11"/>
  <c r="BJ19" i="11" s="1"/>
  <c r="AU16" i="11"/>
  <c r="BJ20" i="11" s="1"/>
  <c r="AU17" i="11"/>
  <c r="BJ21" i="11" s="1"/>
  <c r="AU18" i="11"/>
  <c r="BJ22" i="11" s="1"/>
  <c r="AU19" i="11"/>
  <c r="BJ23" i="11" s="1"/>
  <c r="AU20" i="11"/>
  <c r="BJ24" i="11" s="1"/>
  <c r="AU21" i="11"/>
  <c r="BJ25" i="11" s="1"/>
  <c r="AU22" i="11"/>
  <c r="BJ26" i="11" s="1"/>
  <c r="AU23" i="11"/>
  <c r="BJ27" i="11" s="1"/>
  <c r="AU24" i="11"/>
  <c r="BJ28" i="11" s="1"/>
  <c r="AU25" i="11"/>
  <c r="BJ29" i="11" s="1"/>
  <c r="AU26" i="11"/>
  <c r="BJ30" i="11" s="1"/>
  <c r="AU27" i="11"/>
  <c r="BJ31" i="11" s="1"/>
  <c r="AU28" i="11"/>
  <c r="BJ32" i="11" s="1"/>
  <c r="AU29" i="11"/>
  <c r="BJ33" i="11" s="1"/>
  <c r="AU30" i="11"/>
  <c r="BJ34" i="11" s="1"/>
  <c r="AU31" i="11"/>
  <c r="BJ35" i="11" s="1"/>
  <c r="AU32" i="11"/>
  <c r="BJ36" i="11" s="1"/>
  <c r="AU33" i="11"/>
  <c r="BJ37" i="11" s="1"/>
  <c r="AU34" i="11"/>
  <c r="BJ38" i="11" s="1"/>
  <c r="AU35" i="11"/>
  <c r="BJ39" i="11" s="1"/>
  <c r="AU36" i="11"/>
  <c r="BJ40" i="11" s="1"/>
  <c r="AU37" i="11"/>
  <c r="BJ41" i="11" s="1"/>
  <c r="AU38" i="11"/>
  <c r="BJ42" i="11" s="1"/>
  <c r="AU39" i="11"/>
  <c r="BJ43" i="11" s="1"/>
  <c r="AU40" i="11"/>
  <c r="BJ44" i="11" s="1"/>
  <c r="AU41" i="11"/>
  <c r="BJ45" i="11" s="1"/>
  <c r="AU42" i="11"/>
  <c r="BJ46" i="11" s="1"/>
  <c r="AU43" i="11"/>
  <c r="BJ47" i="11" s="1"/>
  <c r="AU44" i="11"/>
  <c r="BJ48" i="11" s="1"/>
  <c r="AU45" i="11"/>
  <c r="BJ49" i="11" s="1"/>
  <c r="AU46" i="11"/>
  <c r="BJ50" i="11" s="1"/>
  <c r="AU47" i="11"/>
  <c r="BJ51" i="11" s="1"/>
  <c r="AU48" i="11"/>
  <c r="BJ52" i="11" s="1"/>
  <c r="AU49" i="11"/>
  <c r="BJ53" i="11" s="1"/>
  <c r="AU50" i="11"/>
  <c r="BJ54" i="11" s="1"/>
  <c r="AU51" i="11"/>
  <c r="BJ55" i="11" s="1"/>
  <c r="AU52" i="11"/>
  <c r="BJ56" i="11" s="1"/>
  <c r="AU53" i="11"/>
  <c r="BJ57" i="11" s="1"/>
  <c r="AU54" i="11"/>
  <c r="BJ58" i="11" s="1"/>
  <c r="AU55" i="11"/>
  <c r="BJ59" i="11" s="1"/>
  <c r="AU56" i="11"/>
  <c r="BJ60" i="11" s="1"/>
  <c r="AU57" i="11"/>
  <c r="BJ61" i="11" s="1"/>
  <c r="AU58" i="11"/>
  <c r="BJ62" i="11" s="1"/>
  <c r="AU59" i="11"/>
  <c r="BJ63" i="11" s="1"/>
  <c r="AU60" i="11"/>
  <c r="BJ64" i="11" s="1"/>
  <c r="AU61" i="11"/>
  <c r="BJ65" i="11" s="1"/>
  <c r="AU62" i="11"/>
  <c r="BJ66" i="11" s="1"/>
  <c r="AU63" i="11"/>
  <c r="BJ67" i="11" s="1"/>
  <c r="AU64" i="11"/>
  <c r="BJ68" i="11" s="1"/>
  <c r="AU65" i="11"/>
  <c r="BJ69" i="11" s="1"/>
  <c r="AU66" i="11"/>
  <c r="BJ70" i="11" s="1"/>
  <c r="AU67" i="11"/>
  <c r="BJ71" i="11" s="1"/>
  <c r="AU68" i="11"/>
  <c r="BJ72" i="11" s="1"/>
  <c r="AU69" i="11"/>
  <c r="BJ73" i="11" s="1"/>
  <c r="AU70" i="11"/>
  <c r="BJ74" i="11" s="1"/>
  <c r="AU71" i="11"/>
  <c r="BJ75" i="11" s="1"/>
  <c r="AU72" i="11"/>
  <c r="BJ76" i="11" s="1"/>
  <c r="AU73" i="11"/>
  <c r="BJ77" i="11" s="1"/>
  <c r="AU74" i="11"/>
  <c r="BJ78" i="11" s="1"/>
  <c r="AU75" i="11"/>
  <c r="BJ79" i="11" s="1"/>
  <c r="AU76" i="11"/>
  <c r="BJ80" i="11" s="1"/>
  <c r="AU77" i="11"/>
  <c r="BJ81" i="11" s="1"/>
  <c r="AU78" i="11"/>
  <c r="BJ82" i="11" s="1"/>
  <c r="AU79" i="11"/>
  <c r="BJ83" i="11" s="1"/>
  <c r="AU80" i="11"/>
  <c r="BJ84" i="11" s="1"/>
  <c r="AU81" i="11"/>
  <c r="BJ85" i="11" s="1"/>
  <c r="AU82" i="11"/>
  <c r="BJ86" i="11" s="1"/>
  <c r="AU83" i="11"/>
  <c r="BJ87" i="11" s="1"/>
  <c r="AU84" i="11"/>
  <c r="BJ88" i="11" s="1"/>
  <c r="AU85" i="11"/>
  <c r="BJ89" i="11" s="1"/>
  <c r="AU86" i="11"/>
  <c r="BJ90" i="11" s="1"/>
  <c r="AU87" i="11"/>
  <c r="BJ91" i="11" s="1"/>
  <c r="AU88" i="11"/>
  <c r="BJ92" i="11" s="1"/>
  <c r="AU89" i="11"/>
  <c r="BJ93" i="11" s="1"/>
  <c r="AU90" i="11"/>
  <c r="BJ94" i="11" s="1"/>
  <c r="AU91" i="11"/>
  <c r="BJ95" i="11" s="1"/>
  <c r="AU92" i="11"/>
  <c r="BJ96" i="11" s="1"/>
  <c r="AU93" i="11"/>
  <c r="BJ97" i="11" s="1"/>
  <c r="AU94" i="11"/>
  <c r="BJ98" i="11" s="1"/>
  <c r="AU95" i="11"/>
  <c r="BJ99" i="11" s="1"/>
  <c r="AU96" i="11"/>
  <c r="BJ100" i="11" s="1"/>
  <c r="AU97" i="11"/>
  <c r="BJ101" i="11" s="1"/>
  <c r="AU98" i="11"/>
  <c r="BJ102" i="11" s="1"/>
  <c r="AU99" i="11"/>
  <c r="BJ103" i="11" s="1"/>
  <c r="AU100" i="11"/>
  <c r="BJ104" i="11" s="1"/>
  <c r="AU101" i="11"/>
  <c r="BJ105" i="11" s="1"/>
  <c r="AU102" i="11"/>
  <c r="BJ106" i="11" s="1"/>
  <c r="AU103" i="11"/>
  <c r="BJ107" i="11" s="1"/>
  <c r="AU104" i="11"/>
  <c r="BJ108" i="11" s="1"/>
  <c r="AU105" i="11"/>
  <c r="BJ109" i="11" s="1"/>
  <c r="AU106" i="11"/>
  <c r="BJ110" i="11" s="1"/>
  <c r="AU107" i="11"/>
  <c r="BJ111" i="11" s="1"/>
  <c r="AU108" i="11"/>
  <c r="BJ112" i="11" s="1"/>
  <c r="AU109" i="11"/>
  <c r="BJ113" i="11" s="1"/>
  <c r="AU110" i="11"/>
  <c r="BJ114" i="11" s="1"/>
  <c r="AU111" i="11"/>
  <c r="BJ115" i="11" s="1"/>
  <c r="AU112" i="11"/>
  <c r="BJ116" i="11" s="1"/>
  <c r="AU113" i="11"/>
  <c r="BJ117" i="11" s="1"/>
  <c r="AU114" i="11"/>
  <c r="BJ118" i="11" s="1"/>
  <c r="AU115" i="11"/>
  <c r="BJ119" i="11" s="1"/>
  <c r="AU116" i="11"/>
  <c r="BJ120" i="11" s="1"/>
  <c r="AU117" i="11"/>
  <c r="BJ121" i="11" s="1"/>
  <c r="AU118" i="11"/>
  <c r="BJ122" i="11" s="1"/>
  <c r="AU119" i="11"/>
  <c r="BJ123" i="11" s="1"/>
  <c r="AU120" i="11"/>
  <c r="BJ124" i="11" s="1"/>
  <c r="AU121" i="11"/>
  <c r="AU122" i="11"/>
  <c r="AU123" i="11"/>
  <c r="AU124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30" i="11"/>
  <c r="AT31" i="11"/>
  <c r="AT32" i="11"/>
  <c r="AT33" i="11"/>
  <c r="AT34" i="11"/>
  <c r="AT35" i="11"/>
  <c r="AT36" i="11"/>
  <c r="AT37" i="11"/>
  <c r="AT38" i="11"/>
  <c r="AT39" i="11"/>
  <c r="AT40" i="11"/>
  <c r="AT41" i="11"/>
  <c r="AT42" i="11"/>
  <c r="AT43" i="11"/>
  <c r="AT44" i="11"/>
  <c r="AT45" i="11"/>
  <c r="AT46" i="11"/>
  <c r="AT47" i="11"/>
  <c r="AT48" i="11"/>
  <c r="AT49" i="11"/>
  <c r="AT50" i="11"/>
  <c r="AT51" i="11"/>
  <c r="AT52" i="11"/>
  <c r="AT53" i="11"/>
  <c r="AT54" i="11"/>
  <c r="AT55" i="11"/>
  <c r="AT56" i="11"/>
  <c r="AT57" i="11"/>
  <c r="AT58" i="11"/>
  <c r="AT59" i="11"/>
  <c r="AT60" i="11"/>
  <c r="AT61" i="11"/>
  <c r="AT62" i="11"/>
  <c r="AT63" i="11"/>
  <c r="AT64" i="11"/>
  <c r="AT65" i="11"/>
  <c r="AT66" i="11"/>
  <c r="AT67" i="11"/>
  <c r="AT68" i="11"/>
  <c r="AT69" i="11"/>
  <c r="AT70" i="11"/>
  <c r="AT71" i="11"/>
  <c r="AT72" i="11"/>
  <c r="AT73" i="11"/>
  <c r="AT74" i="11"/>
  <c r="AT75" i="11"/>
  <c r="AT76" i="11"/>
  <c r="AT77" i="11"/>
  <c r="AT78" i="11"/>
  <c r="AT79" i="11"/>
  <c r="AT80" i="11"/>
  <c r="AT81" i="11"/>
  <c r="AT82" i="11"/>
  <c r="AT83" i="11"/>
  <c r="AT84" i="11"/>
  <c r="AT85" i="11"/>
  <c r="AT86" i="11"/>
  <c r="AT87" i="11"/>
  <c r="AT88" i="11"/>
  <c r="AT89" i="11"/>
  <c r="AT90" i="11"/>
  <c r="AT91" i="11"/>
  <c r="AT92" i="11"/>
  <c r="AT93" i="11"/>
  <c r="AT94" i="11"/>
  <c r="AT95" i="11"/>
  <c r="AT96" i="11"/>
  <c r="AT97" i="11"/>
  <c r="AT98" i="11"/>
  <c r="AT99" i="11"/>
  <c r="AT100" i="11"/>
  <c r="AT101" i="11"/>
  <c r="AT102" i="11"/>
  <c r="AT103" i="11"/>
  <c r="AT104" i="11"/>
  <c r="AT105" i="11"/>
  <c r="AT106" i="11"/>
  <c r="AT107" i="11"/>
  <c r="AT108" i="11"/>
  <c r="AT109" i="11"/>
  <c r="AT110" i="11"/>
  <c r="AT111" i="11"/>
  <c r="AT112" i="11"/>
  <c r="AT113" i="11"/>
  <c r="AT114" i="11"/>
  <c r="AT115" i="11"/>
  <c r="AT116" i="11"/>
  <c r="AT117" i="11"/>
  <c r="AT118" i="11"/>
  <c r="AT119" i="11"/>
  <c r="AT120" i="11"/>
  <c r="AT121" i="11"/>
  <c r="AT122" i="11"/>
  <c r="AT123" i="11"/>
  <c r="AT124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33" i="11"/>
  <c r="AS34" i="11"/>
  <c r="AS35" i="11"/>
  <c r="AS36" i="11"/>
  <c r="AS37" i="11"/>
  <c r="AS38" i="11"/>
  <c r="AS39" i="11"/>
  <c r="AS40" i="11"/>
  <c r="AS41" i="11"/>
  <c r="AS42" i="11"/>
  <c r="AS43" i="11"/>
  <c r="AS44" i="11"/>
  <c r="AS45" i="11"/>
  <c r="AS46" i="11"/>
  <c r="AS47" i="11"/>
  <c r="AS48" i="11"/>
  <c r="AS49" i="11"/>
  <c r="AS50" i="11"/>
  <c r="AS51" i="11"/>
  <c r="AS52" i="11"/>
  <c r="AS53" i="11"/>
  <c r="AS54" i="11"/>
  <c r="AS55" i="11"/>
  <c r="AS56" i="11"/>
  <c r="AS57" i="11"/>
  <c r="AS58" i="11"/>
  <c r="AS59" i="11"/>
  <c r="AS60" i="11"/>
  <c r="AS61" i="11"/>
  <c r="AS62" i="11"/>
  <c r="AS63" i="11"/>
  <c r="AS64" i="11"/>
  <c r="AS65" i="11"/>
  <c r="AS66" i="11"/>
  <c r="AS67" i="11"/>
  <c r="AS68" i="11"/>
  <c r="AS69" i="11"/>
  <c r="AS70" i="11"/>
  <c r="AS71" i="11"/>
  <c r="AS72" i="11"/>
  <c r="AS73" i="11"/>
  <c r="AS74" i="11"/>
  <c r="AS75" i="11"/>
  <c r="AS76" i="11"/>
  <c r="AS77" i="11"/>
  <c r="AS78" i="11"/>
  <c r="AS79" i="11"/>
  <c r="AS80" i="11"/>
  <c r="AS81" i="11"/>
  <c r="AS82" i="11"/>
  <c r="AS83" i="11"/>
  <c r="AS84" i="11"/>
  <c r="AS85" i="11"/>
  <c r="AS86" i="11"/>
  <c r="AS87" i="11"/>
  <c r="AS88" i="11"/>
  <c r="AS89" i="11"/>
  <c r="AS90" i="11"/>
  <c r="AS91" i="11"/>
  <c r="AS92" i="11"/>
  <c r="AS93" i="11"/>
  <c r="AS94" i="11"/>
  <c r="AS95" i="11"/>
  <c r="AS96" i="11"/>
  <c r="AS97" i="11"/>
  <c r="AS98" i="11"/>
  <c r="AS99" i="11"/>
  <c r="AS100" i="11"/>
  <c r="AS101" i="11"/>
  <c r="AS102" i="11"/>
  <c r="AS103" i="11"/>
  <c r="AS104" i="11"/>
  <c r="AS105" i="11"/>
  <c r="AS106" i="11"/>
  <c r="AS107" i="11"/>
  <c r="AS108" i="11"/>
  <c r="AS109" i="11"/>
  <c r="AS110" i="11"/>
  <c r="AS111" i="11"/>
  <c r="AS112" i="11"/>
  <c r="AS113" i="11"/>
  <c r="AS114" i="11"/>
  <c r="AS115" i="11"/>
  <c r="AS116" i="11"/>
  <c r="AS117" i="11"/>
  <c r="AS118" i="11"/>
  <c r="AS119" i="11"/>
  <c r="AS120" i="11"/>
  <c r="AS121" i="11"/>
  <c r="AS122" i="11"/>
  <c r="AS123" i="11"/>
  <c r="AS124" i="11"/>
  <c r="AS8" i="11"/>
  <c r="AT8" i="11"/>
  <c r="AU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33" i="11"/>
  <c r="AR34" i="11"/>
  <c r="AR35" i="11"/>
  <c r="AR36" i="11"/>
  <c r="AR37" i="11"/>
  <c r="AR38" i="11"/>
  <c r="AR39" i="11"/>
  <c r="AR40" i="11"/>
  <c r="AR41" i="11"/>
  <c r="AR42" i="11"/>
  <c r="AR43" i="11"/>
  <c r="AR44" i="11"/>
  <c r="AR45" i="11"/>
  <c r="AR46" i="11"/>
  <c r="AR47" i="11"/>
  <c r="AR48" i="11"/>
  <c r="AR49" i="11"/>
  <c r="AR50" i="11"/>
  <c r="AR51" i="11"/>
  <c r="AR52" i="11"/>
  <c r="AR53" i="11"/>
  <c r="AR54" i="11"/>
  <c r="AR55" i="11"/>
  <c r="AR56" i="11"/>
  <c r="AR57" i="11"/>
  <c r="AR58" i="11"/>
  <c r="AR59" i="11"/>
  <c r="AR60" i="11"/>
  <c r="AR61" i="11"/>
  <c r="AR62" i="11"/>
  <c r="AR63" i="11"/>
  <c r="AR64" i="11"/>
  <c r="AR65" i="11"/>
  <c r="AR66" i="11"/>
  <c r="AR67" i="11"/>
  <c r="AR68" i="11"/>
  <c r="AR69" i="11"/>
  <c r="AR70" i="11"/>
  <c r="AR71" i="11"/>
  <c r="AR72" i="11"/>
  <c r="AR73" i="11"/>
  <c r="AR74" i="11"/>
  <c r="AR75" i="11"/>
  <c r="AR76" i="11"/>
  <c r="AR77" i="11"/>
  <c r="AR78" i="11"/>
  <c r="AR79" i="11"/>
  <c r="AR80" i="11"/>
  <c r="AR81" i="11"/>
  <c r="AR82" i="11"/>
  <c r="AR83" i="11"/>
  <c r="AR84" i="11"/>
  <c r="AR85" i="11"/>
  <c r="AR86" i="11"/>
  <c r="AR87" i="11"/>
  <c r="AR88" i="11"/>
  <c r="AR89" i="11"/>
  <c r="AR90" i="11"/>
  <c r="AR91" i="11"/>
  <c r="AR92" i="11"/>
  <c r="AR93" i="11"/>
  <c r="AR94" i="11"/>
  <c r="AR95" i="11"/>
  <c r="AR96" i="11"/>
  <c r="AR97" i="11"/>
  <c r="AR98" i="11"/>
  <c r="AR99" i="11"/>
  <c r="AR100" i="11"/>
  <c r="AR101" i="11"/>
  <c r="AR102" i="11"/>
  <c r="AR103" i="11"/>
  <c r="AR104" i="11"/>
  <c r="AR105" i="11"/>
  <c r="AR106" i="11"/>
  <c r="AR107" i="11"/>
  <c r="AR108" i="11"/>
  <c r="AR109" i="11"/>
  <c r="AR110" i="11"/>
  <c r="AR111" i="11"/>
  <c r="AR112" i="11"/>
  <c r="AR113" i="11"/>
  <c r="AR114" i="11"/>
  <c r="AR115" i="11"/>
  <c r="AR116" i="11"/>
  <c r="AR117" i="11"/>
  <c r="AR118" i="11"/>
  <c r="AR119" i="11"/>
  <c r="AR120" i="11"/>
  <c r="AR121" i="11"/>
  <c r="AR122" i="11"/>
  <c r="AR123" i="11"/>
  <c r="AR124" i="11"/>
  <c r="AR8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N43" i="11"/>
  <c r="AN44" i="11"/>
  <c r="AN45" i="11"/>
  <c r="AN46" i="11"/>
  <c r="AN47" i="11"/>
  <c r="AN48" i="11"/>
  <c r="AN49" i="11"/>
  <c r="AN50" i="11"/>
  <c r="AN51" i="11"/>
  <c r="AN52" i="11"/>
  <c r="AN53" i="11"/>
  <c r="AN54" i="11"/>
  <c r="AN55" i="11"/>
  <c r="AN56" i="11"/>
  <c r="AN57" i="11"/>
  <c r="AN58" i="11"/>
  <c r="AN59" i="11"/>
  <c r="AN60" i="11"/>
  <c r="AN61" i="11"/>
  <c r="AN62" i="11"/>
  <c r="AN63" i="11"/>
  <c r="AN64" i="11"/>
  <c r="AN65" i="11"/>
  <c r="AN66" i="11"/>
  <c r="AN67" i="11"/>
  <c r="AN68" i="11"/>
  <c r="AN69" i="11"/>
  <c r="AN70" i="11"/>
  <c r="AN71" i="11"/>
  <c r="AN72" i="11"/>
  <c r="AN73" i="11"/>
  <c r="AN74" i="11"/>
  <c r="AN75" i="11"/>
  <c r="AN76" i="11"/>
  <c r="AN77" i="11"/>
  <c r="AN78" i="11"/>
  <c r="AN79" i="11"/>
  <c r="AN80" i="11"/>
  <c r="AN81" i="11"/>
  <c r="AN82" i="11"/>
  <c r="AN83" i="11"/>
  <c r="AN84" i="11"/>
  <c r="AN85" i="11"/>
  <c r="AN86" i="11"/>
  <c r="AN87" i="11"/>
  <c r="AN88" i="11"/>
  <c r="AN89" i="11"/>
  <c r="AN90" i="11"/>
  <c r="AN91" i="11"/>
  <c r="AN92" i="11"/>
  <c r="AN93" i="11"/>
  <c r="AN94" i="11"/>
  <c r="AN95" i="11"/>
  <c r="AN96" i="11"/>
  <c r="AN97" i="11"/>
  <c r="AN98" i="11"/>
  <c r="AN99" i="11"/>
  <c r="AN100" i="11"/>
  <c r="AN101" i="11"/>
  <c r="AN102" i="11"/>
  <c r="AN103" i="11"/>
  <c r="AN104" i="11"/>
  <c r="AN105" i="11"/>
  <c r="AN106" i="11"/>
  <c r="AN107" i="11"/>
  <c r="AN108" i="11"/>
  <c r="AN109" i="11"/>
  <c r="AN110" i="11"/>
  <c r="AN111" i="11"/>
  <c r="AN112" i="11"/>
  <c r="AN113" i="11"/>
  <c r="AN114" i="11"/>
  <c r="AN115" i="11"/>
  <c r="AN116" i="11"/>
  <c r="AN117" i="11"/>
  <c r="AN118" i="11"/>
  <c r="AN119" i="11"/>
  <c r="AN120" i="11"/>
  <c r="AN121" i="11"/>
  <c r="AN122" i="11"/>
  <c r="AN123" i="11"/>
  <c r="AN124" i="11"/>
  <c r="AN125" i="11"/>
  <c r="AN126" i="11"/>
  <c r="AN12" i="11"/>
  <c r="AD9" i="11"/>
  <c r="AE9" i="11"/>
  <c r="AF9" i="11"/>
  <c r="AG9" i="11"/>
  <c r="AD10" i="11"/>
  <c r="AE10" i="11"/>
  <c r="AF10" i="11"/>
  <c r="AG10" i="11"/>
  <c r="AD11" i="11"/>
  <c r="AE11" i="11"/>
  <c r="AF11" i="11"/>
  <c r="AG11" i="11"/>
  <c r="AD12" i="11"/>
  <c r="AE12" i="11"/>
  <c r="AF12" i="11"/>
  <c r="AG12" i="11"/>
  <c r="AD13" i="11"/>
  <c r="AE13" i="11"/>
  <c r="AF13" i="11"/>
  <c r="AG13" i="11"/>
  <c r="AD14" i="11"/>
  <c r="AE14" i="11"/>
  <c r="AF14" i="11"/>
  <c r="AG14" i="11"/>
  <c r="AD15" i="11"/>
  <c r="AE15" i="11"/>
  <c r="AF15" i="11"/>
  <c r="AG15" i="11"/>
  <c r="AD16" i="11"/>
  <c r="AE16" i="11"/>
  <c r="AF16" i="11"/>
  <c r="AG16" i="11"/>
  <c r="AD17" i="11"/>
  <c r="AE17" i="11"/>
  <c r="AF17" i="11"/>
  <c r="AG17" i="11"/>
  <c r="AD18" i="11"/>
  <c r="AE18" i="11"/>
  <c r="AF18" i="11"/>
  <c r="AG18" i="11"/>
  <c r="AD19" i="11"/>
  <c r="AE19" i="11"/>
  <c r="AF19" i="11"/>
  <c r="AG19" i="11"/>
  <c r="AD20" i="11"/>
  <c r="AE20" i="11"/>
  <c r="AF20" i="11"/>
  <c r="AG20" i="11"/>
  <c r="AD21" i="11"/>
  <c r="AE21" i="11"/>
  <c r="AF21" i="11"/>
  <c r="AG21" i="11"/>
  <c r="AD22" i="11"/>
  <c r="AE22" i="11"/>
  <c r="AF22" i="11"/>
  <c r="AG22" i="11"/>
  <c r="AD23" i="11"/>
  <c r="AE23" i="11"/>
  <c r="AF23" i="11"/>
  <c r="AG23" i="11"/>
  <c r="AD24" i="11"/>
  <c r="AE24" i="11"/>
  <c r="AF24" i="11"/>
  <c r="AG24" i="11"/>
  <c r="AD25" i="11"/>
  <c r="AE25" i="11"/>
  <c r="AF25" i="11"/>
  <c r="AG25" i="11"/>
  <c r="AD26" i="11"/>
  <c r="AE26" i="11"/>
  <c r="AF26" i="11"/>
  <c r="AG26" i="11"/>
  <c r="AD27" i="11"/>
  <c r="AE27" i="11"/>
  <c r="AF27" i="11"/>
  <c r="AG27" i="11"/>
  <c r="AD28" i="11"/>
  <c r="AE28" i="11"/>
  <c r="AF28" i="11"/>
  <c r="AG28" i="11"/>
  <c r="AD29" i="11"/>
  <c r="AE29" i="11"/>
  <c r="AF29" i="11"/>
  <c r="AG29" i="11"/>
  <c r="AD30" i="11"/>
  <c r="AE30" i="11"/>
  <c r="AF30" i="11"/>
  <c r="AG30" i="11"/>
  <c r="AD31" i="11"/>
  <c r="AE31" i="11"/>
  <c r="AF31" i="11"/>
  <c r="AG31" i="11"/>
  <c r="AD32" i="11"/>
  <c r="AE32" i="11"/>
  <c r="AF32" i="11"/>
  <c r="AG32" i="11"/>
  <c r="AD33" i="11"/>
  <c r="AE33" i="11"/>
  <c r="AF33" i="11"/>
  <c r="AG33" i="11"/>
  <c r="AD34" i="11"/>
  <c r="AE34" i="11"/>
  <c r="AF34" i="11"/>
  <c r="AG34" i="11"/>
  <c r="AD35" i="11"/>
  <c r="AE35" i="11"/>
  <c r="AF35" i="11"/>
  <c r="AG35" i="11"/>
  <c r="AD36" i="11"/>
  <c r="AE36" i="11"/>
  <c r="AF36" i="11"/>
  <c r="AG36" i="11"/>
  <c r="AD37" i="11"/>
  <c r="AE37" i="11"/>
  <c r="AF37" i="11"/>
  <c r="AG37" i="11"/>
  <c r="AD38" i="11"/>
  <c r="AE38" i="11"/>
  <c r="AF38" i="11"/>
  <c r="AG38" i="11"/>
  <c r="AD39" i="11"/>
  <c r="AE39" i="11"/>
  <c r="AF39" i="11"/>
  <c r="AG39" i="11"/>
  <c r="AD40" i="11"/>
  <c r="AE40" i="11"/>
  <c r="AF40" i="11"/>
  <c r="AG40" i="11"/>
  <c r="AD41" i="11"/>
  <c r="AE41" i="11"/>
  <c r="AF41" i="11"/>
  <c r="AG41" i="11"/>
  <c r="AD42" i="11"/>
  <c r="AE42" i="11"/>
  <c r="AF42" i="11"/>
  <c r="AG42" i="11"/>
  <c r="AD43" i="11"/>
  <c r="AE43" i="11"/>
  <c r="AF43" i="11"/>
  <c r="AG43" i="11"/>
  <c r="AD44" i="11"/>
  <c r="AE44" i="11"/>
  <c r="AF44" i="11"/>
  <c r="AG44" i="11"/>
  <c r="AD45" i="11"/>
  <c r="AE45" i="11"/>
  <c r="AF45" i="11"/>
  <c r="AG45" i="11"/>
  <c r="AD46" i="11"/>
  <c r="AE46" i="11"/>
  <c r="AF46" i="11"/>
  <c r="AG46" i="11"/>
  <c r="AD47" i="11"/>
  <c r="AE47" i="11"/>
  <c r="AF47" i="11"/>
  <c r="AG47" i="11"/>
  <c r="AD48" i="11"/>
  <c r="AE48" i="11"/>
  <c r="AF48" i="11"/>
  <c r="AG48" i="11"/>
  <c r="AD49" i="11"/>
  <c r="AE49" i="11"/>
  <c r="AF49" i="11"/>
  <c r="AG49" i="11"/>
  <c r="AD50" i="11"/>
  <c r="AE50" i="11"/>
  <c r="AF50" i="11"/>
  <c r="AG50" i="11"/>
  <c r="AD51" i="11"/>
  <c r="AE51" i="11"/>
  <c r="AF51" i="11"/>
  <c r="AG51" i="11"/>
  <c r="AD52" i="11"/>
  <c r="AE52" i="11"/>
  <c r="AF52" i="11"/>
  <c r="AG52" i="11"/>
  <c r="AD53" i="11"/>
  <c r="AE53" i="11"/>
  <c r="AF53" i="11"/>
  <c r="AG53" i="11"/>
  <c r="AD54" i="11"/>
  <c r="AE54" i="11"/>
  <c r="AF54" i="11"/>
  <c r="AG54" i="11"/>
  <c r="AD55" i="11"/>
  <c r="AE55" i="11"/>
  <c r="AF55" i="11"/>
  <c r="AG55" i="11"/>
  <c r="AD56" i="11"/>
  <c r="AE56" i="11"/>
  <c r="AF56" i="11"/>
  <c r="AG56" i="11"/>
  <c r="AD57" i="11"/>
  <c r="AE57" i="11"/>
  <c r="AF57" i="11"/>
  <c r="AG57" i="11"/>
  <c r="AD58" i="11"/>
  <c r="AE58" i="11"/>
  <c r="AF58" i="11"/>
  <c r="AG58" i="11"/>
  <c r="AD59" i="11"/>
  <c r="AE59" i="11"/>
  <c r="AF59" i="11"/>
  <c r="AG59" i="11"/>
  <c r="AD60" i="11"/>
  <c r="AE60" i="11"/>
  <c r="AF60" i="11"/>
  <c r="AG60" i="11"/>
  <c r="AD61" i="11"/>
  <c r="AE61" i="11"/>
  <c r="AF61" i="11"/>
  <c r="AG61" i="11"/>
  <c r="AD62" i="11"/>
  <c r="AE62" i="11"/>
  <c r="AF62" i="11"/>
  <c r="AG62" i="11"/>
  <c r="AD63" i="11"/>
  <c r="AE63" i="11"/>
  <c r="AF63" i="11"/>
  <c r="AG63" i="11"/>
  <c r="AD64" i="11"/>
  <c r="AE64" i="11"/>
  <c r="AF64" i="11"/>
  <c r="AG64" i="11"/>
  <c r="AD65" i="11"/>
  <c r="AE65" i="11"/>
  <c r="AF65" i="11"/>
  <c r="AG65" i="11"/>
  <c r="AD66" i="11"/>
  <c r="AE66" i="11"/>
  <c r="AF66" i="11"/>
  <c r="AG66" i="11"/>
  <c r="AD67" i="11"/>
  <c r="AE67" i="11"/>
  <c r="AF67" i="11"/>
  <c r="AG67" i="11"/>
  <c r="AD68" i="11"/>
  <c r="AE68" i="11"/>
  <c r="AF68" i="11"/>
  <c r="AG68" i="11"/>
  <c r="AD69" i="11"/>
  <c r="AE69" i="11"/>
  <c r="AF69" i="11"/>
  <c r="AG69" i="11"/>
  <c r="AD70" i="11"/>
  <c r="AE70" i="11"/>
  <c r="AF70" i="11"/>
  <c r="AG70" i="11"/>
  <c r="AD71" i="11"/>
  <c r="AE71" i="11"/>
  <c r="AF71" i="11"/>
  <c r="AG71" i="11"/>
  <c r="AD72" i="11"/>
  <c r="AE72" i="11"/>
  <c r="AF72" i="11"/>
  <c r="AG72" i="11"/>
  <c r="AD73" i="11"/>
  <c r="AE73" i="11"/>
  <c r="AF73" i="11"/>
  <c r="AG73" i="11"/>
  <c r="AD74" i="11"/>
  <c r="AE74" i="11"/>
  <c r="AF74" i="11"/>
  <c r="AG74" i="11"/>
  <c r="AD75" i="11"/>
  <c r="AE75" i="11"/>
  <c r="AF75" i="11"/>
  <c r="AG75" i="11"/>
  <c r="AD76" i="11"/>
  <c r="AE76" i="11"/>
  <c r="AF76" i="11"/>
  <c r="AG76" i="11"/>
  <c r="AD77" i="11"/>
  <c r="AE77" i="11"/>
  <c r="AF77" i="11"/>
  <c r="AG77" i="11"/>
  <c r="AD78" i="11"/>
  <c r="AE78" i="11"/>
  <c r="AF78" i="11"/>
  <c r="AG78" i="11"/>
  <c r="AD79" i="11"/>
  <c r="AE79" i="11"/>
  <c r="AF79" i="11"/>
  <c r="AG79" i="11"/>
  <c r="AD80" i="11"/>
  <c r="AE80" i="11"/>
  <c r="AF80" i="11"/>
  <c r="AG80" i="11"/>
  <c r="AD81" i="11"/>
  <c r="AE81" i="11"/>
  <c r="AF81" i="11"/>
  <c r="AG81" i="11"/>
  <c r="AD82" i="11"/>
  <c r="AE82" i="11"/>
  <c r="AF82" i="11"/>
  <c r="AG82" i="11"/>
  <c r="AD83" i="11"/>
  <c r="AE83" i="11"/>
  <c r="AF83" i="11"/>
  <c r="AG83" i="11"/>
  <c r="AD84" i="11"/>
  <c r="AE84" i="11"/>
  <c r="AF84" i="11"/>
  <c r="AG84" i="11"/>
  <c r="AD85" i="11"/>
  <c r="AE85" i="11"/>
  <c r="AF85" i="11"/>
  <c r="AG85" i="11"/>
  <c r="AD86" i="11"/>
  <c r="AE86" i="11"/>
  <c r="AF86" i="11"/>
  <c r="AG86" i="11"/>
  <c r="AD87" i="11"/>
  <c r="AE87" i="11"/>
  <c r="AF87" i="11"/>
  <c r="AG87" i="11"/>
  <c r="AD88" i="11"/>
  <c r="AE88" i="11"/>
  <c r="AF88" i="11"/>
  <c r="AG88" i="11"/>
  <c r="AD89" i="11"/>
  <c r="AE89" i="11"/>
  <c r="AF89" i="11"/>
  <c r="AG89" i="11"/>
  <c r="AD90" i="11"/>
  <c r="AE90" i="11"/>
  <c r="AF90" i="11"/>
  <c r="AG90" i="11"/>
  <c r="AD91" i="11"/>
  <c r="AE91" i="11"/>
  <c r="AF91" i="11"/>
  <c r="AG91" i="11"/>
  <c r="AD92" i="11"/>
  <c r="AE92" i="11"/>
  <c r="AF92" i="11"/>
  <c r="AG92" i="11"/>
  <c r="AD93" i="11"/>
  <c r="AE93" i="11"/>
  <c r="AF93" i="11"/>
  <c r="AG93" i="11"/>
  <c r="AD94" i="11"/>
  <c r="AE94" i="11"/>
  <c r="AF94" i="11"/>
  <c r="AG94" i="11"/>
  <c r="AD95" i="11"/>
  <c r="AE95" i="11"/>
  <c r="AF95" i="11"/>
  <c r="AG95" i="11"/>
  <c r="AD96" i="11"/>
  <c r="AE96" i="11"/>
  <c r="AF96" i="11"/>
  <c r="AG96" i="11"/>
  <c r="AD97" i="11"/>
  <c r="AE97" i="11"/>
  <c r="AF97" i="11"/>
  <c r="AG97" i="11"/>
  <c r="AD98" i="11"/>
  <c r="AE98" i="11"/>
  <c r="AF98" i="11"/>
  <c r="AG98" i="11"/>
  <c r="AD99" i="11"/>
  <c r="AE99" i="11"/>
  <c r="AF99" i="11"/>
  <c r="AG99" i="11"/>
  <c r="AD100" i="11"/>
  <c r="AE100" i="11"/>
  <c r="AF100" i="11"/>
  <c r="AG100" i="11"/>
  <c r="AD101" i="11"/>
  <c r="AE101" i="11"/>
  <c r="AF101" i="11"/>
  <c r="AG101" i="11"/>
  <c r="AD102" i="11"/>
  <c r="AE102" i="11"/>
  <c r="AF102" i="11"/>
  <c r="AG102" i="11"/>
  <c r="AD103" i="11"/>
  <c r="AE103" i="11"/>
  <c r="AF103" i="11"/>
  <c r="AG103" i="11"/>
  <c r="AD104" i="11"/>
  <c r="AE104" i="11"/>
  <c r="AF104" i="11"/>
  <c r="AG104" i="11"/>
  <c r="AD105" i="11"/>
  <c r="AE105" i="11"/>
  <c r="AF105" i="11"/>
  <c r="AG105" i="11"/>
  <c r="AD106" i="11"/>
  <c r="AE106" i="11"/>
  <c r="AF106" i="11"/>
  <c r="AG106" i="11"/>
  <c r="AD107" i="11"/>
  <c r="AE107" i="11"/>
  <c r="AF107" i="11"/>
  <c r="AG107" i="11"/>
  <c r="AD108" i="11"/>
  <c r="AE108" i="11"/>
  <c r="AF108" i="11"/>
  <c r="AG108" i="11"/>
  <c r="AD109" i="11"/>
  <c r="AE109" i="11"/>
  <c r="AF109" i="11"/>
  <c r="AG109" i="11"/>
  <c r="AD110" i="11"/>
  <c r="AE110" i="11"/>
  <c r="AF110" i="11"/>
  <c r="AG110" i="11"/>
  <c r="AD111" i="11"/>
  <c r="AE111" i="11"/>
  <c r="AF111" i="11"/>
  <c r="AG111" i="11"/>
  <c r="AD112" i="11"/>
  <c r="AE112" i="11"/>
  <c r="AF112" i="11"/>
  <c r="AG112" i="11"/>
  <c r="AD113" i="11"/>
  <c r="AE113" i="11"/>
  <c r="AF113" i="11"/>
  <c r="AG113" i="11"/>
  <c r="AD114" i="11"/>
  <c r="AE114" i="11"/>
  <c r="AF114" i="11"/>
  <c r="AG114" i="11"/>
  <c r="AD115" i="11"/>
  <c r="AE115" i="11"/>
  <c r="AF115" i="11"/>
  <c r="AG115" i="11"/>
  <c r="AD116" i="11"/>
  <c r="AE116" i="11"/>
  <c r="AF116" i="11"/>
  <c r="AG116" i="11"/>
  <c r="AD117" i="11"/>
  <c r="AE117" i="11"/>
  <c r="AF117" i="11"/>
  <c r="AG117" i="11"/>
  <c r="AD118" i="11"/>
  <c r="AE118" i="11"/>
  <c r="AF118" i="11"/>
  <c r="AG118" i="11"/>
  <c r="AD119" i="11"/>
  <c r="AE119" i="11"/>
  <c r="AF119" i="11"/>
  <c r="AG119" i="11"/>
  <c r="AD120" i="11"/>
  <c r="AE120" i="11"/>
  <c r="AF120" i="11"/>
  <c r="AG120" i="11"/>
  <c r="AD121" i="11"/>
  <c r="AE121" i="11"/>
  <c r="AF121" i="11"/>
  <c r="AG121" i="11"/>
  <c r="AD122" i="11"/>
  <c r="AE122" i="11"/>
  <c r="AF122" i="11"/>
  <c r="AG122" i="11"/>
  <c r="AD123" i="11"/>
  <c r="AE123" i="11"/>
  <c r="AF123" i="11"/>
  <c r="AG123" i="11"/>
  <c r="AD124" i="11"/>
  <c r="AE124" i="11"/>
  <c r="AF124" i="11"/>
  <c r="AG124" i="11"/>
  <c r="AD125" i="11"/>
  <c r="AE125" i="11"/>
  <c r="AF125" i="11"/>
  <c r="AG125" i="11"/>
  <c r="AD126" i="11"/>
  <c r="AE126" i="11"/>
  <c r="AF126" i="11"/>
  <c r="AG126" i="11"/>
  <c r="AG8" i="11"/>
  <c r="AF8" i="11"/>
  <c r="AE8" i="11"/>
  <c r="AD8" i="11"/>
  <c r="Y8" i="11"/>
  <c r="AY8" i="11"/>
  <c r="BG12" i="11"/>
  <c r="AM125" i="11"/>
  <c r="Y126" i="11"/>
  <c r="Z126" i="11"/>
  <c r="AA126" i="11"/>
  <c r="AB126" i="11"/>
  <c r="X126" i="3"/>
  <c r="Y126" i="3"/>
  <c r="Z126" i="3"/>
  <c r="AA126" i="3"/>
  <c r="AB126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AA66" i="3"/>
  <c r="AB66" i="3"/>
  <c r="AA67" i="3"/>
  <c r="AB67" i="3"/>
  <c r="AA68" i="3"/>
  <c r="AB68" i="3"/>
  <c r="AA69" i="3"/>
  <c r="AB69" i="3"/>
  <c r="AA70" i="3"/>
  <c r="AB70" i="3"/>
  <c r="AA71" i="3"/>
  <c r="AB71" i="3"/>
  <c r="AA72" i="3"/>
  <c r="AB72" i="3"/>
  <c r="AA73" i="3"/>
  <c r="AB73" i="3"/>
  <c r="AA74" i="3"/>
  <c r="AB74" i="3"/>
  <c r="AA75" i="3"/>
  <c r="AB75" i="3"/>
  <c r="AA76" i="3"/>
  <c r="AB76" i="3"/>
  <c r="AA77" i="3"/>
  <c r="AB77" i="3"/>
  <c r="AA78" i="3"/>
  <c r="AB78" i="3"/>
  <c r="AA79" i="3"/>
  <c r="AB79" i="3"/>
  <c r="AA80" i="3"/>
  <c r="AB80" i="3"/>
  <c r="AA81" i="3"/>
  <c r="AB81" i="3"/>
  <c r="AA82" i="3"/>
  <c r="AB82" i="3"/>
  <c r="AA83" i="3"/>
  <c r="AB83" i="3"/>
  <c r="AA84" i="3"/>
  <c r="AB84" i="3"/>
  <c r="AA85" i="3"/>
  <c r="AB85" i="3"/>
  <c r="AA86" i="3"/>
  <c r="AB86" i="3"/>
  <c r="AA87" i="3"/>
  <c r="AB87" i="3"/>
  <c r="AA88" i="3"/>
  <c r="AB88" i="3"/>
  <c r="AA89" i="3"/>
  <c r="AB89" i="3"/>
  <c r="AA90" i="3"/>
  <c r="AB90" i="3"/>
  <c r="AA91" i="3"/>
  <c r="AB91" i="3"/>
  <c r="AA92" i="3"/>
  <c r="AB92" i="3"/>
  <c r="AA93" i="3"/>
  <c r="AB93" i="3"/>
  <c r="AA94" i="3"/>
  <c r="AB94" i="3"/>
  <c r="AA95" i="3"/>
  <c r="AB95" i="3"/>
  <c r="AA96" i="3"/>
  <c r="AB96" i="3"/>
  <c r="AA97" i="3"/>
  <c r="AB97" i="3"/>
  <c r="AA98" i="3"/>
  <c r="AB98" i="3"/>
  <c r="AA99" i="3"/>
  <c r="AB99" i="3"/>
  <c r="AA100" i="3"/>
  <c r="AB100" i="3"/>
  <c r="AA101" i="3"/>
  <c r="AB101" i="3"/>
  <c r="AA102" i="3"/>
  <c r="AB102" i="3"/>
  <c r="AA103" i="3"/>
  <c r="AB103" i="3"/>
  <c r="AA104" i="3"/>
  <c r="AB104" i="3"/>
  <c r="AA105" i="3"/>
  <c r="AB105" i="3"/>
  <c r="AA106" i="3"/>
  <c r="AB106" i="3"/>
  <c r="AA107" i="3"/>
  <c r="AB107" i="3"/>
  <c r="AA108" i="3"/>
  <c r="AB108" i="3"/>
  <c r="AA109" i="3"/>
  <c r="AB109" i="3"/>
  <c r="AA110" i="3"/>
  <c r="AB110" i="3"/>
  <c r="AA111" i="3"/>
  <c r="AB111" i="3"/>
  <c r="AA112" i="3"/>
  <c r="AB112" i="3"/>
  <c r="AA113" i="3"/>
  <c r="AB113" i="3"/>
  <c r="AA114" i="3"/>
  <c r="AB114" i="3"/>
  <c r="AA115" i="3"/>
  <c r="AB115" i="3"/>
  <c r="AA116" i="3"/>
  <c r="AB116" i="3"/>
  <c r="AA117" i="3"/>
  <c r="AB117" i="3"/>
  <c r="AA118" i="3"/>
  <c r="AB118" i="3"/>
  <c r="AA119" i="3"/>
  <c r="AB119" i="3"/>
  <c r="AA120" i="3"/>
  <c r="AB120" i="3"/>
  <c r="AA121" i="3"/>
  <c r="AB121" i="3"/>
  <c r="AA122" i="3"/>
  <c r="AB122" i="3"/>
  <c r="AA123" i="3"/>
  <c r="AB123" i="3"/>
  <c r="AA124" i="3"/>
  <c r="AB124" i="3"/>
  <c r="AA125" i="3"/>
  <c r="AB125" i="3"/>
  <c r="AB25" i="3"/>
  <c r="AA25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5" i="11"/>
  <c r="Z125" i="11"/>
  <c r="AA125" i="11"/>
  <c r="AB125" i="11"/>
  <c r="Y9" i="11"/>
  <c r="Z9" i="11"/>
  <c r="AA9" i="11"/>
  <c r="AB9" i="11"/>
  <c r="Y10" i="11"/>
  <c r="Z10" i="11"/>
  <c r="AA10" i="11"/>
  <c r="AB10" i="11"/>
  <c r="Y11" i="11"/>
  <c r="Z11" i="11"/>
  <c r="AA11" i="11"/>
  <c r="AB11" i="11"/>
  <c r="AL15" i="11" s="1"/>
  <c r="Y12" i="11"/>
  <c r="Z12" i="11"/>
  <c r="AJ16" i="11" s="1"/>
  <c r="AA12" i="11"/>
  <c r="AK16" i="11" s="1"/>
  <c r="AB12" i="11"/>
  <c r="Y13" i="11"/>
  <c r="AI17" i="11" s="1"/>
  <c r="Z13" i="11"/>
  <c r="AJ17" i="11" s="1"/>
  <c r="AA13" i="11"/>
  <c r="AB13" i="11"/>
  <c r="AL17" i="11" s="1"/>
  <c r="Y14" i="11"/>
  <c r="AI18" i="11" s="1"/>
  <c r="Z14" i="11"/>
  <c r="AA14" i="11"/>
  <c r="AK18" i="11" s="1"/>
  <c r="AB14" i="11"/>
  <c r="AL18" i="11" s="1"/>
  <c r="Y15" i="11"/>
  <c r="Z15" i="11"/>
  <c r="AJ19" i="11" s="1"/>
  <c r="AA15" i="11"/>
  <c r="AK19" i="11" s="1"/>
  <c r="AB15" i="11"/>
  <c r="AL19" i="11" s="1"/>
  <c r="Y16" i="11"/>
  <c r="AI20" i="11" s="1"/>
  <c r="Z16" i="11"/>
  <c r="AJ20" i="11" s="1"/>
  <c r="AA16" i="11"/>
  <c r="AK20" i="11" s="1"/>
  <c r="AB16" i="11"/>
  <c r="AL20" i="11" s="1"/>
  <c r="Y17" i="11"/>
  <c r="AI21" i="11" s="1"/>
  <c r="Z17" i="11"/>
  <c r="AJ21" i="11" s="1"/>
  <c r="AA17" i="11"/>
  <c r="AK21" i="11" s="1"/>
  <c r="AB17" i="11"/>
  <c r="Y18" i="11"/>
  <c r="AI22" i="11" s="1"/>
  <c r="Z18" i="11"/>
  <c r="AJ22" i="11" s="1"/>
  <c r="AA18" i="11"/>
  <c r="AB18" i="11"/>
  <c r="Y19" i="11"/>
  <c r="AI23" i="11" s="1"/>
  <c r="Z19" i="11"/>
  <c r="AA19" i="11"/>
  <c r="AB19" i="11"/>
  <c r="Y20" i="11"/>
  <c r="Z20" i="11"/>
  <c r="AA20" i="11"/>
  <c r="AB20" i="11"/>
  <c r="Y21" i="11"/>
  <c r="Z21" i="11"/>
  <c r="AA21" i="11"/>
  <c r="AB21" i="11"/>
  <c r="AL25" i="11" s="1"/>
  <c r="Y22" i="11"/>
  <c r="Z22" i="11"/>
  <c r="AA22" i="11"/>
  <c r="AK26" i="11" s="1"/>
  <c r="AB22" i="11"/>
  <c r="AL26" i="11" s="1"/>
  <c r="Y23" i="11"/>
  <c r="Z23" i="11"/>
  <c r="AJ27" i="11" s="1"/>
  <c r="AA23" i="11"/>
  <c r="AK27" i="11" s="1"/>
  <c r="AB23" i="11"/>
  <c r="AL27" i="11" s="1"/>
  <c r="Y24" i="11"/>
  <c r="AI28" i="11" s="1"/>
  <c r="Z24" i="11"/>
  <c r="AJ28" i="11" s="1"/>
  <c r="AA24" i="11"/>
  <c r="AK28" i="11" s="1"/>
  <c r="AB24" i="11"/>
  <c r="AL28" i="11" s="1"/>
  <c r="Y25" i="11"/>
  <c r="AI29" i="11" s="1"/>
  <c r="Z25" i="11"/>
  <c r="AJ29" i="11" s="1"/>
  <c r="AA25" i="11"/>
  <c r="AK29" i="11" s="1"/>
  <c r="AB25" i="11"/>
  <c r="Y26" i="11"/>
  <c r="AI30" i="11" s="1"/>
  <c r="Z26" i="11"/>
  <c r="AJ30" i="11" s="1"/>
  <c r="AA26" i="11"/>
  <c r="AB26" i="11"/>
  <c r="Y27" i="11"/>
  <c r="AI31" i="11" s="1"/>
  <c r="Z27" i="11"/>
  <c r="AA27" i="11"/>
  <c r="AB27" i="11"/>
  <c r="Y28" i="11"/>
  <c r="Z28" i="11"/>
  <c r="AA28" i="11"/>
  <c r="AB28" i="11"/>
  <c r="Y29" i="11"/>
  <c r="Z29" i="11"/>
  <c r="AA29" i="11"/>
  <c r="AB29" i="11"/>
  <c r="AL33" i="11" s="1"/>
  <c r="Y30" i="11"/>
  <c r="Z30" i="11"/>
  <c r="AA30" i="11"/>
  <c r="AK34" i="11" s="1"/>
  <c r="AB30" i="11"/>
  <c r="AL34" i="11" s="1"/>
  <c r="Y31" i="11"/>
  <c r="Z31" i="11"/>
  <c r="AJ35" i="11" s="1"/>
  <c r="AA31" i="11"/>
  <c r="AK35" i="11" s="1"/>
  <c r="AB31" i="11"/>
  <c r="AL35" i="11" s="1"/>
  <c r="Y32" i="11"/>
  <c r="AI36" i="11" s="1"/>
  <c r="Z32" i="11"/>
  <c r="AJ36" i="11" s="1"/>
  <c r="AA32" i="11"/>
  <c r="AK36" i="11" s="1"/>
  <c r="AB32" i="11"/>
  <c r="AL36" i="11" s="1"/>
  <c r="Y33" i="11"/>
  <c r="AI37" i="11" s="1"/>
  <c r="Z33" i="11"/>
  <c r="AJ37" i="11" s="1"/>
  <c r="AA33" i="11"/>
  <c r="AK37" i="11" s="1"/>
  <c r="AB33" i="11"/>
  <c r="Y34" i="11"/>
  <c r="AI38" i="11" s="1"/>
  <c r="Z34" i="11"/>
  <c r="AJ38" i="11" s="1"/>
  <c r="AA34" i="11"/>
  <c r="AB34" i="11"/>
  <c r="Y35" i="11"/>
  <c r="AI39" i="11" s="1"/>
  <c r="Z35" i="11"/>
  <c r="AA35" i="11"/>
  <c r="AB35" i="11"/>
  <c r="Y36" i="11"/>
  <c r="Z36" i="11"/>
  <c r="AA36" i="11"/>
  <c r="AB36" i="11"/>
  <c r="Y37" i="11"/>
  <c r="Z37" i="11"/>
  <c r="AA37" i="11"/>
  <c r="AB37" i="11"/>
  <c r="AL41" i="11" s="1"/>
  <c r="Y38" i="11"/>
  <c r="Z38" i="11"/>
  <c r="AA38" i="11"/>
  <c r="AK42" i="11" s="1"/>
  <c r="AB38" i="11"/>
  <c r="AL42" i="11" s="1"/>
  <c r="Y39" i="11"/>
  <c r="Z39" i="11"/>
  <c r="AJ43" i="11" s="1"/>
  <c r="AA39" i="11"/>
  <c r="AK43" i="11" s="1"/>
  <c r="AB39" i="11"/>
  <c r="AL43" i="11" s="1"/>
  <c r="Y40" i="11"/>
  <c r="AI44" i="11" s="1"/>
  <c r="Z40" i="11"/>
  <c r="AA40" i="11"/>
  <c r="AK44" i="11" s="1"/>
  <c r="AB40" i="11"/>
  <c r="AL44" i="11" s="1"/>
  <c r="Y41" i="11"/>
  <c r="AI45" i="11" s="1"/>
  <c r="Z41" i="11"/>
  <c r="AJ45" i="11" s="1"/>
  <c r="AA41" i="11"/>
  <c r="AK45" i="11" s="1"/>
  <c r="AB41" i="11"/>
  <c r="Y42" i="11"/>
  <c r="AI46" i="11" s="1"/>
  <c r="Z42" i="11"/>
  <c r="AJ46" i="11" s="1"/>
  <c r="AA42" i="11"/>
  <c r="AB42" i="11"/>
  <c r="AL46" i="11" s="1"/>
  <c r="Y43" i="11"/>
  <c r="AI47" i="11" s="1"/>
  <c r="Z43" i="11"/>
  <c r="AA43" i="11"/>
  <c r="AK47" i="11" s="1"/>
  <c r="AB43" i="11"/>
  <c r="AL47" i="11" s="1"/>
  <c r="Y44" i="11"/>
  <c r="Z44" i="11"/>
  <c r="AJ48" i="11" s="1"/>
  <c r="AA44" i="11"/>
  <c r="AK48" i="11" s="1"/>
  <c r="AB44" i="11"/>
  <c r="Y45" i="11"/>
  <c r="Z45" i="11"/>
  <c r="AA45" i="11"/>
  <c r="AB45" i="11"/>
  <c r="AL49" i="11" s="1"/>
  <c r="Y46" i="11"/>
  <c r="Z46" i="11"/>
  <c r="AA46" i="11"/>
  <c r="AK50" i="11" s="1"/>
  <c r="AB46" i="11"/>
  <c r="AL50" i="11" s="1"/>
  <c r="Y47" i="11"/>
  <c r="Z47" i="11"/>
  <c r="AJ51" i="11" s="1"/>
  <c r="AA47" i="11"/>
  <c r="AK51" i="11" s="1"/>
  <c r="AB47" i="11"/>
  <c r="AL51" i="11" s="1"/>
  <c r="Y48" i="11"/>
  <c r="AI52" i="11" s="1"/>
  <c r="Z48" i="11"/>
  <c r="AJ52" i="11" s="1"/>
  <c r="AA48" i="11"/>
  <c r="AK52" i="11" s="1"/>
  <c r="AB48" i="11"/>
  <c r="AL52" i="11" s="1"/>
  <c r="Y49" i="11"/>
  <c r="AI53" i="11" s="1"/>
  <c r="Z49" i="11"/>
  <c r="AJ53" i="11" s="1"/>
  <c r="AA49" i="11"/>
  <c r="AK53" i="11" s="1"/>
  <c r="AB49" i="11"/>
  <c r="Y50" i="11"/>
  <c r="AI54" i="11" s="1"/>
  <c r="Z50" i="11"/>
  <c r="AJ54" i="11" s="1"/>
  <c r="AA50" i="11"/>
  <c r="AB50" i="11"/>
  <c r="Y51" i="11"/>
  <c r="AI55" i="11" s="1"/>
  <c r="Z51" i="11"/>
  <c r="AA51" i="11"/>
  <c r="AB51" i="11"/>
  <c r="Y52" i="11"/>
  <c r="Z52" i="11"/>
  <c r="AA52" i="11"/>
  <c r="AB52" i="11"/>
  <c r="Y53" i="11"/>
  <c r="Z53" i="11"/>
  <c r="AA53" i="11"/>
  <c r="AB53" i="11"/>
  <c r="AL57" i="11" s="1"/>
  <c r="Y54" i="11"/>
  <c r="Z54" i="11"/>
  <c r="AA54" i="11"/>
  <c r="AK58" i="11" s="1"/>
  <c r="AB54" i="11"/>
  <c r="AL58" i="11" s="1"/>
  <c r="Y55" i="11"/>
  <c r="Z55" i="11"/>
  <c r="AJ59" i="11" s="1"/>
  <c r="AA55" i="11"/>
  <c r="AK59" i="11" s="1"/>
  <c r="AB55" i="11"/>
  <c r="AL59" i="11" s="1"/>
  <c r="Y56" i="11"/>
  <c r="AI60" i="11" s="1"/>
  <c r="Z56" i="11"/>
  <c r="AJ60" i="11" s="1"/>
  <c r="AA56" i="11"/>
  <c r="AK60" i="11" s="1"/>
  <c r="AB56" i="11"/>
  <c r="AL60" i="11" s="1"/>
  <c r="Y57" i="11"/>
  <c r="AI61" i="11" s="1"/>
  <c r="Z57" i="11"/>
  <c r="AJ61" i="11" s="1"/>
  <c r="AA57" i="11"/>
  <c r="AK61" i="11" s="1"/>
  <c r="AB57" i="11"/>
  <c r="Y58" i="11"/>
  <c r="AI62" i="11" s="1"/>
  <c r="Z58" i="11"/>
  <c r="AJ62" i="11" s="1"/>
  <c r="AA58" i="11"/>
  <c r="AB58" i="11"/>
  <c r="Y59" i="11"/>
  <c r="AI63" i="11" s="1"/>
  <c r="Z59" i="11"/>
  <c r="AA59" i="11"/>
  <c r="AB59" i="11"/>
  <c r="Y60" i="11"/>
  <c r="Z60" i="11"/>
  <c r="AA60" i="11"/>
  <c r="AB60" i="11"/>
  <c r="Y61" i="11"/>
  <c r="Z61" i="11"/>
  <c r="AA61" i="11"/>
  <c r="AB61" i="11"/>
  <c r="AL65" i="11" s="1"/>
  <c r="Y62" i="11"/>
  <c r="Z62" i="11"/>
  <c r="AA62" i="11"/>
  <c r="AK66" i="11" s="1"/>
  <c r="AB62" i="11"/>
  <c r="AL66" i="11" s="1"/>
  <c r="Y63" i="11"/>
  <c r="Z63" i="11"/>
  <c r="AJ67" i="11" s="1"/>
  <c r="AA63" i="11"/>
  <c r="AK67" i="11" s="1"/>
  <c r="AB63" i="11"/>
  <c r="AL67" i="11" s="1"/>
  <c r="Y64" i="11"/>
  <c r="AI68" i="11" s="1"/>
  <c r="Z64" i="11"/>
  <c r="AJ68" i="11" s="1"/>
  <c r="AA64" i="11"/>
  <c r="AK68" i="11" s="1"/>
  <c r="AB64" i="11"/>
  <c r="AL68" i="11" s="1"/>
  <c r="Y65" i="11"/>
  <c r="AI69" i="11" s="1"/>
  <c r="Z65" i="11"/>
  <c r="AJ69" i="11" s="1"/>
  <c r="AA65" i="11"/>
  <c r="AK69" i="11" s="1"/>
  <c r="AB65" i="11"/>
  <c r="Y66" i="11"/>
  <c r="AI70" i="11" s="1"/>
  <c r="Z66" i="11"/>
  <c r="AJ70" i="11" s="1"/>
  <c r="AA66" i="11"/>
  <c r="AB66" i="11"/>
  <c r="Y67" i="11"/>
  <c r="AI71" i="11" s="1"/>
  <c r="Z67" i="11"/>
  <c r="AA67" i="11"/>
  <c r="AB67" i="11"/>
  <c r="Y68" i="11"/>
  <c r="Z68" i="11"/>
  <c r="AA68" i="11"/>
  <c r="AB68" i="11"/>
  <c r="Y69" i="11"/>
  <c r="Z69" i="11"/>
  <c r="AA69" i="11"/>
  <c r="AB69" i="11"/>
  <c r="AL73" i="11" s="1"/>
  <c r="Y70" i="11"/>
  <c r="Z70" i="11"/>
  <c r="AA70" i="11"/>
  <c r="AB70" i="11"/>
  <c r="Y71" i="11"/>
  <c r="Z71" i="11"/>
  <c r="AA71" i="11"/>
  <c r="AB71" i="11"/>
  <c r="Y72" i="11"/>
  <c r="Z72" i="11"/>
  <c r="AA72" i="11"/>
  <c r="AB72" i="11"/>
  <c r="Y73" i="11"/>
  <c r="Z73" i="11"/>
  <c r="AA73" i="11"/>
  <c r="AB73" i="11"/>
  <c r="Y74" i="11"/>
  <c r="Z74" i="11"/>
  <c r="AA74" i="11"/>
  <c r="AB74" i="11"/>
  <c r="Y75" i="11"/>
  <c r="Z75" i="11"/>
  <c r="AA75" i="11"/>
  <c r="AB75" i="11"/>
  <c r="Y76" i="11"/>
  <c r="Z76" i="11"/>
  <c r="AA76" i="11"/>
  <c r="AB76" i="11"/>
  <c r="Y77" i="11"/>
  <c r="Z77" i="11"/>
  <c r="AA77" i="11"/>
  <c r="AB77" i="11"/>
  <c r="Y78" i="11"/>
  <c r="Z78" i="11"/>
  <c r="AA78" i="11"/>
  <c r="AB78" i="11"/>
  <c r="Y79" i="11"/>
  <c r="Z79" i="11"/>
  <c r="AA79" i="11"/>
  <c r="AB79" i="11"/>
  <c r="Y80" i="11"/>
  <c r="Z80" i="11"/>
  <c r="AA80" i="11"/>
  <c r="AB80" i="11"/>
  <c r="Y81" i="11"/>
  <c r="Z81" i="11"/>
  <c r="AA81" i="11"/>
  <c r="AB81" i="11"/>
  <c r="Y82" i="11"/>
  <c r="Z82" i="11"/>
  <c r="AA82" i="11"/>
  <c r="AB82" i="11"/>
  <c r="Y83" i="11"/>
  <c r="Z83" i="11"/>
  <c r="AA83" i="11"/>
  <c r="AB83" i="11"/>
  <c r="Y84" i="11"/>
  <c r="Z84" i="11"/>
  <c r="AA84" i="11"/>
  <c r="AB84" i="11"/>
  <c r="Y85" i="11"/>
  <c r="Z85" i="11"/>
  <c r="AA85" i="11"/>
  <c r="AB85" i="11"/>
  <c r="Y86" i="11"/>
  <c r="Z86" i="11"/>
  <c r="AA86" i="11"/>
  <c r="AB86" i="11"/>
  <c r="Y87" i="11"/>
  <c r="Z87" i="11"/>
  <c r="AA87" i="11"/>
  <c r="AB87" i="11"/>
  <c r="Y88" i="11"/>
  <c r="Z88" i="11"/>
  <c r="AA88" i="11"/>
  <c r="AB88" i="11"/>
  <c r="Y89" i="11"/>
  <c r="Z89" i="11"/>
  <c r="AA89" i="11"/>
  <c r="AB89" i="11"/>
  <c r="Y90" i="11"/>
  <c r="Z90" i="11"/>
  <c r="AA90" i="11"/>
  <c r="AB90" i="11"/>
  <c r="Y91" i="11"/>
  <c r="Z91" i="11"/>
  <c r="AA91" i="11"/>
  <c r="AB91" i="11"/>
  <c r="Y92" i="11"/>
  <c r="Z92" i="11"/>
  <c r="AA92" i="11"/>
  <c r="AB92" i="11"/>
  <c r="Y93" i="11"/>
  <c r="Z93" i="11"/>
  <c r="AA93" i="11"/>
  <c r="AB93" i="11"/>
  <c r="Y94" i="11"/>
  <c r="Z94" i="11"/>
  <c r="AA94" i="11"/>
  <c r="AB94" i="11"/>
  <c r="Y95" i="11"/>
  <c r="Z95" i="11"/>
  <c r="AA95" i="11"/>
  <c r="AB95" i="11"/>
  <c r="Y96" i="11"/>
  <c r="Z96" i="11"/>
  <c r="AA96" i="11"/>
  <c r="AB96" i="11"/>
  <c r="Y97" i="11"/>
  <c r="Z97" i="11"/>
  <c r="AA97" i="11"/>
  <c r="AB97" i="11"/>
  <c r="Y98" i="11"/>
  <c r="Z98" i="11"/>
  <c r="AA98" i="11"/>
  <c r="AB98" i="11"/>
  <c r="Y99" i="11"/>
  <c r="Z99" i="11"/>
  <c r="AA99" i="11"/>
  <c r="AB99" i="11"/>
  <c r="Y100" i="11"/>
  <c r="Z100" i="11"/>
  <c r="AA100" i="11"/>
  <c r="AB100" i="11"/>
  <c r="Y101" i="11"/>
  <c r="Z101" i="11"/>
  <c r="AA101" i="11"/>
  <c r="AB101" i="11"/>
  <c r="Y102" i="11"/>
  <c r="Z102" i="11"/>
  <c r="AA102" i="11"/>
  <c r="AB102" i="11"/>
  <c r="Y103" i="11"/>
  <c r="Z103" i="11"/>
  <c r="AA103" i="11"/>
  <c r="AB103" i="11"/>
  <c r="Y104" i="11"/>
  <c r="Z104" i="11"/>
  <c r="AA104" i="11"/>
  <c r="AB104" i="11"/>
  <c r="Y105" i="11"/>
  <c r="Z105" i="11"/>
  <c r="AA105" i="11"/>
  <c r="AB105" i="11"/>
  <c r="Y106" i="11"/>
  <c r="Z106" i="11"/>
  <c r="AA106" i="11"/>
  <c r="AB106" i="11"/>
  <c r="Y107" i="11"/>
  <c r="Z107" i="11"/>
  <c r="AA107" i="11"/>
  <c r="AB107" i="11"/>
  <c r="Y108" i="11"/>
  <c r="Z108" i="11"/>
  <c r="AA108" i="11"/>
  <c r="AB108" i="11"/>
  <c r="Y109" i="11"/>
  <c r="Z109" i="11"/>
  <c r="AA109" i="11"/>
  <c r="AB109" i="11"/>
  <c r="Y110" i="11"/>
  <c r="Z110" i="11"/>
  <c r="AA110" i="11"/>
  <c r="AB110" i="11"/>
  <c r="Y111" i="11"/>
  <c r="Z111" i="11"/>
  <c r="AA111" i="11"/>
  <c r="AB111" i="11"/>
  <c r="Y112" i="11"/>
  <c r="Z112" i="11"/>
  <c r="AA112" i="11"/>
  <c r="AB112" i="11"/>
  <c r="Y113" i="11"/>
  <c r="Z113" i="11"/>
  <c r="AA113" i="11"/>
  <c r="AB113" i="11"/>
  <c r="Y114" i="11"/>
  <c r="Z114" i="11"/>
  <c r="AA114" i="11"/>
  <c r="AB114" i="11"/>
  <c r="Y115" i="11"/>
  <c r="Z115" i="11"/>
  <c r="AA115" i="11"/>
  <c r="AB115" i="11"/>
  <c r="Y116" i="11"/>
  <c r="Z116" i="11"/>
  <c r="AA116" i="11"/>
  <c r="AB116" i="11"/>
  <c r="Y117" i="11"/>
  <c r="Z117" i="11"/>
  <c r="AA117" i="11"/>
  <c r="AB117" i="11"/>
  <c r="Y118" i="11"/>
  <c r="Z118" i="11"/>
  <c r="AA118" i="11"/>
  <c r="AB118" i="11"/>
  <c r="Y119" i="11"/>
  <c r="Z119" i="11"/>
  <c r="AA119" i="11"/>
  <c r="AB119" i="11"/>
  <c r="Y120" i="11"/>
  <c r="Z120" i="11"/>
  <c r="AA120" i="11"/>
  <c r="AB120" i="11"/>
  <c r="Y121" i="11"/>
  <c r="Z121" i="11"/>
  <c r="AA121" i="11"/>
  <c r="AB121" i="11"/>
  <c r="Y122" i="11"/>
  <c r="Z122" i="11"/>
  <c r="AA122" i="11"/>
  <c r="AB122" i="11"/>
  <c r="Y123" i="11"/>
  <c r="Z123" i="11"/>
  <c r="AA123" i="11"/>
  <c r="AB123" i="11"/>
  <c r="Y124" i="11"/>
  <c r="Z124" i="11"/>
  <c r="AA124" i="11"/>
  <c r="AB124" i="11"/>
  <c r="AB8" i="11"/>
  <c r="AA8" i="11"/>
  <c r="Z8" i="11"/>
  <c r="AI12" i="11"/>
  <c r="AG8" i="4"/>
  <c r="AE8" i="4"/>
  <c r="Y3" i="11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Y51" i="14"/>
  <c r="Y52" i="14"/>
  <c r="Y53" i="14"/>
  <c r="Y54" i="14"/>
  <c r="Y55" i="14"/>
  <c r="Y56" i="14"/>
  <c r="Y57" i="14"/>
  <c r="Y58" i="14"/>
  <c r="Y59" i="14"/>
  <c r="Y60" i="14"/>
  <c r="Y61" i="14"/>
  <c r="Y62" i="14"/>
  <c r="Y63" i="14"/>
  <c r="Y64" i="14"/>
  <c r="Y65" i="14"/>
  <c r="Y66" i="14"/>
  <c r="Y67" i="14"/>
  <c r="Y68" i="14"/>
  <c r="Y69" i="14"/>
  <c r="Y70" i="14"/>
  <c r="Y71" i="14"/>
  <c r="Y72" i="14"/>
  <c r="Y73" i="14"/>
  <c r="Y74" i="14"/>
  <c r="Y75" i="14"/>
  <c r="Y76" i="14"/>
  <c r="Y77" i="14"/>
  <c r="Y78" i="14"/>
  <c r="Y79" i="14"/>
  <c r="Y80" i="14"/>
  <c r="Y81" i="14"/>
  <c r="Y82" i="14"/>
  <c r="Y83" i="14"/>
  <c r="Y84" i="14"/>
  <c r="Y85" i="14"/>
  <c r="Y86" i="14"/>
  <c r="Y87" i="14"/>
  <c r="Y88" i="14"/>
  <c r="Y89" i="14"/>
  <c r="Y90" i="14"/>
  <c r="Y91" i="14"/>
  <c r="Y92" i="14"/>
  <c r="Y93" i="14"/>
  <c r="Y94" i="14"/>
  <c r="Y95" i="14"/>
  <c r="Y96" i="14"/>
  <c r="Y97" i="14"/>
  <c r="Y98" i="14"/>
  <c r="Y99" i="14"/>
  <c r="Y100" i="14"/>
  <c r="Y101" i="14"/>
  <c r="Y102" i="14"/>
  <c r="Y103" i="14"/>
  <c r="Y104" i="14"/>
  <c r="Y105" i="14"/>
  <c r="Y106" i="14"/>
  <c r="Y107" i="14"/>
  <c r="Y108" i="14"/>
  <c r="Y109" i="14"/>
  <c r="Y110" i="14"/>
  <c r="Y111" i="14"/>
  <c r="Y112" i="14"/>
  <c r="Y113" i="14"/>
  <c r="Y114" i="14"/>
  <c r="Y115" i="14"/>
  <c r="Y116" i="14"/>
  <c r="Y117" i="14"/>
  <c r="Y118" i="14"/>
  <c r="Y119" i="14"/>
  <c r="Y120" i="14"/>
  <c r="Y121" i="14"/>
  <c r="Y122" i="14"/>
  <c r="Y123" i="14"/>
  <c r="Y124" i="14"/>
  <c r="Y125" i="14"/>
  <c r="X6" i="14"/>
  <c r="Y6" i="14" s="1"/>
  <c r="X7" i="14"/>
  <c r="Y7" i="14" s="1"/>
  <c r="X8" i="14"/>
  <c r="Y8" i="14" s="1"/>
  <c r="X9" i="14"/>
  <c r="Y9" i="14" s="1"/>
  <c r="X10" i="14"/>
  <c r="Y10" i="14" s="1"/>
  <c r="X11" i="14"/>
  <c r="Y11" i="14" s="1"/>
  <c r="X12" i="14"/>
  <c r="Y12" i="14" s="1"/>
  <c r="X13" i="14"/>
  <c r="Y13" i="14" s="1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53" i="14"/>
  <c r="X54" i="14"/>
  <c r="X55" i="14"/>
  <c r="X56" i="14"/>
  <c r="X57" i="14"/>
  <c r="X58" i="14"/>
  <c r="X59" i="14"/>
  <c r="X60" i="14"/>
  <c r="X61" i="14"/>
  <c r="X62" i="14"/>
  <c r="X63" i="14"/>
  <c r="X64" i="14"/>
  <c r="X65" i="14"/>
  <c r="X66" i="14"/>
  <c r="X67" i="14"/>
  <c r="X68" i="14"/>
  <c r="X69" i="14"/>
  <c r="X70" i="14"/>
  <c r="X71" i="14"/>
  <c r="X72" i="14"/>
  <c r="X73" i="14"/>
  <c r="X74" i="14"/>
  <c r="X75" i="14"/>
  <c r="X76" i="14"/>
  <c r="X77" i="14"/>
  <c r="X78" i="14"/>
  <c r="X79" i="14"/>
  <c r="X80" i="14"/>
  <c r="X81" i="14"/>
  <c r="X82" i="14"/>
  <c r="X83" i="14"/>
  <c r="X84" i="14"/>
  <c r="X85" i="14"/>
  <c r="X86" i="14"/>
  <c r="X87" i="14"/>
  <c r="X88" i="14"/>
  <c r="X89" i="14"/>
  <c r="X90" i="14"/>
  <c r="X91" i="14"/>
  <c r="X92" i="14"/>
  <c r="X93" i="14"/>
  <c r="X94" i="14"/>
  <c r="X95" i="14"/>
  <c r="X96" i="14"/>
  <c r="X97" i="14"/>
  <c r="X98" i="14"/>
  <c r="X99" i="14"/>
  <c r="X100" i="14"/>
  <c r="X101" i="14"/>
  <c r="X102" i="14"/>
  <c r="X103" i="14"/>
  <c r="X104" i="14"/>
  <c r="X105" i="14"/>
  <c r="X106" i="14"/>
  <c r="X107" i="14"/>
  <c r="X108" i="14"/>
  <c r="X109" i="14"/>
  <c r="X110" i="14"/>
  <c r="X111" i="14"/>
  <c r="X112" i="14"/>
  <c r="X113" i="14"/>
  <c r="X114" i="14"/>
  <c r="X115" i="14"/>
  <c r="X116" i="14"/>
  <c r="X117" i="14"/>
  <c r="X118" i="14"/>
  <c r="X119" i="14"/>
  <c r="X120" i="14"/>
  <c r="X121" i="14"/>
  <c r="X122" i="14"/>
  <c r="X123" i="14"/>
  <c r="X124" i="14"/>
  <c r="X125" i="14"/>
  <c r="X5" i="14"/>
  <c r="B5" i="8"/>
  <c r="C5" i="8"/>
  <c r="D5" i="8"/>
  <c r="E5" i="8"/>
  <c r="F5" i="8"/>
  <c r="G5" i="8"/>
  <c r="B6" i="8"/>
  <c r="C6" i="8"/>
  <c r="D6" i="8"/>
  <c r="E6" i="8"/>
  <c r="F6" i="8"/>
  <c r="G6" i="8"/>
  <c r="B7" i="8"/>
  <c r="C7" i="8"/>
  <c r="D7" i="8"/>
  <c r="E7" i="8"/>
  <c r="F7" i="8"/>
  <c r="G7" i="8"/>
  <c r="B8" i="8"/>
  <c r="C8" i="8"/>
  <c r="D8" i="8"/>
  <c r="E8" i="8"/>
  <c r="F8" i="8"/>
  <c r="G8" i="8"/>
  <c r="B9" i="8"/>
  <c r="C9" i="8"/>
  <c r="D9" i="8"/>
  <c r="E9" i="8"/>
  <c r="F9" i="8"/>
  <c r="G9" i="8"/>
  <c r="B10" i="8"/>
  <c r="C10" i="8"/>
  <c r="D10" i="8"/>
  <c r="E10" i="8"/>
  <c r="F10" i="8"/>
  <c r="G10" i="8"/>
  <c r="B11" i="8"/>
  <c r="C11" i="8"/>
  <c r="D11" i="8"/>
  <c r="E11" i="8"/>
  <c r="F11" i="8"/>
  <c r="G11" i="8"/>
  <c r="B12" i="8"/>
  <c r="C12" i="8"/>
  <c r="D12" i="8"/>
  <c r="E12" i="8"/>
  <c r="F12" i="8"/>
  <c r="G12" i="8"/>
  <c r="B13" i="8"/>
  <c r="C13" i="8"/>
  <c r="D13" i="8"/>
  <c r="E13" i="8"/>
  <c r="F13" i="8"/>
  <c r="G13" i="8"/>
  <c r="B14" i="8"/>
  <c r="C14" i="8"/>
  <c r="D14" i="8"/>
  <c r="E14" i="8"/>
  <c r="F14" i="8"/>
  <c r="G14" i="8"/>
  <c r="B15" i="8"/>
  <c r="C15" i="8"/>
  <c r="D15" i="8"/>
  <c r="E15" i="8"/>
  <c r="F15" i="8"/>
  <c r="G15" i="8"/>
  <c r="B16" i="8"/>
  <c r="C16" i="8"/>
  <c r="D16" i="8"/>
  <c r="E16" i="8"/>
  <c r="F16" i="8"/>
  <c r="G16" i="8"/>
  <c r="B17" i="8"/>
  <c r="C17" i="8"/>
  <c r="D17" i="8"/>
  <c r="E17" i="8"/>
  <c r="F17" i="8"/>
  <c r="G17" i="8"/>
  <c r="B18" i="8"/>
  <c r="C18" i="8"/>
  <c r="D18" i="8"/>
  <c r="E18" i="8"/>
  <c r="F18" i="8"/>
  <c r="G18" i="8"/>
  <c r="B19" i="8"/>
  <c r="C19" i="8"/>
  <c r="D19" i="8"/>
  <c r="E19" i="8"/>
  <c r="F19" i="8"/>
  <c r="G19" i="8"/>
  <c r="B20" i="8"/>
  <c r="C20" i="8"/>
  <c r="D20" i="8"/>
  <c r="E20" i="8"/>
  <c r="F20" i="8"/>
  <c r="G20" i="8"/>
  <c r="B21" i="8"/>
  <c r="C21" i="8"/>
  <c r="D21" i="8"/>
  <c r="E21" i="8"/>
  <c r="F21" i="8"/>
  <c r="G21" i="8"/>
  <c r="B22" i="8"/>
  <c r="C22" i="8"/>
  <c r="D22" i="8"/>
  <c r="E22" i="8"/>
  <c r="F22" i="8"/>
  <c r="G22" i="8"/>
  <c r="B23" i="8"/>
  <c r="C23" i="8"/>
  <c r="D23" i="8"/>
  <c r="E23" i="8"/>
  <c r="F23" i="8"/>
  <c r="G23" i="8"/>
  <c r="B24" i="8"/>
  <c r="C24" i="8"/>
  <c r="D24" i="8"/>
  <c r="E24" i="8"/>
  <c r="F24" i="8"/>
  <c r="G24" i="8"/>
  <c r="B25" i="8"/>
  <c r="C25" i="8"/>
  <c r="D25" i="8"/>
  <c r="E25" i="8"/>
  <c r="F25" i="8"/>
  <c r="G25" i="8"/>
  <c r="B26" i="8"/>
  <c r="C26" i="8"/>
  <c r="D26" i="8"/>
  <c r="E26" i="8"/>
  <c r="F26" i="8"/>
  <c r="G26" i="8"/>
  <c r="B27" i="8"/>
  <c r="C27" i="8"/>
  <c r="D27" i="8"/>
  <c r="E27" i="8"/>
  <c r="F27" i="8"/>
  <c r="G27" i="8"/>
  <c r="B28" i="8"/>
  <c r="C28" i="8"/>
  <c r="D28" i="8"/>
  <c r="E28" i="8"/>
  <c r="F28" i="8"/>
  <c r="G28" i="8"/>
  <c r="B29" i="8"/>
  <c r="C29" i="8"/>
  <c r="D29" i="8"/>
  <c r="E29" i="8"/>
  <c r="F29" i="8"/>
  <c r="G29" i="8"/>
  <c r="B30" i="8"/>
  <c r="C30" i="8"/>
  <c r="D30" i="8"/>
  <c r="E30" i="8"/>
  <c r="F30" i="8"/>
  <c r="G30" i="8"/>
  <c r="B31" i="8"/>
  <c r="C31" i="8"/>
  <c r="D31" i="8"/>
  <c r="E31" i="8"/>
  <c r="F31" i="8"/>
  <c r="G31" i="8"/>
  <c r="B32" i="8"/>
  <c r="C32" i="8"/>
  <c r="D32" i="8"/>
  <c r="E32" i="8"/>
  <c r="F32" i="8"/>
  <c r="G32" i="8"/>
  <c r="B33" i="8"/>
  <c r="C33" i="8"/>
  <c r="D33" i="8"/>
  <c r="E33" i="8"/>
  <c r="F33" i="8"/>
  <c r="G33" i="8"/>
  <c r="B34" i="8"/>
  <c r="C34" i="8"/>
  <c r="D34" i="8"/>
  <c r="E34" i="8"/>
  <c r="F34" i="8"/>
  <c r="G34" i="8"/>
  <c r="B35" i="8"/>
  <c r="C35" i="8"/>
  <c r="D35" i="8"/>
  <c r="E35" i="8"/>
  <c r="F35" i="8"/>
  <c r="G35" i="8"/>
  <c r="B36" i="8"/>
  <c r="C36" i="8"/>
  <c r="D36" i="8"/>
  <c r="E36" i="8"/>
  <c r="F36" i="8"/>
  <c r="G36" i="8"/>
  <c r="B37" i="8"/>
  <c r="C37" i="8"/>
  <c r="D37" i="8"/>
  <c r="E37" i="8"/>
  <c r="F37" i="8"/>
  <c r="G37" i="8"/>
  <c r="B38" i="8"/>
  <c r="C38" i="8"/>
  <c r="D38" i="8"/>
  <c r="E38" i="8"/>
  <c r="F38" i="8"/>
  <c r="G38" i="8"/>
  <c r="B39" i="8"/>
  <c r="C39" i="8"/>
  <c r="D39" i="8"/>
  <c r="E39" i="8"/>
  <c r="F39" i="8"/>
  <c r="G39" i="8"/>
  <c r="B40" i="8"/>
  <c r="C40" i="8"/>
  <c r="D40" i="8"/>
  <c r="E40" i="8"/>
  <c r="F40" i="8"/>
  <c r="G40" i="8"/>
  <c r="B41" i="8"/>
  <c r="C41" i="8"/>
  <c r="D41" i="8"/>
  <c r="E41" i="8"/>
  <c r="F41" i="8"/>
  <c r="G41" i="8"/>
  <c r="B42" i="8"/>
  <c r="C42" i="8"/>
  <c r="D42" i="8"/>
  <c r="E42" i="8"/>
  <c r="F42" i="8"/>
  <c r="G42" i="8"/>
  <c r="B43" i="8"/>
  <c r="C43" i="8"/>
  <c r="D43" i="8"/>
  <c r="E43" i="8"/>
  <c r="F43" i="8"/>
  <c r="G43" i="8"/>
  <c r="B44" i="8"/>
  <c r="C44" i="8"/>
  <c r="D44" i="8"/>
  <c r="E44" i="8"/>
  <c r="F44" i="8"/>
  <c r="G44" i="8"/>
  <c r="B45" i="8"/>
  <c r="C45" i="8"/>
  <c r="D45" i="8"/>
  <c r="E45" i="8"/>
  <c r="F45" i="8"/>
  <c r="G45" i="8"/>
  <c r="B46" i="8"/>
  <c r="C46" i="8"/>
  <c r="D46" i="8"/>
  <c r="E46" i="8"/>
  <c r="F46" i="8"/>
  <c r="G46" i="8"/>
  <c r="B47" i="8"/>
  <c r="C47" i="8"/>
  <c r="D47" i="8"/>
  <c r="E47" i="8"/>
  <c r="F47" i="8"/>
  <c r="G47" i="8"/>
  <c r="B48" i="8"/>
  <c r="C48" i="8"/>
  <c r="D48" i="8"/>
  <c r="E48" i="8"/>
  <c r="F48" i="8"/>
  <c r="G48" i="8"/>
  <c r="B49" i="8"/>
  <c r="C49" i="8"/>
  <c r="D49" i="8"/>
  <c r="E49" i="8"/>
  <c r="F49" i="8"/>
  <c r="G49" i="8"/>
  <c r="B50" i="8"/>
  <c r="C50" i="8"/>
  <c r="D50" i="8"/>
  <c r="E50" i="8"/>
  <c r="F50" i="8"/>
  <c r="G50" i="8"/>
  <c r="B51" i="8"/>
  <c r="C51" i="8"/>
  <c r="D51" i="8"/>
  <c r="E51" i="8"/>
  <c r="F51" i="8"/>
  <c r="G51" i="8"/>
  <c r="B52" i="8"/>
  <c r="C52" i="8"/>
  <c r="D52" i="8"/>
  <c r="E52" i="8"/>
  <c r="F52" i="8"/>
  <c r="G52" i="8"/>
  <c r="B53" i="8"/>
  <c r="C53" i="8"/>
  <c r="D53" i="8"/>
  <c r="E53" i="8"/>
  <c r="F53" i="8"/>
  <c r="G53" i="8"/>
  <c r="B54" i="8"/>
  <c r="C54" i="8"/>
  <c r="D54" i="8"/>
  <c r="E54" i="8"/>
  <c r="F54" i="8"/>
  <c r="G54" i="8"/>
  <c r="B55" i="8"/>
  <c r="C55" i="8"/>
  <c r="D55" i="8"/>
  <c r="E55" i="8"/>
  <c r="F55" i="8"/>
  <c r="G55" i="8"/>
  <c r="B56" i="8"/>
  <c r="C56" i="8"/>
  <c r="D56" i="8"/>
  <c r="E56" i="8"/>
  <c r="F56" i="8"/>
  <c r="G56" i="8"/>
  <c r="B57" i="8"/>
  <c r="C57" i="8"/>
  <c r="D57" i="8"/>
  <c r="E57" i="8"/>
  <c r="F57" i="8"/>
  <c r="G57" i="8"/>
  <c r="B58" i="8"/>
  <c r="C58" i="8"/>
  <c r="D58" i="8"/>
  <c r="E58" i="8"/>
  <c r="F58" i="8"/>
  <c r="G58" i="8"/>
  <c r="B59" i="8"/>
  <c r="C59" i="8"/>
  <c r="D59" i="8"/>
  <c r="E59" i="8"/>
  <c r="F59" i="8"/>
  <c r="G59" i="8"/>
  <c r="B60" i="8"/>
  <c r="C60" i="8"/>
  <c r="D60" i="8"/>
  <c r="E60" i="8"/>
  <c r="F60" i="8"/>
  <c r="G60" i="8"/>
  <c r="B61" i="8"/>
  <c r="C61" i="8"/>
  <c r="D61" i="8"/>
  <c r="E61" i="8"/>
  <c r="F61" i="8"/>
  <c r="G61" i="8"/>
  <c r="B62" i="8"/>
  <c r="C62" i="8"/>
  <c r="D62" i="8"/>
  <c r="E62" i="8"/>
  <c r="F62" i="8"/>
  <c r="G62" i="8"/>
  <c r="B63" i="8"/>
  <c r="C63" i="8"/>
  <c r="D63" i="8"/>
  <c r="E63" i="8"/>
  <c r="F63" i="8"/>
  <c r="G63" i="8"/>
  <c r="B64" i="8"/>
  <c r="C64" i="8"/>
  <c r="D64" i="8"/>
  <c r="E64" i="8"/>
  <c r="F64" i="8"/>
  <c r="G64" i="8"/>
  <c r="B65" i="8"/>
  <c r="C65" i="8"/>
  <c r="D65" i="8"/>
  <c r="E65" i="8"/>
  <c r="F65" i="8"/>
  <c r="G65" i="8"/>
  <c r="B66" i="8"/>
  <c r="C66" i="8"/>
  <c r="D66" i="8"/>
  <c r="E66" i="8"/>
  <c r="F66" i="8"/>
  <c r="G66" i="8"/>
  <c r="B67" i="8"/>
  <c r="C67" i="8"/>
  <c r="D67" i="8"/>
  <c r="E67" i="8"/>
  <c r="F67" i="8"/>
  <c r="G67" i="8"/>
  <c r="B68" i="8"/>
  <c r="C68" i="8"/>
  <c r="D68" i="8"/>
  <c r="E68" i="8"/>
  <c r="F68" i="8"/>
  <c r="G68" i="8"/>
  <c r="B69" i="8"/>
  <c r="C69" i="8"/>
  <c r="D69" i="8"/>
  <c r="E69" i="8"/>
  <c r="F69" i="8"/>
  <c r="G69" i="8"/>
  <c r="B70" i="8"/>
  <c r="C70" i="8"/>
  <c r="D70" i="8"/>
  <c r="E70" i="8"/>
  <c r="F70" i="8"/>
  <c r="G70" i="8"/>
  <c r="B71" i="8"/>
  <c r="C71" i="8"/>
  <c r="D71" i="8"/>
  <c r="E71" i="8"/>
  <c r="F71" i="8"/>
  <c r="G71" i="8"/>
  <c r="B72" i="8"/>
  <c r="C72" i="8"/>
  <c r="D72" i="8"/>
  <c r="E72" i="8"/>
  <c r="F72" i="8"/>
  <c r="G72" i="8"/>
  <c r="B73" i="8"/>
  <c r="C73" i="8"/>
  <c r="D73" i="8"/>
  <c r="E73" i="8"/>
  <c r="F73" i="8"/>
  <c r="G73" i="8"/>
  <c r="B74" i="8"/>
  <c r="C74" i="8"/>
  <c r="D74" i="8"/>
  <c r="E74" i="8"/>
  <c r="F74" i="8"/>
  <c r="G74" i="8"/>
  <c r="B75" i="8"/>
  <c r="C75" i="8"/>
  <c r="D75" i="8"/>
  <c r="E75" i="8"/>
  <c r="F75" i="8"/>
  <c r="G75" i="8"/>
  <c r="B76" i="8"/>
  <c r="C76" i="8"/>
  <c r="D76" i="8"/>
  <c r="E76" i="8"/>
  <c r="F76" i="8"/>
  <c r="G76" i="8"/>
  <c r="B77" i="8"/>
  <c r="C77" i="8"/>
  <c r="D77" i="8"/>
  <c r="E77" i="8"/>
  <c r="F77" i="8"/>
  <c r="G77" i="8"/>
  <c r="B78" i="8"/>
  <c r="C78" i="8"/>
  <c r="D78" i="8"/>
  <c r="E78" i="8"/>
  <c r="F78" i="8"/>
  <c r="G78" i="8"/>
  <c r="B79" i="8"/>
  <c r="C79" i="8"/>
  <c r="D79" i="8"/>
  <c r="E79" i="8"/>
  <c r="F79" i="8"/>
  <c r="G79" i="8"/>
  <c r="B80" i="8"/>
  <c r="C80" i="8"/>
  <c r="D80" i="8"/>
  <c r="E80" i="8"/>
  <c r="F80" i="8"/>
  <c r="G80" i="8"/>
  <c r="B81" i="8"/>
  <c r="C81" i="8"/>
  <c r="D81" i="8"/>
  <c r="E81" i="8"/>
  <c r="F81" i="8"/>
  <c r="G81" i="8"/>
  <c r="B82" i="8"/>
  <c r="C82" i="8"/>
  <c r="D82" i="8"/>
  <c r="E82" i="8"/>
  <c r="F82" i="8"/>
  <c r="G82" i="8"/>
  <c r="B83" i="8"/>
  <c r="C83" i="8"/>
  <c r="D83" i="8"/>
  <c r="E83" i="8"/>
  <c r="F83" i="8"/>
  <c r="G83" i="8"/>
  <c r="B84" i="8"/>
  <c r="C84" i="8"/>
  <c r="D84" i="8"/>
  <c r="E84" i="8"/>
  <c r="F84" i="8"/>
  <c r="G84" i="8"/>
  <c r="B85" i="8"/>
  <c r="C85" i="8"/>
  <c r="D85" i="8"/>
  <c r="E85" i="8"/>
  <c r="F85" i="8"/>
  <c r="G85" i="8"/>
  <c r="B86" i="8"/>
  <c r="C86" i="8"/>
  <c r="D86" i="8"/>
  <c r="E86" i="8"/>
  <c r="F86" i="8"/>
  <c r="G86" i="8"/>
  <c r="B87" i="8"/>
  <c r="C87" i="8"/>
  <c r="D87" i="8"/>
  <c r="E87" i="8"/>
  <c r="F87" i="8"/>
  <c r="G87" i="8"/>
  <c r="B88" i="8"/>
  <c r="C88" i="8"/>
  <c r="D88" i="8"/>
  <c r="E88" i="8"/>
  <c r="F88" i="8"/>
  <c r="G88" i="8"/>
  <c r="B89" i="8"/>
  <c r="C89" i="8"/>
  <c r="D89" i="8"/>
  <c r="E89" i="8"/>
  <c r="F89" i="8"/>
  <c r="G89" i="8"/>
  <c r="B90" i="8"/>
  <c r="C90" i="8"/>
  <c r="D90" i="8"/>
  <c r="E90" i="8"/>
  <c r="F90" i="8"/>
  <c r="G90" i="8"/>
  <c r="B91" i="8"/>
  <c r="C91" i="8"/>
  <c r="D91" i="8"/>
  <c r="E91" i="8"/>
  <c r="F91" i="8"/>
  <c r="G91" i="8"/>
  <c r="B92" i="8"/>
  <c r="C92" i="8"/>
  <c r="D92" i="8"/>
  <c r="E92" i="8"/>
  <c r="F92" i="8"/>
  <c r="G92" i="8"/>
  <c r="B93" i="8"/>
  <c r="C93" i="8"/>
  <c r="D93" i="8"/>
  <c r="E93" i="8"/>
  <c r="F93" i="8"/>
  <c r="G93" i="8"/>
  <c r="B94" i="8"/>
  <c r="C94" i="8"/>
  <c r="D94" i="8"/>
  <c r="E94" i="8"/>
  <c r="F94" i="8"/>
  <c r="G94" i="8"/>
  <c r="B95" i="8"/>
  <c r="C95" i="8"/>
  <c r="D95" i="8"/>
  <c r="E95" i="8"/>
  <c r="F95" i="8"/>
  <c r="G95" i="8"/>
  <c r="B96" i="8"/>
  <c r="C96" i="8"/>
  <c r="D96" i="8"/>
  <c r="E96" i="8"/>
  <c r="F96" i="8"/>
  <c r="G96" i="8"/>
  <c r="B97" i="8"/>
  <c r="C97" i="8"/>
  <c r="D97" i="8"/>
  <c r="E97" i="8"/>
  <c r="F97" i="8"/>
  <c r="G97" i="8"/>
  <c r="B98" i="8"/>
  <c r="C98" i="8"/>
  <c r="D98" i="8"/>
  <c r="E98" i="8"/>
  <c r="F98" i="8"/>
  <c r="G98" i="8"/>
  <c r="B99" i="8"/>
  <c r="C99" i="8"/>
  <c r="D99" i="8"/>
  <c r="E99" i="8"/>
  <c r="F99" i="8"/>
  <c r="G99" i="8"/>
  <c r="B100" i="8"/>
  <c r="C100" i="8"/>
  <c r="D100" i="8"/>
  <c r="E100" i="8"/>
  <c r="F100" i="8"/>
  <c r="G100" i="8"/>
  <c r="B101" i="8"/>
  <c r="C101" i="8"/>
  <c r="D101" i="8"/>
  <c r="E101" i="8"/>
  <c r="F101" i="8"/>
  <c r="G101" i="8"/>
  <c r="B102" i="8"/>
  <c r="C102" i="8"/>
  <c r="D102" i="8"/>
  <c r="E102" i="8"/>
  <c r="F102" i="8"/>
  <c r="G102" i="8"/>
  <c r="B103" i="8"/>
  <c r="C103" i="8"/>
  <c r="D103" i="8"/>
  <c r="E103" i="8"/>
  <c r="F103" i="8"/>
  <c r="G103" i="8"/>
  <c r="B104" i="8"/>
  <c r="C104" i="8"/>
  <c r="D104" i="8"/>
  <c r="E104" i="8"/>
  <c r="F104" i="8"/>
  <c r="G104" i="8"/>
  <c r="B105" i="8"/>
  <c r="C105" i="8"/>
  <c r="D105" i="8"/>
  <c r="E105" i="8"/>
  <c r="F105" i="8"/>
  <c r="G105" i="8"/>
  <c r="B106" i="8"/>
  <c r="C106" i="8"/>
  <c r="D106" i="8"/>
  <c r="E106" i="8"/>
  <c r="F106" i="8"/>
  <c r="G106" i="8"/>
  <c r="B107" i="8"/>
  <c r="C107" i="8"/>
  <c r="D107" i="8"/>
  <c r="E107" i="8"/>
  <c r="F107" i="8"/>
  <c r="G107" i="8"/>
  <c r="B108" i="8"/>
  <c r="C108" i="8"/>
  <c r="D108" i="8"/>
  <c r="E108" i="8"/>
  <c r="F108" i="8"/>
  <c r="G108" i="8"/>
  <c r="B109" i="8"/>
  <c r="C109" i="8"/>
  <c r="D109" i="8"/>
  <c r="E109" i="8"/>
  <c r="F109" i="8"/>
  <c r="G109" i="8"/>
  <c r="B110" i="8"/>
  <c r="C110" i="8"/>
  <c r="D110" i="8"/>
  <c r="E110" i="8"/>
  <c r="F110" i="8"/>
  <c r="G110" i="8"/>
  <c r="B111" i="8"/>
  <c r="C111" i="8"/>
  <c r="D111" i="8"/>
  <c r="E111" i="8"/>
  <c r="F111" i="8"/>
  <c r="G111" i="8"/>
  <c r="B112" i="8"/>
  <c r="C112" i="8"/>
  <c r="D112" i="8"/>
  <c r="E112" i="8"/>
  <c r="F112" i="8"/>
  <c r="G112" i="8"/>
  <c r="B113" i="8"/>
  <c r="C113" i="8"/>
  <c r="D113" i="8"/>
  <c r="E113" i="8"/>
  <c r="F113" i="8"/>
  <c r="G113" i="8"/>
  <c r="B114" i="8"/>
  <c r="C114" i="8"/>
  <c r="D114" i="8"/>
  <c r="E114" i="8"/>
  <c r="F114" i="8"/>
  <c r="G114" i="8"/>
  <c r="B115" i="8"/>
  <c r="C115" i="8"/>
  <c r="D115" i="8"/>
  <c r="E115" i="8"/>
  <c r="F115" i="8"/>
  <c r="G115" i="8"/>
  <c r="B116" i="8"/>
  <c r="C116" i="8"/>
  <c r="D116" i="8"/>
  <c r="E116" i="8"/>
  <c r="F116" i="8"/>
  <c r="G116" i="8"/>
  <c r="B117" i="8"/>
  <c r="C117" i="8"/>
  <c r="D117" i="8"/>
  <c r="E117" i="8"/>
  <c r="F117" i="8"/>
  <c r="G117" i="8"/>
  <c r="B118" i="8"/>
  <c r="C118" i="8"/>
  <c r="D118" i="8"/>
  <c r="E118" i="8"/>
  <c r="F118" i="8"/>
  <c r="G118" i="8"/>
  <c r="B119" i="8"/>
  <c r="C119" i="8"/>
  <c r="D119" i="8"/>
  <c r="E119" i="8"/>
  <c r="F119" i="8"/>
  <c r="G119" i="8"/>
  <c r="B120" i="8"/>
  <c r="C120" i="8"/>
  <c r="D120" i="8"/>
  <c r="E120" i="8"/>
  <c r="F120" i="8"/>
  <c r="G120" i="8"/>
  <c r="B121" i="8"/>
  <c r="C121" i="8"/>
  <c r="D121" i="8"/>
  <c r="E121" i="8"/>
  <c r="F121" i="8"/>
  <c r="G121" i="8"/>
  <c r="B122" i="8"/>
  <c r="C122" i="8"/>
  <c r="D122" i="8"/>
  <c r="E122" i="8"/>
  <c r="F122" i="8"/>
  <c r="G122" i="8"/>
  <c r="B123" i="8"/>
  <c r="C123" i="8"/>
  <c r="D123" i="8"/>
  <c r="E123" i="8"/>
  <c r="F123" i="8"/>
  <c r="G123" i="8"/>
  <c r="B124" i="8"/>
  <c r="C124" i="8"/>
  <c r="D124" i="8"/>
  <c r="E124" i="8"/>
  <c r="F124" i="8"/>
  <c r="G12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C4" i="8"/>
  <c r="D4" i="8"/>
  <c r="E4" i="8"/>
  <c r="F4" i="8"/>
  <c r="G4" i="8"/>
  <c r="B4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J4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4" i="8"/>
  <c r="A4" i="8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B5" i="6"/>
  <c r="C5" i="6"/>
  <c r="D5" i="6"/>
  <c r="E5" i="6"/>
  <c r="F5" i="6"/>
  <c r="G5" i="6"/>
  <c r="B6" i="6"/>
  <c r="C6" i="6"/>
  <c r="D6" i="6"/>
  <c r="E6" i="6"/>
  <c r="F6" i="6"/>
  <c r="G6" i="6"/>
  <c r="B7" i="6"/>
  <c r="C7" i="6"/>
  <c r="D7" i="6"/>
  <c r="E7" i="6"/>
  <c r="F7" i="6"/>
  <c r="G7" i="6"/>
  <c r="B8" i="6"/>
  <c r="C8" i="6"/>
  <c r="D8" i="6"/>
  <c r="E8" i="6"/>
  <c r="F8" i="6"/>
  <c r="G8" i="6"/>
  <c r="B9" i="6"/>
  <c r="C9" i="6"/>
  <c r="D9" i="6"/>
  <c r="E9" i="6"/>
  <c r="F9" i="6"/>
  <c r="G9" i="6"/>
  <c r="B10" i="6"/>
  <c r="C10" i="6"/>
  <c r="D10" i="6"/>
  <c r="E10" i="6"/>
  <c r="F10" i="6"/>
  <c r="G10" i="6"/>
  <c r="B11" i="6"/>
  <c r="C11" i="6"/>
  <c r="D11" i="6"/>
  <c r="E11" i="6"/>
  <c r="F11" i="6"/>
  <c r="G11" i="6"/>
  <c r="B12" i="6"/>
  <c r="C12" i="6"/>
  <c r="D12" i="6"/>
  <c r="E12" i="6"/>
  <c r="F12" i="6"/>
  <c r="G12" i="6"/>
  <c r="B13" i="6"/>
  <c r="C13" i="6"/>
  <c r="D13" i="6"/>
  <c r="E13" i="6"/>
  <c r="F13" i="6"/>
  <c r="G13" i="6"/>
  <c r="B14" i="6"/>
  <c r="C14" i="6"/>
  <c r="D14" i="6"/>
  <c r="E14" i="6"/>
  <c r="F14" i="6"/>
  <c r="G14" i="6"/>
  <c r="B15" i="6"/>
  <c r="C15" i="6"/>
  <c r="D15" i="6"/>
  <c r="E15" i="6"/>
  <c r="F15" i="6"/>
  <c r="G15" i="6"/>
  <c r="B16" i="6"/>
  <c r="C16" i="6"/>
  <c r="D16" i="6"/>
  <c r="E16" i="6"/>
  <c r="F16" i="6"/>
  <c r="G16" i="6"/>
  <c r="B17" i="6"/>
  <c r="C17" i="6"/>
  <c r="D17" i="6"/>
  <c r="E17" i="6"/>
  <c r="F17" i="6"/>
  <c r="G17" i="6"/>
  <c r="B18" i="6"/>
  <c r="C18" i="6"/>
  <c r="D18" i="6"/>
  <c r="E18" i="6"/>
  <c r="F18" i="6"/>
  <c r="G18" i="6"/>
  <c r="B19" i="6"/>
  <c r="C19" i="6"/>
  <c r="D19" i="6"/>
  <c r="E19" i="6"/>
  <c r="F19" i="6"/>
  <c r="G19" i="6"/>
  <c r="B20" i="6"/>
  <c r="C20" i="6"/>
  <c r="D20" i="6"/>
  <c r="E20" i="6"/>
  <c r="F20" i="6"/>
  <c r="G20" i="6"/>
  <c r="B21" i="6"/>
  <c r="C21" i="6"/>
  <c r="D21" i="6"/>
  <c r="E21" i="6"/>
  <c r="F21" i="6"/>
  <c r="G21" i="6"/>
  <c r="B22" i="6"/>
  <c r="C22" i="6"/>
  <c r="D22" i="6"/>
  <c r="E22" i="6"/>
  <c r="F22" i="6"/>
  <c r="G22" i="6"/>
  <c r="B23" i="6"/>
  <c r="C23" i="6"/>
  <c r="D23" i="6"/>
  <c r="E23" i="6"/>
  <c r="F23" i="6"/>
  <c r="G23" i="6"/>
  <c r="B24" i="6"/>
  <c r="C24" i="6"/>
  <c r="D24" i="6"/>
  <c r="E24" i="6"/>
  <c r="F24" i="6"/>
  <c r="G24" i="6"/>
  <c r="B25" i="6"/>
  <c r="C25" i="6"/>
  <c r="D25" i="6"/>
  <c r="E25" i="6"/>
  <c r="F25" i="6"/>
  <c r="G25" i="6"/>
  <c r="B26" i="6"/>
  <c r="C26" i="6"/>
  <c r="D26" i="6"/>
  <c r="E26" i="6"/>
  <c r="F26" i="6"/>
  <c r="G26" i="6"/>
  <c r="B27" i="6"/>
  <c r="C27" i="6"/>
  <c r="D27" i="6"/>
  <c r="E27" i="6"/>
  <c r="F27" i="6"/>
  <c r="G27" i="6"/>
  <c r="B28" i="6"/>
  <c r="C28" i="6"/>
  <c r="D28" i="6"/>
  <c r="E28" i="6"/>
  <c r="F28" i="6"/>
  <c r="G28" i="6"/>
  <c r="B29" i="6"/>
  <c r="C29" i="6"/>
  <c r="D29" i="6"/>
  <c r="E29" i="6"/>
  <c r="F29" i="6"/>
  <c r="G29" i="6"/>
  <c r="B30" i="6"/>
  <c r="C30" i="6"/>
  <c r="D30" i="6"/>
  <c r="E30" i="6"/>
  <c r="F30" i="6"/>
  <c r="G30" i="6"/>
  <c r="B31" i="6"/>
  <c r="C31" i="6"/>
  <c r="D31" i="6"/>
  <c r="E31" i="6"/>
  <c r="F31" i="6"/>
  <c r="G31" i="6"/>
  <c r="B32" i="6"/>
  <c r="C32" i="6"/>
  <c r="D32" i="6"/>
  <c r="E32" i="6"/>
  <c r="F32" i="6"/>
  <c r="G32" i="6"/>
  <c r="B33" i="6"/>
  <c r="C33" i="6"/>
  <c r="D33" i="6"/>
  <c r="E33" i="6"/>
  <c r="F33" i="6"/>
  <c r="G33" i="6"/>
  <c r="B34" i="6"/>
  <c r="C34" i="6"/>
  <c r="D34" i="6"/>
  <c r="E34" i="6"/>
  <c r="F34" i="6"/>
  <c r="G34" i="6"/>
  <c r="B35" i="6"/>
  <c r="C35" i="6"/>
  <c r="D35" i="6"/>
  <c r="E35" i="6"/>
  <c r="F35" i="6"/>
  <c r="G35" i="6"/>
  <c r="B36" i="6"/>
  <c r="C36" i="6"/>
  <c r="D36" i="6"/>
  <c r="E36" i="6"/>
  <c r="F36" i="6"/>
  <c r="G36" i="6"/>
  <c r="B37" i="6"/>
  <c r="C37" i="6"/>
  <c r="D37" i="6"/>
  <c r="E37" i="6"/>
  <c r="F37" i="6"/>
  <c r="G37" i="6"/>
  <c r="B38" i="6"/>
  <c r="C38" i="6"/>
  <c r="D38" i="6"/>
  <c r="E38" i="6"/>
  <c r="F38" i="6"/>
  <c r="G38" i="6"/>
  <c r="B39" i="6"/>
  <c r="C39" i="6"/>
  <c r="D39" i="6"/>
  <c r="E39" i="6"/>
  <c r="F39" i="6"/>
  <c r="G39" i="6"/>
  <c r="B40" i="6"/>
  <c r="C40" i="6"/>
  <c r="D40" i="6"/>
  <c r="E40" i="6"/>
  <c r="F40" i="6"/>
  <c r="G40" i="6"/>
  <c r="B41" i="6"/>
  <c r="C41" i="6"/>
  <c r="D41" i="6"/>
  <c r="E41" i="6"/>
  <c r="F41" i="6"/>
  <c r="G41" i="6"/>
  <c r="B42" i="6"/>
  <c r="C42" i="6"/>
  <c r="D42" i="6"/>
  <c r="E42" i="6"/>
  <c r="F42" i="6"/>
  <c r="G42" i="6"/>
  <c r="B43" i="6"/>
  <c r="C43" i="6"/>
  <c r="D43" i="6"/>
  <c r="E43" i="6"/>
  <c r="F43" i="6"/>
  <c r="G43" i="6"/>
  <c r="B44" i="6"/>
  <c r="C44" i="6"/>
  <c r="D44" i="6"/>
  <c r="E44" i="6"/>
  <c r="F44" i="6"/>
  <c r="G44" i="6"/>
  <c r="B45" i="6"/>
  <c r="C45" i="6"/>
  <c r="D45" i="6"/>
  <c r="E45" i="6"/>
  <c r="F45" i="6"/>
  <c r="G45" i="6"/>
  <c r="B46" i="6"/>
  <c r="C46" i="6"/>
  <c r="D46" i="6"/>
  <c r="E46" i="6"/>
  <c r="F46" i="6"/>
  <c r="G46" i="6"/>
  <c r="B47" i="6"/>
  <c r="C47" i="6"/>
  <c r="D47" i="6"/>
  <c r="E47" i="6"/>
  <c r="F47" i="6"/>
  <c r="G47" i="6"/>
  <c r="B48" i="6"/>
  <c r="C48" i="6"/>
  <c r="D48" i="6"/>
  <c r="E48" i="6"/>
  <c r="F48" i="6"/>
  <c r="G48" i="6"/>
  <c r="B49" i="6"/>
  <c r="C49" i="6"/>
  <c r="D49" i="6"/>
  <c r="E49" i="6"/>
  <c r="F49" i="6"/>
  <c r="G49" i="6"/>
  <c r="B50" i="6"/>
  <c r="C50" i="6"/>
  <c r="D50" i="6"/>
  <c r="E50" i="6"/>
  <c r="F50" i="6"/>
  <c r="G50" i="6"/>
  <c r="B51" i="6"/>
  <c r="C51" i="6"/>
  <c r="D51" i="6"/>
  <c r="E51" i="6"/>
  <c r="F51" i="6"/>
  <c r="G51" i="6"/>
  <c r="B52" i="6"/>
  <c r="C52" i="6"/>
  <c r="D52" i="6"/>
  <c r="E52" i="6"/>
  <c r="F52" i="6"/>
  <c r="G52" i="6"/>
  <c r="B53" i="6"/>
  <c r="C53" i="6"/>
  <c r="D53" i="6"/>
  <c r="E53" i="6"/>
  <c r="F53" i="6"/>
  <c r="G53" i="6"/>
  <c r="B54" i="6"/>
  <c r="C54" i="6"/>
  <c r="D54" i="6"/>
  <c r="E54" i="6"/>
  <c r="F54" i="6"/>
  <c r="G54" i="6"/>
  <c r="B55" i="6"/>
  <c r="C55" i="6"/>
  <c r="D55" i="6"/>
  <c r="E55" i="6"/>
  <c r="F55" i="6"/>
  <c r="G55" i="6"/>
  <c r="B56" i="6"/>
  <c r="C56" i="6"/>
  <c r="D56" i="6"/>
  <c r="E56" i="6"/>
  <c r="F56" i="6"/>
  <c r="G56" i="6"/>
  <c r="B57" i="6"/>
  <c r="C57" i="6"/>
  <c r="D57" i="6"/>
  <c r="E57" i="6"/>
  <c r="F57" i="6"/>
  <c r="G57" i="6"/>
  <c r="B58" i="6"/>
  <c r="C58" i="6"/>
  <c r="D58" i="6"/>
  <c r="E58" i="6"/>
  <c r="F58" i="6"/>
  <c r="G58" i="6"/>
  <c r="B59" i="6"/>
  <c r="C59" i="6"/>
  <c r="D59" i="6"/>
  <c r="E59" i="6"/>
  <c r="F59" i="6"/>
  <c r="G59" i="6"/>
  <c r="B60" i="6"/>
  <c r="C60" i="6"/>
  <c r="D60" i="6"/>
  <c r="E60" i="6"/>
  <c r="F60" i="6"/>
  <c r="G60" i="6"/>
  <c r="B61" i="6"/>
  <c r="C61" i="6"/>
  <c r="D61" i="6"/>
  <c r="E61" i="6"/>
  <c r="F61" i="6"/>
  <c r="G61" i="6"/>
  <c r="B62" i="6"/>
  <c r="C62" i="6"/>
  <c r="D62" i="6"/>
  <c r="E62" i="6"/>
  <c r="F62" i="6"/>
  <c r="G62" i="6"/>
  <c r="B63" i="6"/>
  <c r="C63" i="6"/>
  <c r="D63" i="6"/>
  <c r="E63" i="6"/>
  <c r="F63" i="6"/>
  <c r="G63" i="6"/>
  <c r="B64" i="6"/>
  <c r="C64" i="6"/>
  <c r="D64" i="6"/>
  <c r="E64" i="6"/>
  <c r="F64" i="6"/>
  <c r="G64" i="6"/>
  <c r="B65" i="6"/>
  <c r="C65" i="6"/>
  <c r="D65" i="6"/>
  <c r="E65" i="6"/>
  <c r="F65" i="6"/>
  <c r="G65" i="6"/>
  <c r="B66" i="6"/>
  <c r="C66" i="6"/>
  <c r="D66" i="6"/>
  <c r="E66" i="6"/>
  <c r="F66" i="6"/>
  <c r="G66" i="6"/>
  <c r="B67" i="6"/>
  <c r="C67" i="6"/>
  <c r="D67" i="6"/>
  <c r="E67" i="6"/>
  <c r="F67" i="6"/>
  <c r="G67" i="6"/>
  <c r="B68" i="6"/>
  <c r="C68" i="6"/>
  <c r="D68" i="6"/>
  <c r="E68" i="6"/>
  <c r="F68" i="6"/>
  <c r="G68" i="6"/>
  <c r="B69" i="6"/>
  <c r="C69" i="6"/>
  <c r="D69" i="6"/>
  <c r="E69" i="6"/>
  <c r="F69" i="6"/>
  <c r="G69" i="6"/>
  <c r="B70" i="6"/>
  <c r="C70" i="6"/>
  <c r="D70" i="6"/>
  <c r="E70" i="6"/>
  <c r="F70" i="6"/>
  <c r="G70" i="6"/>
  <c r="B71" i="6"/>
  <c r="C71" i="6"/>
  <c r="D71" i="6"/>
  <c r="E71" i="6"/>
  <c r="F71" i="6"/>
  <c r="G71" i="6"/>
  <c r="B72" i="6"/>
  <c r="C72" i="6"/>
  <c r="D72" i="6"/>
  <c r="E72" i="6"/>
  <c r="F72" i="6"/>
  <c r="G72" i="6"/>
  <c r="B73" i="6"/>
  <c r="C73" i="6"/>
  <c r="D73" i="6"/>
  <c r="E73" i="6"/>
  <c r="F73" i="6"/>
  <c r="G73" i="6"/>
  <c r="B74" i="6"/>
  <c r="C74" i="6"/>
  <c r="D74" i="6"/>
  <c r="E74" i="6"/>
  <c r="F74" i="6"/>
  <c r="G74" i="6"/>
  <c r="B75" i="6"/>
  <c r="C75" i="6"/>
  <c r="D75" i="6"/>
  <c r="E75" i="6"/>
  <c r="F75" i="6"/>
  <c r="G75" i="6"/>
  <c r="B76" i="6"/>
  <c r="C76" i="6"/>
  <c r="D76" i="6"/>
  <c r="E76" i="6"/>
  <c r="F76" i="6"/>
  <c r="G76" i="6"/>
  <c r="B77" i="6"/>
  <c r="C77" i="6"/>
  <c r="D77" i="6"/>
  <c r="E77" i="6"/>
  <c r="F77" i="6"/>
  <c r="G77" i="6"/>
  <c r="B78" i="6"/>
  <c r="C78" i="6"/>
  <c r="D78" i="6"/>
  <c r="E78" i="6"/>
  <c r="F78" i="6"/>
  <c r="G78" i="6"/>
  <c r="B79" i="6"/>
  <c r="C79" i="6"/>
  <c r="D79" i="6"/>
  <c r="E79" i="6"/>
  <c r="F79" i="6"/>
  <c r="G79" i="6"/>
  <c r="B80" i="6"/>
  <c r="C80" i="6"/>
  <c r="D80" i="6"/>
  <c r="E80" i="6"/>
  <c r="F80" i="6"/>
  <c r="G80" i="6"/>
  <c r="B81" i="6"/>
  <c r="C81" i="6"/>
  <c r="D81" i="6"/>
  <c r="E81" i="6"/>
  <c r="F81" i="6"/>
  <c r="G81" i="6"/>
  <c r="B82" i="6"/>
  <c r="C82" i="6"/>
  <c r="D82" i="6"/>
  <c r="E82" i="6"/>
  <c r="F82" i="6"/>
  <c r="G82" i="6"/>
  <c r="B83" i="6"/>
  <c r="C83" i="6"/>
  <c r="D83" i="6"/>
  <c r="E83" i="6"/>
  <c r="F83" i="6"/>
  <c r="G83" i="6"/>
  <c r="B84" i="6"/>
  <c r="C84" i="6"/>
  <c r="D84" i="6"/>
  <c r="E84" i="6"/>
  <c r="F84" i="6"/>
  <c r="G84" i="6"/>
  <c r="B85" i="6"/>
  <c r="C85" i="6"/>
  <c r="D85" i="6"/>
  <c r="E85" i="6"/>
  <c r="F85" i="6"/>
  <c r="G85" i="6"/>
  <c r="B86" i="6"/>
  <c r="C86" i="6"/>
  <c r="D86" i="6"/>
  <c r="E86" i="6"/>
  <c r="F86" i="6"/>
  <c r="G86" i="6"/>
  <c r="B87" i="6"/>
  <c r="C87" i="6"/>
  <c r="D87" i="6"/>
  <c r="E87" i="6"/>
  <c r="F87" i="6"/>
  <c r="G87" i="6"/>
  <c r="B88" i="6"/>
  <c r="C88" i="6"/>
  <c r="D88" i="6"/>
  <c r="E88" i="6"/>
  <c r="F88" i="6"/>
  <c r="G88" i="6"/>
  <c r="B89" i="6"/>
  <c r="C89" i="6"/>
  <c r="D89" i="6"/>
  <c r="E89" i="6"/>
  <c r="F89" i="6"/>
  <c r="G89" i="6"/>
  <c r="B90" i="6"/>
  <c r="C90" i="6"/>
  <c r="D90" i="6"/>
  <c r="E90" i="6"/>
  <c r="F90" i="6"/>
  <c r="G90" i="6"/>
  <c r="B91" i="6"/>
  <c r="C91" i="6"/>
  <c r="D91" i="6"/>
  <c r="E91" i="6"/>
  <c r="F91" i="6"/>
  <c r="G91" i="6"/>
  <c r="B92" i="6"/>
  <c r="C92" i="6"/>
  <c r="D92" i="6"/>
  <c r="E92" i="6"/>
  <c r="F92" i="6"/>
  <c r="G92" i="6"/>
  <c r="B93" i="6"/>
  <c r="C93" i="6"/>
  <c r="D93" i="6"/>
  <c r="E93" i="6"/>
  <c r="F93" i="6"/>
  <c r="G93" i="6"/>
  <c r="B94" i="6"/>
  <c r="C94" i="6"/>
  <c r="D94" i="6"/>
  <c r="E94" i="6"/>
  <c r="F94" i="6"/>
  <c r="G94" i="6"/>
  <c r="B95" i="6"/>
  <c r="C95" i="6"/>
  <c r="D95" i="6"/>
  <c r="E95" i="6"/>
  <c r="F95" i="6"/>
  <c r="G95" i="6"/>
  <c r="B96" i="6"/>
  <c r="C96" i="6"/>
  <c r="D96" i="6"/>
  <c r="E96" i="6"/>
  <c r="F96" i="6"/>
  <c r="G96" i="6"/>
  <c r="B97" i="6"/>
  <c r="C97" i="6"/>
  <c r="D97" i="6"/>
  <c r="E97" i="6"/>
  <c r="F97" i="6"/>
  <c r="G97" i="6"/>
  <c r="B98" i="6"/>
  <c r="C98" i="6"/>
  <c r="D98" i="6"/>
  <c r="E98" i="6"/>
  <c r="F98" i="6"/>
  <c r="G98" i="6"/>
  <c r="B99" i="6"/>
  <c r="C99" i="6"/>
  <c r="D99" i="6"/>
  <c r="E99" i="6"/>
  <c r="F99" i="6"/>
  <c r="G99" i="6"/>
  <c r="B100" i="6"/>
  <c r="C100" i="6"/>
  <c r="D100" i="6"/>
  <c r="E100" i="6"/>
  <c r="F100" i="6"/>
  <c r="G100" i="6"/>
  <c r="B101" i="6"/>
  <c r="C101" i="6"/>
  <c r="D101" i="6"/>
  <c r="E101" i="6"/>
  <c r="F101" i="6"/>
  <c r="G101" i="6"/>
  <c r="B102" i="6"/>
  <c r="C102" i="6"/>
  <c r="D102" i="6"/>
  <c r="E102" i="6"/>
  <c r="F102" i="6"/>
  <c r="G102" i="6"/>
  <c r="B103" i="6"/>
  <c r="C103" i="6"/>
  <c r="D103" i="6"/>
  <c r="E103" i="6"/>
  <c r="F103" i="6"/>
  <c r="G103" i="6"/>
  <c r="B104" i="6"/>
  <c r="C104" i="6"/>
  <c r="D104" i="6"/>
  <c r="E104" i="6"/>
  <c r="F104" i="6"/>
  <c r="G104" i="6"/>
  <c r="B105" i="6"/>
  <c r="C105" i="6"/>
  <c r="D105" i="6"/>
  <c r="E105" i="6"/>
  <c r="F105" i="6"/>
  <c r="G105" i="6"/>
  <c r="B106" i="6"/>
  <c r="C106" i="6"/>
  <c r="D106" i="6"/>
  <c r="E106" i="6"/>
  <c r="F106" i="6"/>
  <c r="G106" i="6"/>
  <c r="B107" i="6"/>
  <c r="C107" i="6"/>
  <c r="D107" i="6"/>
  <c r="E107" i="6"/>
  <c r="F107" i="6"/>
  <c r="G107" i="6"/>
  <c r="B108" i="6"/>
  <c r="C108" i="6"/>
  <c r="D108" i="6"/>
  <c r="E108" i="6"/>
  <c r="F108" i="6"/>
  <c r="G108" i="6"/>
  <c r="B109" i="6"/>
  <c r="C109" i="6"/>
  <c r="D109" i="6"/>
  <c r="E109" i="6"/>
  <c r="F109" i="6"/>
  <c r="G109" i="6"/>
  <c r="B110" i="6"/>
  <c r="C110" i="6"/>
  <c r="D110" i="6"/>
  <c r="E110" i="6"/>
  <c r="F110" i="6"/>
  <c r="G110" i="6"/>
  <c r="B111" i="6"/>
  <c r="C111" i="6"/>
  <c r="D111" i="6"/>
  <c r="E111" i="6"/>
  <c r="F111" i="6"/>
  <c r="G111" i="6"/>
  <c r="B112" i="6"/>
  <c r="C112" i="6"/>
  <c r="D112" i="6"/>
  <c r="E112" i="6"/>
  <c r="F112" i="6"/>
  <c r="G112" i="6"/>
  <c r="B113" i="6"/>
  <c r="C113" i="6"/>
  <c r="D113" i="6"/>
  <c r="E113" i="6"/>
  <c r="F113" i="6"/>
  <c r="G113" i="6"/>
  <c r="B114" i="6"/>
  <c r="C114" i="6"/>
  <c r="D114" i="6"/>
  <c r="E114" i="6"/>
  <c r="F114" i="6"/>
  <c r="G114" i="6"/>
  <c r="B115" i="6"/>
  <c r="C115" i="6"/>
  <c r="D115" i="6"/>
  <c r="E115" i="6"/>
  <c r="F115" i="6"/>
  <c r="G115" i="6"/>
  <c r="B116" i="6"/>
  <c r="C116" i="6"/>
  <c r="D116" i="6"/>
  <c r="E116" i="6"/>
  <c r="F116" i="6"/>
  <c r="G116" i="6"/>
  <c r="B117" i="6"/>
  <c r="C117" i="6"/>
  <c r="D117" i="6"/>
  <c r="E117" i="6"/>
  <c r="F117" i="6"/>
  <c r="G117" i="6"/>
  <c r="B118" i="6"/>
  <c r="C118" i="6"/>
  <c r="D118" i="6"/>
  <c r="E118" i="6"/>
  <c r="F118" i="6"/>
  <c r="G118" i="6"/>
  <c r="B119" i="6"/>
  <c r="C119" i="6"/>
  <c r="D119" i="6"/>
  <c r="E119" i="6"/>
  <c r="F119" i="6"/>
  <c r="G119" i="6"/>
  <c r="B120" i="6"/>
  <c r="C120" i="6"/>
  <c r="D120" i="6"/>
  <c r="E120" i="6"/>
  <c r="F120" i="6"/>
  <c r="G120" i="6"/>
  <c r="B121" i="6"/>
  <c r="C121" i="6"/>
  <c r="D121" i="6"/>
  <c r="E121" i="6"/>
  <c r="F121" i="6"/>
  <c r="G121" i="6"/>
  <c r="B122" i="6"/>
  <c r="C122" i="6"/>
  <c r="D122" i="6"/>
  <c r="E122" i="6"/>
  <c r="F122" i="6"/>
  <c r="G122" i="6"/>
  <c r="B123" i="6"/>
  <c r="C123" i="6"/>
  <c r="D123" i="6"/>
  <c r="E123" i="6"/>
  <c r="F123" i="6"/>
  <c r="G123" i="6"/>
  <c r="B124" i="6"/>
  <c r="C124" i="6"/>
  <c r="D124" i="6"/>
  <c r="E124" i="6"/>
  <c r="F124" i="6"/>
  <c r="G124" i="6"/>
  <c r="B4" i="6"/>
  <c r="G4" i="6"/>
  <c r="F4" i="6"/>
  <c r="E4" i="6"/>
  <c r="D4" i="6"/>
  <c r="C4" i="6"/>
  <c r="AD123" i="13"/>
  <c r="AE123" i="13"/>
  <c r="AF123" i="13"/>
  <c r="AG123" i="13"/>
  <c r="AH123" i="13"/>
  <c r="AI123" i="13"/>
  <c r="AJ123" i="13"/>
  <c r="AK123" i="13"/>
  <c r="AT123" i="13" s="1"/>
  <c r="U123" i="13"/>
  <c r="V123" i="13"/>
  <c r="W123" i="13"/>
  <c r="X123" i="13"/>
  <c r="Y123" i="13"/>
  <c r="Z123" i="13"/>
  <c r="AA123" i="13"/>
  <c r="H123" i="13"/>
  <c r="I123" i="13"/>
  <c r="J123" i="13"/>
  <c r="K123" i="13"/>
  <c r="L123" i="13"/>
  <c r="R123" i="13" s="1"/>
  <c r="B123" i="13"/>
  <c r="C123" i="13"/>
  <c r="D123" i="13"/>
  <c r="E123" i="13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B124" i="10"/>
  <c r="C124" i="10"/>
  <c r="D124" i="10"/>
  <c r="E124" i="10"/>
  <c r="F124" i="10"/>
  <c r="G124" i="10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F123" i="12"/>
  <c r="AG123" i="12"/>
  <c r="AH123" i="12"/>
  <c r="AI123" i="12"/>
  <c r="AJ123" i="12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X123" i="1"/>
  <c r="Y123" i="1"/>
  <c r="AA123" i="1"/>
  <c r="Z123" i="1" s="1"/>
  <c r="AB123" i="1"/>
  <c r="AC123" i="1"/>
  <c r="AD123" i="1"/>
  <c r="AE123" i="1"/>
  <c r="C123" i="1"/>
  <c r="D123" i="1"/>
  <c r="F123" i="1"/>
  <c r="E123" i="1" s="1"/>
  <c r="G123" i="1"/>
  <c r="H123" i="1"/>
  <c r="I123" i="1"/>
  <c r="J123" i="1"/>
  <c r="AD11" i="13"/>
  <c r="AM11" i="13" s="1"/>
  <c r="AE11" i="13"/>
  <c r="AN11" i="13" s="1"/>
  <c r="AF11" i="13"/>
  <c r="AO11" i="13" s="1"/>
  <c r="AG11" i="13"/>
  <c r="AP11" i="13" s="1"/>
  <c r="AH11" i="13"/>
  <c r="AQ11" i="13" s="1"/>
  <c r="AI11" i="13"/>
  <c r="AR11" i="13" s="1"/>
  <c r="AJ11" i="13"/>
  <c r="AS11" i="13" s="1"/>
  <c r="AK11" i="13"/>
  <c r="AT11" i="13" s="1"/>
  <c r="AD12" i="13"/>
  <c r="AM12" i="13" s="1"/>
  <c r="AE12" i="13"/>
  <c r="AN12" i="13" s="1"/>
  <c r="AF12" i="13"/>
  <c r="AO12" i="13" s="1"/>
  <c r="AG12" i="13"/>
  <c r="AP12" i="13" s="1"/>
  <c r="AH12" i="13"/>
  <c r="AQ12" i="13" s="1"/>
  <c r="AI12" i="13"/>
  <c r="AR12" i="13" s="1"/>
  <c r="AJ12" i="13"/>
  <c r="AS12" i="13" s="1"/>
  <c r="AK12" i="13"/>
  <c r="AT12" i="13" s="1"/>
  <c r="AD13" i="13"/>
  <c r="AM13" i="13" s="1"/>
  <c r="AE13" i="13"/>
  <c r="AN13" i="13" s="1"/>
  <c r="AF13" i="13"/>
  <c r="AO13" i="13" s="1"/>
  <c r="AG13" i="13"/>
  <c r="AP13" i="13" s="1"/>
  <c r="AH13" i="13"/>
  <c r="AQ13" i="13" s="1"/>
  <c r="AI13" i="13"/>
  <c r="AR13" i="13" s="1"/>
  <c r="AJ13" i="13"/>
  <c r="AS13" i="13" s="1"/>
  <c r="AK13" i="13"/>
  <c r="AT13" i="13" s="1"/>
  <c r="AD14" i="13"/>
  <c r="AM14" i="13" s="1"/>
  <c r="AE14" i="13"/>
  <c r="AN14" i="13" s="1"/>
  <c r="AF14" i="13"/>
  <c r="AO14" i="13" s="1"/>
  <c r="AG14" i="13"/>
  <c r="AP14" i="13" s="1"/>
  <c r="AH14" i="13"/>
  <c r="AQ14" i="13" s="1"/>
  <c r="AI14" i="13"/>
  <c r="AR14" i="13" s="1"/>
  <c r="AJ14" i="13"/>
  <c r="AS14" i="13" s="1"/>
  <c r="AK14" i="13"/>
  <c r="AT14" i="13" s="1"/>
  <c r="AD15" i="13"/>
  <c r="AM15" i="13" s="1"/>
  <c r="AE15" i="13"/>
  <c r="AN15" i="13" s="1"/>
  <c r="AF15" i="13"/>
  <c r="AO15" i="13" s="1"/>
  <c r="AG15" i="13"/>
  <c r="AH15" i="13"/>
  <c r="AI15" i="13"/>
  <c r="AJ15" i="13"/>
  <c r="AK15" i="13"/>
  <c r="AT15" i="13" s="1"/>
  <c r="AD16" i="13"/>
  <c r="AE16" i="13"/>
  <c r="AF16" i="13"/>
  <c r="AG16" i="13"/>
  <c r="AH16" i="13"/>
  <c r="AI16" i="13"/>
  <c r="AJ16" i="13"/>
  <c r="AK16" i="13"/>
  <c r="AT16" i="13" s="1"/>
  <c r="AD17" i="13"/>
  <c r="AE17" i="13"/>
  <c r="AF17" i="13"/>
  <c r="AG17" i="13"/>
  <c r="AH17" i="13"/>
  <c r="AI17" i="13"/>
  <c r="AJ17" i="13"/>
  <c r="AK17" i="13"/>
  <c r="AT17" i="13" s="1"/>
  <c r="AD18" i="13"/>
  <c r="AE18" i="13"/>
  <c r="AF18" i="13"/>
  <c r="AG18" i="13"/>
  <c r="AH18" i="13"/>
  <c r="AI18" i="13"/>
  <c r="AJ18" i="13"/>
  <c r="AK18" i="13"/>
  <c r="AT18" i="13" s="1"/>
  <c r="AD19" i="13"/>
  <c r="AE19" i="13"/>
  <c r="AF19" i="13"/>
  <c r="AG19" i="13"/>
  <c r="AH19" i="13"/>
  <c r="AI19" i="13"/>
  <c r="AJ19" i="13"/>
  <c r="AK19" i="13"/>
  <c r="AT19" i="13" s="1"/>
  <c r="AD20" i="13"/>
  <c r="AE20" i="13"/>
  <c r="AF20" i="13"/>
  <c r="AG20" i="13"/>
  <c r="AH20" i="13"/>
  <c r="AI20" i="13"/>
  <c r="AJ20" i="13"/>
  <c r="AK20" i="13"/>
  <c r="AT20" i="13" s="1"/>
  <c r="AD21" i="13"/>
  <c r="AE21" i="13"/>
  <c r="AF21" i="13"/>
  <c r="AG21" i="13"/>
  <c r="AH21" i="13"/>
  <c r="AI21" i="13"/>
  <c r="AJ21" i="13"/>
  <c r="AK21" i="13"/>
  <c r="AT21" i="13" s="1"/>
  <c r="AD22" i="13"/>
  <c r="AE22" i="13"/>
  <c r="AF22" i="13"/>
  <c r="AG22" i="13"/>
  <c r="AH22" i="13"/>
  <c r="AI22" i="13"/>
  <c r="AJ22" i="13"/>
  <c r="AK22" i="13"/>
  <c r="AT22" i="13" s="1"/>
  <c r="AD23" i="13"/>
  <c r="AE23" i="13"/>
  <c r="AF23" i="13"/>
  <c r="AG23" i="13"/>
  <c r="AH23" i="13"/>
  <c r="AI23" i="13"/>
  <c r="AJ23" i="13"/>
  <c r="AK23" i="13"/>
  <c r="AT23" i="13" s="1"/>
  <c r="AD24" i="13"/>
  <c r="AE24" i="13"/>
  <c r="AF24" i="13"/>
  <c r="AG24" i="13"/>
  <c r="AH24" i="13"/>
  <c r="AI24" i="13"/>
  <c r="AJ24" i="13"/>
  <c r="AK24" i="13"/>
  <c r="AT24" i="13" s="1"/>
  <c r="AD25" i="13"/>
  <c r="AE25" i="13"/>
  <c r="AF25" i="13"/>
  <c r="AG25" i="13"/>
  <c r="AH25" i="13"/>
  <c r="AI25" i="13"/>
  <c r="AJ25" i="13"/>
  <c r="AK25" i="13"/>
  <c r="AT25" i="13" s="1"/>
  <c r="AD26" i="13"/>
  <c r="AE26" i="13"/>
  <c r="AF26" i="13"/>
  <c r="AG26" i="13"/>
  <c r="AH26" i="13"/>
  <c r="AI26" i="13"/>
  <c r="AJ26" i="13"/>
  <c r="AK26" i="13"/>
  <c r="AT26" i="13" s="1"/>
  <c r="AD27" i="13"/>
  <c r="AE27" i="13"/>
  <c r="AF27" i="13"/>
  <c r="AG27" i="13"/>
  <c r="AH27" i="13"/>
  <c r="AI27" i="13"/>
  <c r="AJ27" i="13"/>
  <c r="AK27" i="13"/>
  <c r="AT27" i="13" s="1"/>
  <c r="AD28" i="13"/>
  <c r="AE28" i="13"/>
  <c r="AF28" i="13"/>
  <c r="AG28" i="13"/>
  <c r="AH28" i="13"/>
  <c r="AI28" i="13"/>
  <c r="AJ28" i="13"/>
  <c r="AK28" i="13"/>
  <c r="AT28" i="13" s="1"/>
  <c r="AD29" i="13"/>
  <c r="AE29" i="13"/>
  <c r="AF29" i="13"/>
  <c r="AG29" i="13"/>
  <c r="AH29" i="13"/>
  <c r="AI29" i="13"/>
  <c r="AJ29" i="13"/>
  <c r="AK29" i="13"/>
  <c r="AT29" i="13" s="1"/>
  <c r="AD30" i="13"/>
  <c r="AE30" i="13"/>
  <c r="AF30" i="13"/>
  <c r="AG30" i="13"/>
  <c r="AH30" i="13"/>
  <c r="AI30" i="13"/>
  <c r="AJ30" i="13"/>
  <c r="AK30" i="13"/>
  <c r="AT30" i="13" s="1"/>
  <c r="AD31" i="13"/>
  <c r="AE31" i="13"/>
  <c r="AF31" i="13"/>
  <c r="AG31" i="13"/>
  <c r="AH31" i="13"/>
  <c r="AI31" i="13"/>
  <c r="AJ31" i="13"/>
  <c r="AK31" i="13"/>
  <c r="AT31" i="13" s="1"/>
  <c r="AD32" i="13"/>
  <c r="AE32" i="13"/>
  <c r="AF32" i="13"/>
  <c r="AG32" i="13"/>
  <c r="AH32" i="13"/>
  <c r="AI32" i="13"/>
  <c r="AJ32" i="13"/>
  <c r="AK32" i="13"/>
  <c r="AT32" i="13" s="1"/>
  <c r="AD33" i="13"/>
  <c r="AE33" i="13"/>
  <c r="AF33" i="13"/>
  <c r="AG33" i="13"/>
  <c r="AH33" i="13"/>
  <c r="AI33" i="13"/>
  <c r="AJ33" i="13"/>
  <c r="AK33" i="13"/>
  <c r="AT33" i="13" s="1"/>
  <c r="AD34" i="13"/>
  <c r="AE34" i="13"/>
  <c r="AF34" i="13"/>
  <c r="AG34" i="13"/>
  <c r="AH34" i="13"/>
  <c r="AI34" i="13"/>
  <c r="AJ34" i="13"/>
  <c r="AK34" i="13"/>
  <c r="AT34" i="13" s="1"/>
  <c r="AD35" i="13"/>
  <c r="AE35" i="13"/>
  <c r="AF35" i="13"/>
  <c r="AG35" i="13"/>
  <c r="AH35" i="13"/>
  <c r="AI35" i="13"/>
  <c r="AJ35" i="13"/>
  <c r="AK35" i="13"/>
  <c r="AT35" i="13" s="1"/>
  <c r="AD36" i="13"/>
  <c r="AE36" i="13"/>
  <c r="AF36" i="13"/>
  <c r="AG36" i="13"/>
  <c r="AH36" i="13"/>
  <c r="AI36" i="13"/>
  <c r="AJ36" i="13"/>
  <c r="AK36" i="13"/>
  <c r="AT36" i="13" s="1"/>
  <c r="AD37" i="13"/>
  <c r="AE37" i="13"/>
  <c r="AF37" i="13"/>
  <c r="AG37" i="13"/>
  <c r="AH37" i="13"/>
  <c r="AI37" i="13"/>
  <c r="AJ37" i="13"/>
  <c r="AK37" i="13"/>
  <c r="AT37" i="13" s="1"/>
  <c r="AD38" i="13"/>
  <c r="AE38" i="13"/>
  <c r="AF38" i="13"/>
  <c r="AG38" i="13"/>
  <c r="AH38" i="13"/>
  <c r="AI38" i="13"/>
  <c r="AJ38" i="13"/>
  <c r="AK38" i="13"/>
  <c r="AT38" i="13" s="1"/>
  <c r="AD39" i="13"/>
  <c r="AE39" i="13"/>
  <c r="AF39" i="13"/>
  <c r="AG39" i="13"/>
  <c r="AH39" i="13"/>
  <c r="AI39" i="13"/>
  <c r="AJ39" i="13"/>
  <c r="AK39" i="13"/>
  <c r="AT39" i="13" s="1"/>
  <c r="AD40" i="13"/>
  <c r="AE40" i="13"/>
  <c r="AF40" i="13"/>
  <c r="AG40" i="13"/>
  <c r="AH40" i="13"/>
  <c r="AI40" i="13"/>
  <c r="AJ40" i="13"/>
  <c r="AK40" i="13"/>
  <c r="AT40" i="13" s="1"/>
  <c r="AD41" i="13"/>
  <c r="AE41" i="13"/>
  <c r="AF41" i="13"/>
  <c r="AG41" i="13"/>
  <c r="AH41" i="13"/>
  <c r="AI41" i="13"/>
  <c r="AJ41" i="13"/>
  <c r="AK41" i="13"/>
  <c r="AT41" i="13" s="1"/>
  <c r="AD42" i="13"/>
  <c r="AE42" i="13"/>
  <c r="AF42" i="13"/>
  <c r="AG42" i="13"/>
  <c r="AH42" i="13"/>
  <c r="AI42" i="13"/>
  <c r="AJ42" i="13"/>
  <c r="AK42" i="13"/>
  <c r="AT42" i="13" s="1"/>
  <c r="AD43" i="13"/>
  <c r="AE43" i="13"/>
  <c r="AF43" i="13"/>
  <c r="AG43" i="13"/>
  <c r="AH43" i="13"/>
  <c r="AI43" i="13"/>
  <c r="AJ43" i="13"/>
  <c r="AK43" i="13"/>
  <c r="AT43" i="13" s="1"/>
  <c r="AD44" i="13"/>
  <c r="AE44" i="13"/>
  <c r="AF44" i="13"/>
  <c r="AG44" i="13"/>
  <c r="AH44" i="13"/>
  <c r="AI44" i="13"/>
  <c r="AJ44" i="13"/>
  <c r="AK44" i="13"/>
  <c r="AT44" i="13" s="1"/>
  <c r="AD45" i="13"/>
  <c r="AE45" i="13"/>
  <c r="AF45" i="13"/>
  <c r="AG45" i="13"/>
  <c r="AH45" i="13"/>
  <c r="AI45" i="13"/>
  <c r="AJ45" i="13"/>
  <c r="AK45" i="13"/>
  <c r="AT45" i="13" s="1"/>
  <c r="AD46" i="13"/>
  <c r="AE46" i="13"/>
  <c r="AF46" i="13"/>
  <c r="AG46" i="13"/>
  <c r="AH46" i="13"/>
  <c r="AI46" i="13"/>
  <c r="AJ46" i="13"/>
  <c r="AK46" i="13"/>
  <c r="AT46" i="13" s="1"/>
  <c r="AD47" i="13"/>
  <c r="AE47" i="13"/>
  <c r="AF47" i="13"/>
  <c r="AG47" i="13"/>
  <c r="AH47" i="13"/>
  <c r="AI47" i="13"/>
  <c r="AJ47" i="13"/>
  <c r="AK47" i="13"/>
  <c r="AT47" i="13" s="1"/>
  <c r="AD48" i="13"/>
  <c r="AE48" i="13"/>
  <c r="AF48" i="13"/>
  <c r="AG48" i="13"/>
  <c r="AH48" i="13"/>
  <c r="AI48" i="13"/>
  <c r="AJ48" i="13"/>
  <c r="AK48" i="13"/>
  <c r="AT48" i="13" s="1"/>
  <c r="AD49" i="13"/>
  <c r="AE49" i="13"/>
  <c r="AF49" i="13"/>
  <c r="AG49" i="13"/>
  <c r="AH49" i="13"/>
  <c r="AI49" i="13"/>
  <c r="AJ49" i="13"/>
  <c r="AK49" i="13"/>
  <c r="AT49" i="13" s="1"/>
  <c r="AD50" i="13"/>
  <c r="AE50" i="13"/>
  <c r="AF50" i="13"/>
  <c r="AG50" i="13"/>
  <c r="AH50" i="13"/>
  <c r="AI50" i="13"/>
  <c r="AJ50" i="13"/>
  <c r="AK50" i="13"/>
  <c r="AT50" i="13" s="1"/>
  <c r="AD51" i="13"/>
  <c r="AE51" i="13"/>
  <c r="AF51" i="13"/>
  <c r="AG51" i="13"/>
  <c r="AH51" i="13"/>
  <c r="AI51" i="13"/>
  <c r="AJ51" i="13"/>
  <c r="AK51" i="13"/>
  <c r="AT51" i="13" s="1"/>
  <c r="AD52" i="13"/>
  <c r="AE52" i="13"/>
  <c r="AF52" i="13"/>
  <c r="AG52" i="13"/>
  <c r="AH52" i="13"/>
  <c r="AI52" i="13"/>
  <c r="AJ52" i="13"/>
  <c r="AK52" i="13"/>
  <c r="AT52" i="13" s="1"/>
  <c r="AD53" i="13"/>
  <c r="AE53" i="13"/>
  <c r="AF53" i="13"/>
  <c r="AG53" i="13"/>
  <c r="AH53" i="13"/>
  <c r="AI53" i="13"/>
  <c r="AJ53" i="13"/>
  <c r="AK53" i="13"/>
  <c r="AT53" i="13" s="1"/>
  <c r="AD54" i="13"/>
  <c r="AE54" i="13"/>
  <c r="AF54" i="13"/>
  <c r="AG54" i="13"/>
  <c r="AH54" i="13"/>
  <c r="AI54" i="13"/>
  <c r="AJ54" i="13"/>
  <c r="AK54" i="13"/>
  <c r="AT54" i="13" s="1"/>
  <c r="AD55" i="13"/>
  <c r="AE55" i="13"/>
  <c r="AF55" i="13"/>
  <c r="AG55" i="13"/>
  <c r="AH55" i="13"/>
  <c r="AI55" i="13"/>
  <c r="AJ55" i="13"/>
  <c r="AK55" i="13"/>
  <c r="AT55" i="13" s="1"/>
  <c r="AD56" i="13"/>
  <c r="AE56" i="13"/>
  <c r="AF56" i="13"/>
  <c r="AG56" i="13"/>
  <c r="AH56" i="13"/>
  <c r="AI56" i="13"/>
  <c r="AJ56" i="13"/>
  <c r="AK56" i="13"/>
  <c r="AT56" i="13" s="1"/>
  <c r="AD57" i="13"/>
  <c r="AE57" i="13"/>
  <c r="AF57" i="13"/>
  <c r="AG57" i="13"/>
  <c r="AH57" i="13"/>
  <c r="AI57" i="13"/>
  <c r="AJ57" i="13"/>
  <c r="AK57" i="13"/>
  <c r="AT57" i="13" s="1"/>
  <c r="AD58" i="13"/>
  <c r="AE58" i="13"/>
  <c r="AF58" i="13"/>
  <c r="AG58" i="13"/>
  <c r="AH58" i="13"/>
  <c r="AI58" i="13"/>
  <c r="AJ58" i="13"/>
  <c r="AK58" i="13"/>
  <c r="AT58" i="13" s="1"/>
  <c r="AD59" i="13"/>
  <c r="AE59" i="13"/>
  <c r="AF59" i="13"/>
  <c r="AG59" i="13"/>
  <c r="AH59" i="13"/>
  <c r="AI59" i="13"/>
  <c r="AJ59" i="13"/>
  <c r="AK59" i="13"/>
  <c r="AT59" i="13" s="1"/>
  <c r="AD60" i="13"/>
  <c r="AE60" i="13"/>
  <c r="AF60" i="13"/>
  <c r="AG60" i="13"/>
  <c r="AH60" i="13"/>
  <c r="AI60" i="13"/>
  <c r="AJ60" i="13"/>
  <c r="AK60" i="13"/>
  <c r="AT60" i="13" s="1"/>
  <c r="AD61" i="13"/>
  <c r="AE61" i="13"/>
  <c r="AF61" i="13"/>
  <c r="AG61" i="13"/>
  <c r="AH61" i="13"/>
  <c r="AI61" i="13"/>
  <c r="AJ61" i="13"/>
  <c r="AK61" i="13"/>
  <c r="AT61" i="13" s="1"/>
  <c r="AD62" i="13"/>
  <c r="AE62" i="13"/>
  <c r="AF62" i="13"/>
  <c r="AG62" i="13"/>
  <c r="AH62" i="13"/>
  <c r="AI62" i="13"/>
  <c r="AJ62" i="13"/>
  <c r="AK62" i="13"/>
  <c r="AT62" i="13" s="1"/>
  <c r="AD63" i="13"/>
  <c r="AE63" i="13"/>
  <c r="AF63" i="13"/>
  <c r="AG63" i="13"/>
  <c r="AH63" i="13"/>
  <c r="AI63" i="13"/>
  <c r="AJ63" i="13"/>
  <c r="AK63" i="13"/>
  <c r="AT63" i="13" s="1"/>
  <c r="AD64" i="13"/>
  <c r="AE64" i="13"/>
  <c r="AF64" i="13"/>
  <c r="AG64" i="13"/>
  <c r="AH64" i="13"/>
  <c r="AI64" i="13"/>
  <c r="AJ64" i="13"/>
  <c r="AK64" i="13"/>
  <c r="AT64" i="13" s="1"/>
  <c r="AD65" i="13"/>
  <c r="AE65" i="13"/>
  <c r="AF65" i="13"/>
  <c r="AG65" i="13"/>
  <c r="AH65" i="13"/>
  <c r="AI65" i="13"/>
  <c r="AJ65" i="13"/>
  <c r="AK65" i="13"/>
  <c r="AT65" i="13" s="1"/>
  <c r="AD66" i="13"/>
  <c r="AE66" i="13"/>
  <c r="AF66" i="13"/>
  <c r="AG66" i="13"/>
  <c r="AH66" i="13"/>
  <c r="AI66" i="13"/>
  <c r="AJ66" i="13"/>
  <c r="AK66" i="13"/>
  <c r="AT66" i="13" s="1"/>
  <c r="AD67" i="13"/>
  <c r="AE67" i="13"/>
  <c r="AF67" i="13"/>
  <c r="AG67" i="13"/>
  <c r="AH67" i="13"/>
  <c r="AI67" i="13"/>
  <c r="AJ67" i="13"/>
  <c r="AK67" i="13"/>
  <c r="AT67" i="13" s="1"/>
  <c r="AD68" i="13"/>
  <c r="AE68" i="13"/>
  <c r="AF68" i="13"/>
  <c r="AG68" i="13"/>
  <c r="AH68" i="13"/>
  <c r="AI68" i="13"/>
  <c r="AJ68" i="13"/>
  <c r="AK68" i="13"/>
  <c r="AT68" i="13" s="1"/>
  <c r="AD69" i="13"/>
  <c r="AE69" i="13"/>
  <c r="AF69" i="13"/>
  <c r="AG69" i="13"/>
  <c r="AH69" i="13"/>
  <c r="AI69" i="13"/>
  <c r="AJ69" i="13"/>
  <c r="AK69" i="13"/>
  <c r="AT69" i="13" s="1"/>
  <c r="AD70" i="13"/>
  <c r="AE70" i="13"/>
  <c r="AF70" i="13"/>
  <c r="AG70" i="13"/>
  <c r="AH70" i="13"/>
  <c r="AI70" i="13"/>
  <c r="AJ70" i="13"/>
  <c r="AK70" i="13"/>
  <c r="AT70" i="13" s="1"/>
  <c r="AD71" i="13"/>
  <c r="AE71" i="13"/>
  <c r="AF71" i="13"/>
  <c r="AG71" i="13"/>
  <c r="AH71" i="13"/>
  <c r="AI71" i="13"/>
  <c r="AJ71" i="13"/>
  <c r="AK71" i="13"/>
  <c r="AT71" i="13" s="1"/>
  <c r="AD72" i="13"/>
  <c r="AE72" i="13"/>
  <c r="AF72" i="13"/>
  <c r="AG72" i="13"/>
  <c r="AH72" i="13"/>
  <c r="AI72" i="13"/>
  <c r="AJ72" i="13"/>
  <c r="AK72" i="13"/>
  <c r="AT72" i="13" s="1"/>
  <c r="AD73" i="13"/>
  <c r="AE73" i="13"/>
  <c r="AF73" i="13"/>
  <c r="AG73" i="13"/>
  <c r="AH73" i="13"/>
  <c r="AI73" i="13"/>
  <c r="AJ73" i="13"/>
  <c r="AK73" i="13"/>
  <c r="AT73" i="13" s="1"/>
  <c r="AD74" i="13"/>
  <c r="AE74" i="13"/>
  <c r="AF74" i="13"/>
  <c r="AG74" i="13"/>
  <c r="AH74" i="13"/>
  <c r="AI74" i="13"/>
  <c r="AJ74" i="13"/>
  <c r="AK74" i="13"/>
  <c r="AT74" i="13" s="1"/>
  <c r="AD75" i="13"/>
  <c r="AE75" i="13"/>
  <c r="AF75" i="13"/>
  <c r="AG75" i="13"/>
  <c r="AH75" i="13"/>
  <c r="AI75" i="13"/>
  <c r="AJ75" i="13"/>
  <c r="AK75" i="13"/>
  <c r="AT75" i="13" s="1"/>
  <c r="AD76" i="13"/>
  <c r="AE76" i="13"/>
  <c r="AF76" i="13"/>
  <c r="AG76" i="13"/>
  <c r="AH76" i="13"/>
  <c r="AI76" i="13"/>
  <c r="AJ76" i="13"/>
  <c r="AK76" i="13"/>
  <c r="AT76" i="13" s="1"/>
  <c r="AD77" i="13"/>
  <c r="AE77" i="13"/>
  <c r="AF77" i="13"/>
  <c r="AG77" i="13"/>
  <c r="AH77" i="13"/>
  <c r="AI77" i="13"/>
  <c r="AJ77" i="13"/>
  <c r="AK77" i="13"/>
  <c r="AT77" i="13" s="1"/>
  <c r="AD78" i="13"/>
  <c r="AE78" i="13"/>
  <c r="AF78" i="13"/>
  <c r="AG78" i="13"/>
  <c r="AH78" i="13"/>
  <c r="AI78" i="13"/>
  <c r="AJ78" i="13"/>
  <c r="AK78" i="13"/>
  <c r="AT78" i="13" s="1"/>
  <c r="AD79" i="13"/>
  <c r="AE79" i="13"/>
  <c r="AF79" i="13"/>
  <c r="AG79" i="13"/>
  <c r="AH79" i="13"/>
  <c r="AI79" i="13"/>
  <c r="AJ79" i="13"/>
  <c r="AK79" i="13"/>
  <c r="AT79" i="13" s="1"/>
  <c r="AD80" i="13"/>
  <c r="AE80" i="13"/>
  <c r="AF80" i="13"/>
  <c r="AG80" i="13"/>
  <c r="AH80" i="13"/>
  <c r="AI80" i="13"/>
  <c r="AJ80" i="13"/>
  <c r="AK80" i="13"/>
  <c r="AT80" i="13" s="1"/>
  <c r="AD81" i="13"/>
  <c r="AE81" i="13"/>
  <c r="AF81" i="13"/>
  <c r="AG81" i="13"/>
  <c r="AH81" i="13"/>
  <c r="AI81" i="13"/>
  <c r="AJ81" i="13"/>
  <c r="AK81" i="13"/>
  <c r="AT81" i="13" s="1"/>
  <c r="AD82" i="13"/>
  <c r="AE82" i="13"/>
  <c r="AF82" i="13"/>
  <c r="AG82" i="13"/>
  <c r="AH82" i="13"/>
  <c r="AI82" i="13"/>
  <c r="AJ82" i="13"/>
  <c r="AK82" i="13"/>
  <c r="AT82" i="13" s="1"/>
  <c r="AD83" i="13"/>
  <c r="AE83" i="13"/>
  <c r="AF83" i="13"/>
  <c r="AG83" i="13"/>
  <c r="AH83" i="13"/>
  <c r="AI83" i="13"/>
  <c r="AJ83" i="13"/>
  <c r="AK83" i="13"/>
  <c r="AT83" i="13" s="1"/>
  <c r="AD84" i="13"/>
  <c r="AE84" i="13"/>
  <c r="AF84" i="13"/>
  <c r="AG84" i="13"/>
  <c r="AH84" i="13"/>
  <c r="AI84" i="13"/>
  <c r="AJ84" i="13"/>
  <c r="AK84" i="13"/>
  <c r="AT84" i="13" s="1"/>
  <c r="AD85" i="13"/>
  <c r="AE85" i="13"/>
  <c r="AF85" i="13"/>
  <c r="AG85" i="13"/>
  <c r="AH85" i="13"/>
  <c r="AI85" i="13"/>
  <c r="AJ85" i="13"/>
  <c r="AK85" i="13"/>
  <c r="AT85" i="13" s="1"/>
  <c r="AD86" i="13"/>
  <c r="AE86" i="13"/>
  <c r="AF86" i="13"/>
  <c r="AG86" i="13"/>
  <c r="AH86" i="13"/>
  <c r="AI86" i="13"/>
  <c r="AJ86" i="13"/>
  <c r="AK86" i="13"/>
  <c r="AT86" i="13" s="1"/>
  <c r="AD87" i="13"/>
  <c r="AE87" i="13"/>
  <c r="AF87" i="13"/>
  <c r="AG87" i="13"/>
  <c r="AH87" i="13"/>
  <c r="AI87" i="13"/>
  <c r="AJ87" i="13"/>
  <c r="AK87" i="13"/>
  <c r="AT87" i="13" s="1"/>
  <c r="AD88" i="13"/>
  <c r="AE88" i="13"/>
  <c r="AF88" i="13"/>
  <c r="AG88" i="13"/>
  <c r="AH88" i="13"/>
  <c r="AI88" i="13"/>
  <c r="AJ88" i="13"/>
  <c r="AK88" i="13"/>
  <c r="AT88" i="13" s="1"/>
  <c r="AD89" i="13"/>
  <c r="AE89" i="13"/>
  <c r="AF89" i="13"/>
  <c r="AG89" i="13"/>
  <c r="AH89" i="13"/>
  <c r="AI89" i="13"/>
  <c r="AJ89" i="13"/>
  <c r="AK89" i="13"/>
  <c r="AT89" i="13" s="1"/>
  <c r="AD90" i="13"/>
  <c r="AE90" i="13"/>
  <c r="AF90" i="13"/>
  <c r="AG90" i="13"/>
  <c r="AH90" i="13"/>
  <c r="AI90" i="13"/>
  <c r="AJ90" i="13"/>
  <c r="AK90" i="13"/>
  <c r="AT90" i="13" s="1"/>
  <c r="AD91" i="13"/>
  <c r="AE91" i="13"/>
  <c r="AF91" i="13"/>
  <c r="AG91" i="13"/>
  <c r="AH91" i="13"/>
  <c r="AI91" i="13"/>
  <c r="AJ91" i="13"/>
  <c r="AK91" i="13"/>
  <c r="AT91" i="13" s="1"/>
  <c r="AD92" i="13"/>
  <c r="AE92" i="13"/>
  <c r="AF92" i="13"/>
  <c r="AG92" i="13"/>
  <c r="AH92" i="13"/>
  <c r="AI92" i="13"/>
  <c r="AJ92" i="13"/>
  <c r="AK92" i="13"/>
  <c r="AT92" i="13" s="1"/>
  <c r="AD93" i="13"/>
  <c r="AE93" i="13"/>
  <c r="AF93" i="13"/>
  <c r="AG93" i="13"/>
  <c r="AH93" i="13"/>
  <c r="AI93" i="13"/>
  <c r="AJ93" i="13"/>
  <c r="AK93" i="13"/>
  <c r="AT93" i="13" s="1"/>
  <c r="AD94" i="13"/>
  <c r="AE94" i="13"/>
  <c r="AF94" i="13"/>
  <c r="AG94" i="13"/>
  <c r="AH94" i="13"/>
  <c r="AI94" i="13"/>
  <c r="AJ94" i="13"/>
  <c r="AK94" i="13"/>
  <c r="AT94" i="13" s="1"/>
  <c r="AD95" i="13"/>
  <c r="AE95" i="13"/>
  <c r="AF95" i="13"/>
  <c r="AG95" i="13"/>
  <c r="AH95" i="13"/>
  <c r="AI95" i="13"/>
  <c r="AJ95" i="13"/>
  <c r="AK95" i="13"/>
  <c r="AT95" i="13" s="1"/>
  <c r="AD96" i="13"/>
  <c r="AE96" i="13"/>
  <c r="AF96" i="13"/>
  <c r="AG96" i="13"/>
  <c r="AH96" i="13"/>
  <c r="AI96" i="13"/>
  <c r="AJ96" i="13"/>
  <c r="AK96" i="13"/>
  <c r="AT96" i="13" s="1"/>
  <c r="AD97" i="13"/>
  <c r="AE97" i="13"/>
  <c r="AF97" i="13"/>
  <c r="AG97" i="13"/>
  <c r="AH97" i="13"/>
  <c r="AI97" i="13"/>
  <c r="AJ97" i="13"/>
  <c r="AK97" i="13"/>
  <c r="AT97" i="13" s="1"/>
  <c r="AD98" i="13"/>
  <c r="AE98" i="13"/>
  <c r="AF98" i="13"/>
  <c r="AG98" i="13"/>
  <c r="AH98" i="13"/>
  <c r="AI98" i="13"/>
  <c r="AJ98" i="13"/>
  <c r="AK98" i="13"/>
  <c r="AT98" i="13" s="1"/>
  <c r="AD99" i="13"/>
  <c r="AE99" i="13"/>
  <c r="AF99" i="13"/>
  <c r="AG99" i="13"/>
  <c r="AH99" i="13"/>
  <c r="AI99" i="13"/>
  <c r="AJ99" i="13"/>
  <c r="AK99" i="13"/>
  <c r="AT99" i="13" s="1"/>
  <c r="AD100" i="13"/>
  <c r="AE100" i="13"/>
  <c r="AF100" i="13"/>
  <c r="AG100" i="13"/>
  <c r="AH100" i="13"/>
  <c r="AI100" i="13"/>
  <c r="AJ100" i="13"/>
  <c r="AK100" i="13"/>
  <c r="AT100" i="13" s="1"/>
  <c r="AD101" i="13"/>
  <c r="AE101" i="13"/>
  <c r="AF101" i="13"/>
  <c r="AG101" i="13"/>
  <c r="AH101" i="13"/>
  <c r="AI101" i="13"/>
  <c r="AJ101" i="13"/>
  <c r="AK101" i="13"/>
  <c r="AT101" i="13" s="1"/>
  <c r="AD102" i="13"/>
  <c r="AE102" i="13"/>
  <c r="AF102" i="13"/>
  <c r="AG102" i="13"/>
  <c r="AH102" i="13"/>
  <c r="AI102" i="13"/>
  <c r="AJ102" i="13"/>
  <c r="AK102" i="13"/>
  <c r="AT102" i="13" s="1"/>
  <c r="AD103" i="13"/>
  <c r="AE103" i="13"/>
  <c r="AF103" i="13"/>
  <c r="AG103" i="13"/>
  <c r="AH103" i="13"/>
  <c r="AI103" i="13"/>
  <c r="AJ103" i="13"/>
  <c r="AK103" i="13"/>
  <c r="AT103" i="13" s="1"/>
  <c r="AD104" i="13"/>
  <c r="AE104" i="13"/>
  <c r="AF104" i="13"/>
  <c r="AG104" i="13"/>
  <c r="AH104" i="13"/>
  <c r="AI104" i="13"/>
  <c r="AJ104" i="13"/>
  <c r="AK104" i="13"/>
  <c r="AT104" i="13" s="1"/>
  <c r="AD105" i="13"/>
  <c r="AE105" i="13"/>
  <c r="AF105" i="13"/>
  <c r="AG105" i="13"/>
  <c r="AH105" i="13"/>
  <c r="AI105" i="13"/>
  <c r="AJ105" i="13"/>
  <c r="AK105" i="13"/>
  <c r="AT105" i="13" s="1"/>
  <c r="AD106" i="13"/>
  <c r="AE106" i="13"/>
  <c r="AF106" i="13"/>
  <c r="AG106" i="13"/>
  <c r="AH106" i="13"/>
  <c r="AI106" i="13"/>
  <c r="AJ106" i="13"/>
  <c r="AK106" i="13"/>
  <c r="AT106" i="13" s="1"/>
  <c r="AD107" i="13"/>
  <c r="AE107" i="13"/>
  <c r="AF107" i="13"/>
  <c r="AG107" i="13"/>
  <c r="AH107" i="13"/>
  <c r="AI107" i="13"/>
  <c r="AJ107" i="13"/>
  <c r="AK107" i="13"/>
  <c r="AT107" i="13" s="1"/>
  <c r="AD108" i="13"/>
  <c r="AE108" i="13"/>
  <c r="AF108" i="13"/>
  <c r="AG108" i="13"/>
  <c r="AH108" i="13"/>
  <c r="AI108" i="13"/>
  <c r="AJ108" i="13"/>
  <c r="AK108" i="13"/>
  <c r="AT108" i="13" s="1"/>
  <c r="AD109" i="13"/>
  <c r="AE109" i="13"/>
  <c r="AF109" i="13"/>
  <c r="AG109" i="13"/>
  <c r="AH109" i="13"/>
  <c r="AI109" i="13"/>
  <c r="AJ109" i="13"/>
  <c r="AK109" i="13"/>
  <c r="AT109" i="13" s="1"/>
  <c r="AD110" i="13"/>
  <c r="AE110" i="13"/>
  <c r="AF110" i="13"/>
  <c r="AG110" i="13"/>
  <c r="AH110" i="13"/>
  <c r="AI110" i="13"/>
  <c r="AJ110" i="13"/>
  <c r="AK110" i="13"/>
  <c r="AT110" i="13" s="1"/>
  <c r="AD111" i="13"/>
  <c r="AE111" i="13"/>
  <c r="AF111" i="13"/>
  <c r="AG111" i="13"/>
  <c r="AH111" i="13"/>
  <c r="AI111" i="13"/>
  <c r="AJ111" i="13"/>
  <c r="AK111" i="13"/>
  <c r="AT111" i="13" s="1"/>
  <c r="AD112" i="13"/>
  <c r="AE112" i="13"/>
  <c r="AF112" i="13"/>
  <c r="AG112" i="13"/>
  <c r="AH112" i="13"/>
  <c r="AI112" i="13"/>
  <c r="AJ112" i="13"/>
  <c r="AK112" i="13"/>
  <c r="AT112" i="13" s="1"/>
  <c r="AD113" i="13"/>
  <c r="AE113" i="13"/>
  <c r="AF113" i="13"/>
  <c r="AG113" i="13"/>
  <c r="AH113" i="13"/>
  <c r="AI113" i="13"/>
  <c r="AJ113" i="13"/>
  <c r="AK113" i="13"/>
  <c r="AT113" i="13" s="1"/>
  <c r="AD114" i="13"/>
  <c r="AE114" i="13"/>
  <c r="AF114" i="13"/>
  <c r="AG114" i="13"/>
  <c r="AH114" i="13"/>
  <c r="AI114" i="13"/>
  <c r="AJ114" i="13"/>
  <c r="AK114" i="13"/>
  <c r="AT114" i="13" s="1"/>
  <c r="AD115" i="13"/>
  <c r="AE115" i="13"/>
  <c r="AF115" i="13"/>
  <c r="AG115" i="13"/>
  <c r="AH115" i="13"/>
  <c r="AI115" i="13"/>
  <c r="AJ115" i="13"/>
  <c r="AK115" i="13"/>
  <c r="AT115" i="13" s="1"/>
  <c r="AD116" i="13"/>
  <c r="AE116" i="13"/>
  <c r="AF116" i="13"/>
  <c r="AG116" i="13"/>
  <c r="AH116" i="13"/>
  <c r="AI116" i="13"/>
  <c r="AJ116" i="13"/>
  <c r="AK116" i="13"/>
  <c r="AT116" i="13" s="1"/>
  <c r="AD117" i="13"/>
  <c r="AE117" i="13"/>
  <c r="AF117" i="13"/>
  <c r="AG117" i="13"/>
  <c r="AH117" i="13"/>
  <c r="AI117" i="13"/>
  <c r="AJ117" i="13"/>
  <c r="AK117" i="13"/>
  <c r="AT117" i="13" s="1"/>
  <c r="AD118" i="13"/>
  <c r="AE118" i="13"/>
  <c r="AF118" i="13"/>
  <c r="AG118" i="13"/>
  <c r="AH118" i="13"/>
  <c r="AI118" i="13"/>
  <c r="AJ118" i="13"/>
  <c r="AK118" i="13"/>
  <c r="AT118" i="13" s="1"/>
  <c r="AD119" i="13"/>
  <c r="AE119" i="13"/>
  <c r="AF119" i="13"/>
  <c r="AG119" i="13"/>
  <c r="AH119" i="13"/>
  <c r="AI119" i="13"/>
  <c r="AJ119" i="13"/>
  <c r="AK119" i="13"/>
  <c r="AT119" i="13" s="1"/>
  <c r="AD120" i="13"/>
  <c r="AE120" i="13"/>
  <c r="AF120" i="13"/>
  <c r="AG120" i="13"/>
  <c r="AH120" i="13"/>
  <c r="AI120" i="13"/>
  <c r="AJ120" i="13"/>
  <c r="AK120" i="13"/>
  <c r="AT120" i="13" s="1"/>
  <c r="AD121" i="13"/>
  <c r="AE121" i="13"/>
  <c r="AF121" i="13"/>
  <c r="AG121" i="13"/>
  <c r="AH121" i="13"/>
  <c r="AI121" i="13"/>
  <c r="AJ121" i="13"/>
  <c r="AK121" i="13"/>
  <c r="AT121" i="13" s="1"/>
  <c r="AD122" i="13"/>
  <c r="AE122" i="13"/>
  <c r="AF122" i="13"/>
  <c r="AG122" i="13"/>
  <c r="AH122" i="13"/>
  <c r="AI122" i="13"/>
  <c r="AJ122" i="13"/>
  <c r="AK122" i="13"/>
  <c r="AT122" i="13" s="1"/>
  <c r="AE10" i="13"/>
  <c r="AF10" i="13"/>
  <c r="AG10" i="13"/>
  <c r="AH10" i="13"/>
  <c r="AI10" i="13"/>
  <c r="AJ10" i="13"/>
  <c r="AK10" i="13"/>
  <c r="AT10" i="13" s="1"/>
  <c r="AD10" i="13"/>
  <c r="U7" i="13"/>
  <c r="V7" i="13"/>
  <c r="W7" i="13"/>
  <c r="X7" i="13"/>
  <c r="Y7" i="13"/>
  <c r="Z7" i="13"/>
  <c r="AA7" i="13"/>
  <c r="U8" i="13"/>
  <c r="V8" i="13"/>
  <c r="W8" i="13"/>
  <c r="X8" i="13"/>
  <c r="Y8" i="13"/>
  <c r="Z8" i="13"/>
  <c r="AA8" i="13"/>
  <c r="U9" i="13"/>
  <c r="V9" i="13"/>
  <c r="W9" i="13"/>
  <c r="X9" i="13"/>
  <c r="Y9" i="13"/>
  <c r="Z9" i="13"/>
  <c r="AA9" i="13"/>
  <c r="U10" i="13"/>
  <c r="V10" i="13"/>
  <c r="W10" i="13"/>
  <c r="X10" i="13"/>
  <c r="Y10" i="13"/>
  <c r="Z10" i="13"/>
  <c r="AA10" i="13"/>
  <c r="U11" i="13"/>
  <c r="V11" i="13"/>
  <c r="W11" i="13"/>
  <c r="X11" i="13"/>
  <c r="Y11" i="13"/>
  <c r="Z11" i="13"/>
  <c r="AA11" i="13"/>
  <c r="U12" i="13"/>
  <c r="V12" i="13"/>
  <c r="W12" i="13"/>
  <c r="X12" i="13"/>
  <c r="Y12" i="13"/>
  <c r="Z12" i="13"/>
  <c r="AA12" i="13"/>
  <c r="U13" i="13"/>
  <c r="V13" i="13"/>
  <c r="W13" i="13"/>
  <c r="X13" i="13"/>
  <c r="Y13" i="13"/>
  <c r="Z13" i="13"/>
  <c r="AA13" i="13"/>
  <c r="U14" i="13"/>
  <c r="V14" i="13"/>
  <c r="W14" i="13"/>
  <c r="X14" i="13"/>
  <c r="Y14" i="13"/>
  <c r="Z14" i="13"/>
  <c r="AA14" i="13"/>
  <c r="U15" i="13"/>
  <c r="V15" i="13"/>
  <c r="W15" i="13"/>
  <c r="X15" i="13"/>
  <c r="Y15" i="13"/>
  <c r="Z15" i="13"/>
  <c r="AA15" i="13"/>
  <c r="U16" i="13"/>
  <c r="V16" i="13"/>
  <c r="W16" i="13"/>
  <c r="X16" i="13"/>
  <c r="Y16" i="13"/>
  <c r="Z16" i="13"/>
  <c r="AA16" i="13"/>
  <c r="U17" i="13"/>
  <c r="V17" i="13"/>
  <c r="W17" i="13"/>
  <c r="X17" i="13"/>
  <c r="AP21" i="13" s="1"/>
  <c r="Y17" i="13"/>
  <c r="AQ21" i="13" s="1"/>
  <c r="Z17" i="13"/>
  <c r="AR21" i="13" s="1"/>
  <c r="AA17" i="13"/>
  <c r="AS21" i="13" s="1"/>
  <c r="U18" i="13"/>
  <c r="AM22" i="13" s="1"/>
  <c r="V18" i="13"/>
  <c r="AN22" i="13" s="1"/>
  <c r="W18" i="13"/>
  <c r="AO22" i="13" s="1"/>
  <c r="X18" i="13"/>
  <c r="AP22" i="13" s="1"/>
  <c r="Y18" i="13"/>
  <c r="AQ22" i="13" s="1"/>
  <c r="Z18" i="13"/>
  <c r="AR22" i="13" s="1"/>
  <c r="AA18" i="13"/>
  <c r="AS22" i="13" s="1"/>
  <c r="U19" i="13"/>
  <c r="AM23" i="13" s="1"/>
  <c r="V19" i="13"/>
  <c r="AN23" i="13" s="1"/>
  <c r="W19" i="13"/>
  <c r="AO23" i="13" s="1"/>
  <c r="X19" i="13"/>
  <c r="AP23" i="13" s="1"/>
  <c r="Y19" i="13"/>
  <c r="AQ23" i="13" s="1"/>
  <c r="Z19" i="13"/>
  <c r="AR23" i="13" s="1"/>
  <c r="AA19" i="13"/>
  <c r="AS23" i="13" s="1"/>
  <c r="U20" i="13"/>
  <c r="AM24" i="13" s="1"/>
  <c r="V20" i="13"/>
  <c r="AN24" i="13" s="1"/>
  <c r="W20" i="13"/>
  <c r="AO24" i="13" s="1"/>
  <c r="X20" i="13"/>
  <c r="AP24" i="13" s="1"/>
  <c r="Y20" i="13"/>
  <c r="AQ24" i="13" s="1"/>
  <c r="Z20" i="13"/>
  <c r="AR24" i="13" s="1"/>
  <c r="AA20" i="13"/>
  <c r="AS24" i="13" s="1"/>
  <c r="U21" i="13"/>
  <c r="AM25" i="13" s="1"/>
  <c r="V21" i="13"/>
  <c r="AN25" i="13" s="1"/>
  <c r="W21" i="13"/>
  <c r="AO25" i="13" s="1"/>
  <c r="X21" i="13"/>
  <c r="AP25" i="13" s="1"/>
  <c r="Y21" i="13"/>
  <c r="AQ25" i="13" s="1"/>
  <c r="Z21" i="13"/>
  <c r="AR25" i="13" s="1"/>
  <c r="AA21" i="13"/>
  <c r="AS25" i="13" s="1"/>
  <c r="U22" i="13"/>
  <c r="AM26" i="13" s="1"/>
  <c r="V22" i="13"/>
  <c r="AN26" i="13" s="1"/>
  <c r="W22" i="13"/>
  <c r="AO26" i="13" s="1"/>
  <c r="X22" i="13"/>
  <c r="AP26" i="13" s="1"/>
  <c r="Y22" i="13"/>
  <c r="AQ26" i="13" s="1"/>
  <c r="Z22" i="13"/>
  <c r="AR26" i="13" s="1"/>
  <c r="AA22" i="13"/>
  <c r="AS26" i="13" s="1"/>
  <c r="U23" i="13"/>
  <c r="AM27" i="13" s="1"/>
  <c r="V23" i="13"/>
  <c r="AN27" i="13" s="1"/>
  <c r="W23" i="13"/>
  <c r="AO27" i="13" s="1"/>
  <c r="X23" i="13"/>
  <c r="AP27" i="13" s="1"/>
  <c r="Y23" i="13"/>
  <c r="AQ27" i="13" s="1"/>
  <c r="Z23" i="13"/>
  <c r="AR27" i="13" s="1"/>
  <c r="AA23" i="13"/>
  <c r="AS27" i="13" s="1"/>
  <c r="U24" i="13"/>
  <c r="AM28" i="13" s="1"/>
  <c r="V24" i="13"/>
  <c r="AN28" i="13" s="1"/>
  <c r="W24" i="13"/>
  <c r="AO28" i="13" s="1"/>
  <c r="X24" i="13"/>
  <c r="AP28" i="13" s="1"/>
  <c r="Y24" i="13"/>
  <c r="AQ28" i="13" s="1"/>
  <c r="Z24" i="13"/>
  <c r="AR28" i="13" s="1"/>
  <c r="AA24" i="13"/>
  <c r="AS28" i="13" s="1"/>
  <c r="U25" i="13"/>
  <c r="AM29" i="13" s="1"/>
  <c r="V25" i="13"/>
  <c r="AN29" i="13" s="1"/>
  <c r="W25" i="13"/>
  <c r="AO29" i="13" s="1"/>
  <c r="X25" i="13"/>
  <c r="AP29" i="13" s="1"/>
  <c r="Y25" i="13"/>
  <c r="AQ29" i="13" s="1"/>
  <c r="Z25" i="13"/>
  <c r="AR29" i="13" s="1"/>
  <c r="AA25" i="13"/>
  <c r="AS29" i="13" s="1"/>
  <c r="U26" i="13"/>
  <c r="AM30" i="13" s="1"/>
  <c r="V26" i="13"/>
  <c r="AN30" i="13" s="1"/>
  <c r="W26" i="13"/>
  <c r="AO30" i="13" s="1"/>
  <c r="X26" i="13"/>
  <c r="AP30" i="13" s="1"/>
  <c r="Y26" i="13"/>
  <c r="AQ30" i="13" s="1"/>
  <c r="Z26" i="13"/>
  <c r="AR30" i="13" s="1"/>
  <c r="AA26" i="13"/>
  <c r="AS30" i="13" s="1"/>
  <c r="U27" i="13"/>
  <c r="AM31" i="13" s="1"/>
  <c r="V27" i="13"/>
  <c r="AN31" i="13" s="1"/>
  <c r="W27" i="13"/>
  <c r="AO31" i="13" s="1"/>
  <c r="X27" i="13"/>
  <c r="AP31" i="13" s="1"/>
  <c r="Y27" i="13"/>
  <c r="AQ31" i="13" s="1"/>
  <c r="Z27" i="13"/>
  <c r="AR31" i="13" s="1"/>
  <c r="AA27" i="13"/>
  <c r="AS31" i="13" s="1"/>
  <c r="U28" i="13"/>
  <c r="AM32" i="13" s="1"/>
  <c r="V28" i="13"/>
  <c r="AN32" i="13" s="1"/>
  <c r="W28" i="13"/>
  <c r="AO32" i="13" s="1"/>
  <c r="X28" i="13"/>
  <c r="AP32" i="13" s="1"/>
  <c r="Y28" i="13"/>
  <c r="AQ32" i="13" s="1"/>
  <c r="Z28" i="13"/>
  <c r="AR32" i="13" s="1"/>
  <c r="AA28" i="13"/>
  <c r="AS32" i="13" s="1"/>
  <c r="U29" i="13"/>
  <c r="AM33" i="13" s="1"/>
  <c r="V29" i="13"/>
  <c r="AN33" i="13" s="1"/>
  <c r="W29" i="13"/>
  <c r="AO33" i="13" s="1"/>
  <c r="X29" i="13"/>
  <c r="AP33" i="13" s="1"/>
  <c r="Y29" i="13"/>
  <c r="AQ33" i="13" s="1"/>
  <c r="Z29" i="13"/>
  <c r="AR33" i="13" s="1"/>
  <c r="AA29" i="13"/>
  <c r="AS33" i="13" s="1"/>
  <c r="U30" i="13"/>
  <c r="AM34" i="13" s="1"/>
  <c r="V30" i="13"/>
  <c r="AN34" i="13" s="1"/>
  <c r="W30" i="13"/>
  <c r="AO34" i="13" s="1"/>
  <c r="X30" i="13"/>
  <c r="AP34" i="13" s="1"/>
  <c r="Y30" i="13"/>
  <c r="AQ34" i="13" s="1"/>
  <c r="Z30" i="13"/>
  <c r="AR34" i="13" s="1"/>
  <c r="AA30" i="13"/>
  <c r="AS34" i="13" s="1"/>
  <c r="U31" i="13"/>
  <c r="AM35" i="13" s="1"/>
  <c r="V31" i="13"/>
  <c r="AN35" i="13" s="1"/>
  <c r="W31" i="13"/>
  <c r="AO35" i="13" s="1"/>
  <c r="X31" i="13"/>
  <c r="AP35" i="13" s="1"/>
  <c r="Y31" i="13"/>
  <c r="Z31" i="13"/>
  <c r="AA31" i="13"/>
  <c r="U32" i="13"/>
  <c r="V32" i="13"/>
  <c r="W32" i="13"/>
  <c r="X32" i="13"/>
  <c r="Y32" i="13"/>
  <c r="Z32" i="13"/>
  <c r="AA32" i="13"/>
  <c r="U33" i="13"/>
  <c r="V33" i="13"/>
  <c r="W33" i="13"/>
  <c r="X33" i="13"/>
  <c r="Y33" i="13"/>
  <c r="Z33" i="13"/>
  <c r="AA33" i="13"/>
  <c r="U34" i="13"/>
  <c r="V34" i="13"/>
  <c r="W34" i="13"/>
  <c r="X34" i="13"/>
  <c r="Y34" i="13"/>
  <c r="Z34" i="13"/>
  <c r="AA34" i="13"/>
  <c r="U35" i="13"/>
  <c r="V35" i="13"/>
  <c r="W35" i="13"/>
  <c r="X35" i="13"/>
  <c r="Y35" i="13"/>
  <c r="Z35" i="13"/>
  <c r="AA35" i="13"/>
  <c r="U36" i="13"/>
  <c r="V36" i="13"/>
  <c r="W36" i="13"/>
  <c r="X36" i="13"/>
  <c r="Y36" i="13"/>
  <c r="Z36" i="13"/>
  <c r="AA36" i="13"/>
  <c r="U37" i="13"/>
  <c r="V37" i="13"/>
  <c r="W37" i="13"/>
  <c r="X37" i="13"/>
  <c r="Y37" i="13"/>
  <c r="Z37" i="13"/>
  <c r="AA37" i="13"/>
  <c r="U38" i="13"/>
  <c r="V38" i="13"/>
  <c r="W38" i="13"/>
  <c r="X38" i="13"/>
  <c r="Y38" i="13"/>
  <c r="Z38" i="13"/>
  <c r="AA38" i="13"/>
  <c r="U39" i="13"/>
  <c r="V39" i="13"/>
  <c r="W39" i="13"/>
  <c r="X39" i="13"/>
  <c r="Y39" i="13"/>
  <c r="Z39" i="13"/>
  <c r="AA39" i="13"/>
  <c r="U40" i="13"/>
  <c r="V40" i="13"/>
  <c r="W40" i="13"/>
  <c r="X40" i="13"/>
  <c r="Y40" i="13"/>
  <c r="Z40" i="13"/>
  <c r="AA40" i="13"/>
  <c r="U41" i="13"/>
  <c r="V41" i="13"/>
  <c r="W41" i="13"/>
  <c r="X41" i="13"/>
  <c r="Y41" i="13"/>
  <c r="Z41" i="13"/>
  <c r="AA41" i="13"/>
  <c r="U42" i="13"/>
  <c r="V42" i="13"/>
  <c r="W42" i="13"/>
  <c r="X42" i="13"/>
  <c r="Y42" i="13"/>
  <c r="Z42" i="13"/>
  <c r="AA42" i="13"/>
  <c r="U43" i="13"/>
  <c r="V43" i="13"/>
  <c r="W43" i="13"/>
  <c r="X43" i="13"/>
  <c r="Y43" i="13"/>
  <c r="Z43" i="13"/>
  <c r="AA43" i="13"/>
  <c r="U44" i="13"/>
  <c r="V44" i="13"/>
  <c r="AN48" i="13" s="1"/>
  <c r="W44" i="13"/>
  <c r="AO48" i="13" s="1"/>
  <c r="X44" i="13"/>
  <c r="AP48" i="13" s="1"/>
  <c r="Y44" i="13"/>
  <c r="AQ48" i="13" s="1"/>
  <c r="Z44" i="13"/>
  <c r="AR48" i="13" s="1"/>
  <c r="AA44" i="13"/>
  <c r="AS48" i="13" s="1"/>
  <c r="U45" i="13"/>
  <c r="AM49" i="13" s="1"/>
  <c r="V45" i="13"/>
  <c r="AN49" i="13" s="1"/>
  <c r="W45" i="13"/>
  <c r="AO49" i="13" s="1"/>
  <c r="X45" i="13"/>
  <c r="AP49" i="13" s="1"/>
  <c r="Y45" i="13"/>
  <c r="AQ49" i="13" s="1"/>
  <c r="Z45" i="13"/>
  <c r="AR49" i="13" s="1"/>
  <c r="AA45" i="13"/>
  <c r="AS49" i="13" s="1"/>
  <c r="U46" i="13"/>
  <c r="AM50" i="13" s="1"/>
  <c r="V46" i="13"/>
  <c r="AN50" i="13" s="1"/>
  <c r="W46" i="13"/>
  <c r="AO50" i="13" s="1"/>
  <c r="X46" i="13"/>
  <c r="AP50" i="13" s="1"/>
  <c r="Y46" i="13"/>
  <c r="AQ50" i="13" s="1"/>
  <c r="Z46" i="13"/>
  <c r="AR50" i="13" s="1"/>
  <c r="AA46" i="13"/>
  <c r="AS50" i="13" s="1"/>
  <c r="U47" i="13"/>
  <c r="AM51" i="13" s="1"/>
  <c r="V47" i="13"/>
  <c r="AN51" i="13" s="1"/>
  <c r="W47" i="13"/>
  <c r="AO51" i="13" s="1"/>
  <c r="X47" i="13"/>
  <c r="AP51" i="13" s="1"/>
  <c r="Y47" i="13"/>
  <c r="AQ51" i="13" s="1"/>
  <c r="Z47" i="13"/>
  <c r="AR51" i="13" s="1"/>
  <c r="AA47" i="13"/>
  <c r="AS51" i="13" s="1"/>
  <c r="U48" i="13"/>
  <c r="AM52" i="13" s="1"/>
  <c r="V48" i="13"/>
  <c r="AN52" i="13" s="1"/>
  <c r="W48" i="13"/>
  <c r="AO52" i="13" s="1"/>
  <c r="X48" i="13"/>
  <c r="AP52" i="13" s="1"/>
  <c r="Y48" i="13"/>
  <c r="AQ52" i="13" s="1"/>
  <c r="Z48" i="13"/>
  <c r="AR52" i="13" s="1"/>
  <c r="AA48" i="13"/>
  <c r="AS52" i="13" s="1"/>
  <c r="U49" i="13"/>
  <c r="AM53" i="13" s="1"/>
  <c r="V49" i="13"/>
  <c r="AN53" i="13" s="1"/>
  <c r="W49" i="13"/>
  <c r="AO53" i="13" s="1"/>
  <c r="X49" i="13"/>
  <c r="AP53" i="13" s="1"/>
  <c r="Y49" i="13"/>
  <c r="AQ53" i="13" s="1"/>
  <c r="Z49" i="13"/>
  <c r="AR53" i="13" s="1"/>
  <c r="AA49" i="13"/>
  <c r="AS53" i="13" s="1"/>
  <c r="U50" i="13"/>
  <c r="AM54" i="13" s="1"/>
  <c r="V50" i="13"/>
  <c r="AN54" i="13" s="1"/>
  <c r="W50" i="13"/>
  <c r="AO54" i="13" s="1"/>
  <c r="X50" i="13"/>
  <c r="AP54" i="13" s="1"/>
  <c r="Y50" i="13"/>
  <c r="AQ54" i="13" s="1"/>
  <c r="Z50" i="13"/>
  <c r="AR54" i="13" s="1"/>
  <c r="AA50" i="13"/>
  <c r="AS54" i="13" s="1"/>
  <c r="U51" i="13"/>
  <c r="AM55" i="13" s="1"/>
  <c r="V51" i="13"/>
  <c r="AN55" i="13" s="1"/>
  <c r="W51" i="13"/>
  <c r="AO55" i="13" s="1"/>
  <c r="X51" i="13"/>
  <c r="AP55" i="13" s="1"/>
  <c r="Y51" i="13"/>
  <c r="AQ55" i="13" s="1"/>
  <c r="Z51" i="13"/>
  <c r="AR55" i="13" s="1"/>
  <c r="AA51" i="13"/>
  <c r="AS55" i="13" s="1"/>
  <c r="U52" i="13"/>
  <c r="AM56" i="13" s="1"/>
  <c r="V52" i="13"/>
  <c r="AN56" i="13" s="1"/>
  <c r="W52" i="13"/>
  <c r="AO56" i="13" s="1"/>
  <c r="X52" i="13"/>
  <c r="AP56" i="13" s="1"/>
  <c r="Y52" i="13"/>
  <c r="AQ56" i="13" s="1"/>
  <c r="Z52" i="13"/>
  <c r="AR56" i="13" s="1"/>
  <c r="AA52" i="13"/>
  <c r="AS56" i="13" s="1"/>
  <c r="U53" i="13"/>
  <c r="AM57" i="13" s="1"/>
  <c r="V53" i="13"/>
  <c r="AN57" i="13" s="1"/>
  <c r="W53" i="13"/>
  <c r="AO57" i="13" s="1"/>
  <c r="X53" i="13"/>
  <c r="AP57" i="13" s="1"/>
  <c r="Y53" i="13"/>
  <c r="AQ57" i="13" s="1"/>
  <c r="Z53" i="13"/>
  <c r="AR57" i="13" s="1"/>
  <c r="AA53" i="13"/>
  <c r="AS57" i="13" s="1"/>
  <c r="U54" i="13"/>
  <c r="AM58" i="13" s="1"/>
  <c r="V54" i="13"/>
  <c r="AN58" i="13" s="1"/>
  <c r="W54" i="13"/>
  <c r="AO58" i="13" s="1"/>
  <c r="X54" i="13"/>
  <c r="AP58" i="13" s="1"/>
  <c r="Y54" i="13"/>
  <c r="AQ58" i="13" s="1"/>
  <c r="Z54" i="13"/>
  <c r="AR58" i="13" s="1"/>
  <c r="AA54" i="13"/>
  <c r="AS58" i="13" s="1"/>
  <c r="U55" i="13"/>
  <c r="AM59" i="13" s="1"/>
  <c r="V55" i="13"/>
  <c r="AN59" i="13" s="1"/>
  <c r="W55" i="13"/>
  <c r="AO59" i="13" s="1"/>
  <c r="X55" i="13"/>
  <c r="AP59" i="13" s="1"/>
  <c r="Y55" i="13"/>
  <c r="AQ59" i="13" s="1"/>
  <c r="Z55" i="13"/>
  <c r="AR59" i="13" s="1"/>
  <c r="AA55" i="13"/>
  <c r="AS59" i="13" s="1"/>
  <c r="U56" i="13"/>
  <c r="AM60" i="13" s="1"/>
  <c r="V56" i="13"/>
  <c r="AN60" i="13" s="1"/>
  <c r="W56" i="13"/>
  <c r="AO60" i="13" s="1"/>
  <c r="X56" i="13"/>
  <c r="AP60" i="13" s="1"/>
  <c r="Y56" i="13"/>
  <c r="AQ60" i="13" s="1"/>
  <c r="Z56" i="13"/>
  <c r="AR60" i="13" s="1"/>
  <c r="AA56" i="13"/>
  <c r="AS60" i="13" s="1"/>
  <c r="U57" i="13"/>
  <c r="AM61" i="13" s="1"/>
  <c r="V57" i="13"/>
  <c r="AN61" i="13" s="1"/>
  <c r="W57" i="13"/>
  <c r="AO61" i="13" s="1"/>
  <c r="X57" i="13"/>
  <c r="AP61" i="13" s="1"/>
  <c r="Y57" i="13"/>
  <c r="AQ61" i="13" s="1"/>
  <c r="Z57" i="13"/>
  <c r="AR61" i="13" s="1"/>
  <c r="AA57" i="13"/>
  <c r="AS61" i="13" s="1"/>
  <c r="U58" i="13"/>
  <c r="AM62" i="13" s="1"/>
  <c r="V58" i="13"/>
  <c r="AN62" i="13" s="1"/>
  <c r="W58" i="13"/>
  <c r="AO62" i="13" s="1"/>
  <c r="X58" i="13"/>
  <c r="AP62" i="13" s="1"/>
  <c r="Y58" i="13"/>
  <c r="AQ62" i="13" s="1"/>
  <c r="Z58" i="13"/>
  <c r="AR62" i="13" s="1"/>
  <c r="AA58" i="13"/>
  <c r="AS62" i="13" s="1"/>
  <c r="U59" i="13"/>
  <c r="AM63" i="13" s="1"/>
  <c r="V59" i="13"/>
  <c r="AN63" i="13" s="1"/>
  <c r="W59" i="13"/>
  <c r="AO63" i="13" s="1"/>
  <c r="X59" i="13"/>
  <c r="AP63" i="13" s="1"/>
  <c r="Y59" i="13"/>
  <c r="AQ63" i="13" s="1"/>
  <c r="Z59" i="13"/>
  <c r="AR63" i="13" s="1"/>
  <c r="AA59" i="13"/>
  <c r="AS63" i="13" s="1"/>
  <c r="U60" i="13"/>
  <c r="AM64" i="13" s="1"/>
  <c r="V60" i="13"/>
  <c r="AN64" i="13" s="1"/>
  <c r="W60" i="13"/>
  <c r="AO64" i="13" s="1"/>
  <c r="X60" i="13"/>
  <c r="AP64" i="13" s="1"/>
  <c r="Y60" i="13"/>
  <c r="AQ64" i="13" s="1"/>
  <c r="Z60" i="13"/>
  <c r="AR64" i="13" s="1"/>
  <c r="AA60" i="13"/>
  <c r="AS64" i="13" s="1"/>
  <c r="U61" i="13"/>
  <c r="AM65" i="13" s="1"/>
  <c r="V61" i="13"/>
  <c r="AN65" i="13" s="1"/>
  <c r="W61" i="13"/>
  <c r="AO65" i="13" s="1"/>
  <c r="X61" i="13"/>
  <c r="AP65" i="13" s="1"/>
  <c r="Y61" i="13"/>
  <c r="AQ65" i="13" s="1"/>
  <c r="Z61" i="13"/>
  <c r="AR65" i="13" s="1"/>
  <c r="AA61" i="13"/>
  <c r="AS65" i="13" s="1"/>
  <c r="U62" i="13"/>
  <c r="AM66" i="13" s="1"/>
  <c r="V62" i="13"/>
  <c r="AN66" i="13" s="1"/>
  <c r="W62" i="13"/>
  <c r="AO66" i="13" s="1"/>
  <c r="X62" i="13"/>
  <c r="AP66" i="13" s="1"/>
  <c r="Y62" i="13"/>
  <c r="AQ66" i="13" s="1"/>
  <c r="Z62" i="13"/>
  <c r="AR66" i="13" s="1"/>
  <c r="AA62" i="13"/>
  <c r="AS66" i="13" s="1"/>
  <c r="U63" i="13"/>
  <c r="AM67" i="13" s="1"/>
  <c r="V63" i="13"/>
  <c r="AN67" i="13" s="1"/>
  <c r="W63" i="13"/>
  <c r="AO67" i="13" s="1"/>
  <c r="X63" i="13"/>
  <c r="AP67" i="13" s="1"/>
  <c r="Y63" i="13"/>
  <c r="AQ67" i="13" s="1"/>
  <c r="Z63" i="13"/>
  <c r="AR67" i="13" s="1"/>
  <c r="AA63" i="13"/>
  <c r="AS67" i="13" s="1"/>
  <c r="U64" i="13"/>
  <c r="AM68" i="13" s="1"/>
  <c r="V64" i="13"/>
  <c r="AN68" i="13" s="1"/>
  <c r="W64" i="13"/>
  <c r="AO68" i="13" s="1"/>
  <c r="X64" i="13"/>
  <c r="AP68" i="13" s="1"/>
  <c r="Y64" i="13"/>
  <c r="AQ68" i="13" s="1"/>
  <c r="Z64" i="13"/>
  <c r="AR68" i="13" s="1"/>
  <c r="AA64" i="13"/>
  <c r="AS68" i="13" s="1"/>
  <c r="U65" i="13"/>
  <c r="AM69" i="13" s="1"/>
  <c r="V65" i="13"/>
  <c r="AN69" i="13" s="1"/>
  <c r="W65" i="13"/>
  <c r="AO69" i="13" s="1"/>
  <c r="X65" i="13"/>
  <c r="AP69" i="13" s="1"/>
  <c r="Y65" i="13"/>
  <c r="AQ69" i="13" s="1"/>
  <c r="Z65" i="13"/>
  <c r="AR69" i="13" s="1"/>
  <c r="AA65" i="13"/>
  <c r="AS69" i="13" s="1"/>
  <c r="U66" i="13"/>
  <c r="AM70" i="13" s="1"/>
  <c r="V66" i="13"/>
  <c r="AN70" i="13" s="1"/>
  <c r="W66" i="13"/>
  <c r="AO70" i="13" s="1"/>
  <c r="X66" i="13"/>
  <c r="AP70" i="13" s="1"/>
  <c r="Y66" i="13"/>
  <c r="AQ70" i="13" s="1"/>
  <c r="Z66" i="13"/>
  <c r="AR70" i="13" s="1"/>
  <c r="AA66" i="13"/>
  <c r="AS70" i="13" s="1"/>
  <c r="U67" i="13"/>
  <c r="AM71" i="13" s="1"/>
  <c r="V67" i="13"/>
  <c r="AN71" i="13" s="1"/>
  <c r="W67" i="13"/>
  <c r="AO71" i="13" s="1"/>
  <c r="X67" i="13"/>
  <c r="AP71" i="13" s="1"/>
  <c r="Y67" i="13"/>
  <c r="AQ71" i="13" s="1"/>
  <c r="Z67" i="13"/>
  <c r="AR71" i="13" s="1"/>
  <c r="AA67" i="13"/>
  <c r="AS71" i="13" s="1"/>
  <c r="U68" i="13"/>
  <c r="AM72" i="13" s="1"/>
  <c r="V68" i="13"/>
  <c r="AN72" i="13" s="1"/>
  <c r="W68" i="13"/>
  <c r="AO72" i="13" s="1"/>
  <c r="X68" i="13"/>
  <c r="AP72" i="13" s="1"/>
  <c r="Y68" i="13"/>
  <c r="AQ72" i="13" s="1"/>
  <c r="Z68" i="13"/>
  <c r="AR72" i="13" s="1"/>
  <c r="AA68" i="13"/>
  <c r="AS72" i="13" s="1"/>
  <c r="U69" i="13"/>
  <c r="AM73" i="13" s="1"/>
  <c r="V69" i="13"/>
  <c r="AN73" i="13" s="1"/>
  <c r="W69" i="13"/>
  <c r="AO73" i="13" s="1"/>
  <c r="X69" i="13"/>
  <c r="AP73" i="13" s="1"/>
  <c r="Y69" i="13"/>
  <c r="AQ73" i="13" s="1"/>
  <c r="Z69" i="13"/>
  <c r="AR73" i="13" s="1"/>
  <c r="AA69" i="13"/>
  <c r="AS73" i="13" s="1"/>
  <c r="U70" i="13"/>
  <c r="AM74" i="13" s="1"/>
  <c r="V70" i="13"/>
  <c r="AN74" i="13" s="1"/>
  <c r="W70" i="13"/>
  <c r="AO74" i="13" s="1"/>
  <c r="X70" i="13"/>
  <c r="AP74" i="13" s="1"/>
  <c r="Y70" i="13"/>
  <c r="AQ74" i="13" s="1"/>
  <c r="Z70" i="13"/>
  <c r="AR74" i="13" s="1"/>
  <c r="AA70" i="13"/>
  <c r="AS74" i="13" s="1"/>
  <c r="U71" i="13"/>
  <c r="AM75" i="13" s="1"/>
  <c r="V71" i="13"/>
  <c r="AN75" i="13" s="1"/>
  <c r="W71" i="13"/>
  <c r="AO75" i="13" s="1"/>
  <c r="X71" i="13"/>
  <c r="AP75" i="13" s="1"/>
  <c r="Y71" i="13"/>
  <c r="AQ75" i="13" s="1"/>
  <c r="Z71" i="13"/>
  <c r="AR75" i="13" s="1"/>
  <c r="AA71" i="13"/>
  <c r="AS75" i="13" s="1"/>
  <c r="U72" i="13"/>
  <c r="AM76" i="13" s="1"/>
  <c r="V72" i="13"/>
  <c r="AN76" i="13" s="1"/>
  <c r="W72" i="13"/>
  <c r="AO76" i="13" s="1"/>
  <c r="X72" i="13"/>
  <c r="AP76" i="13" s="1"/>
  <c r="Y72" i="13"/>
  <c r="AQ76" i="13" s="1"/>
  <c r="Z72" i="13"/>
  <c r="AR76" i="13" s="1"/>
  <c r="AA72" i="13"/>
  <c r="AS76" i="13" s="1"/>
  <c r="U73" i="13"/>
  <c r="AM77" i="13" s="1"/>
  <c r="V73" i="13"/>
  <c r="AN77" i="13" s="1"/>
  <c r="W73" i="13"/>
  <c r="AO77" i="13" s="1"/>
  <c r="X73" i="13"/>
  <c r="AP77" i="13" s="1"/>
  <c r="Y73" i="13"/>
  <c r="AQ77" i="13" s="1"/>
  <c r="Z73" i="13"/>
  <c r="AR77" i="13" s="1"/>
  <c r="AA73" i="13"/>
  <c r="AS77" i="13" s="1"/>
  <c r="U74" i="13"/>
  <c r="AM78" i="13" s="1"/>
  <c r="V74" i="13"/>
  <c r="AN78" i="13" s="1"/>
  <c r="W74" i="13"/>
  <c r="AO78" i="13" s="1"/>
  <c r="X74" i="13"/>
  <c r="AP78" i="13" s="1"/>
  <c r="Y74" i="13"/>
  <c r="AQ78" i="13" s="1"/>
  <c r="Z74" i="13"/>
  <c r="AR78" i="13" s="1"/>
  <c r="AA74" i="13"/>
  <c r="AS78" i="13" s="1"/>
  <c r="U75" i="13"/>
  <c r="AM79" i="13" s="1"/>
  <c r="V75" i="13"/>
  <c r="AN79" i="13" s="1"/>
  <c r="W75" i="13"/>
  <c r="AO79" i="13" s="1"/>
  <c r="X75" i="13"/>
  <c r="AP79" i="13" s="1"/>
  <c r="Y75" i="13"/>
  <c r="AQ79" i="13" s="1"/>
  <c r="Z75" i="13"/>
  <c r="AR79" i="13" s="1"/>
  <c r="AA75" i="13"/>
  <c r="AS79" i="13" s="1"/>
  <c r="U76" i="13"/>
  <c r="AM80" i="13" s="1"/>
  <c r="V76" i="13"/>
  <c r="AN80" i="13" s="1"/>
  <c r="W76" i="13"/>
  <c r="AO80" i="13" s="1"/>
  <c r="X76" i="13"/>
  <c r="AP80" i="13" s="1"/>
  <c r="Y76" i="13"/>
  <c r="AQ80" i="13" s="1"/>
  <c r="Z76" i="13"/>
  <c r="AR80" i="13" s="1"/>
  <c r="AA76" i="13"/>
  <c r="AS80" i="13" s="1"/>
  <c r="U77" i="13"/>
  <c r="AM81" i="13" s="1"/>
  <c r="V77" i="13"/>
  <c r="AN81" i="13" s="1"/>
  <c r="W77" i="13"/>
  <c r="AO81" i="13" s="1"/>
  <c r="X77" i="13"/>
  <c r="AP81" i="13" s="1"/>
  <c r="Y77" i="13"/>
  <c r="AQ81" i="13" s="1"/>
  <c r="Z77" i="13"/>
  <c r="AR81" i="13" s="1"/>
  <c r="AA77" i="13"/>
  <c r="AS81" i="13" s="1"/>
  <c r="U78" i="13"/>
  <c r="AM82" i="13" s="1"/>
  <c r="V78" i="13"/>
  <c r="AN82" i="13" s="1"/>
  <c r="W78" i="13"/>
  <c r="AO82" i="13" s="1"/>
  <c r="X78" i="13"/>
  <c r="AP82" i="13" s="1"/>
  <c r="Y78" i="13"/>
  <c r="AQ82" i="13" s="1"/>
  <c r="Z78" i="13"/>
  <c r="AR82" i="13" s="1"/>
  <c r="AA78" i="13"/>
  <c r="AS82" i="13" s="1"/>
  <c r="U79" i="13"/>
  <c r="AM83" i="13" s="1"/>
  <c r="V79" i="13"/>
  <c r="AN83" i="13" s="1"/>
  <c r="W79" i="13"/>
  <c r="AO83" i="13" s="1"/>
  <c r="X79" i="13"/>
  <c r="AP83" i="13" s="1"/>
  <c r="Y79" i="13"/>
  <c r="AQ83" i="13" s="1"/>
  <c r="Z79" i="13"/>
  <c r="AR83" i="13" s="1"/>
  <c r="AA79" i="13"/>
  <c r="AS83" i="13" s="1"/>
  <c r="U80" i="13"/>
  <c r="AM84" i="13" s="1"/>
  <c r="V80" i="13"/>
  <c r="AN84" i="13" s="1"/>
  <c r="W80" i="13"/>
  <c r="AO84" i="13" s="1"/>
  <c r="X80" i="13"/>
  <c r="AP84" i="13" s="1"/>
  <c r="Y80" i="13"/>
  <c r="AQ84" i="13" s="1"/>
  <c r="Z80" i="13"/>
  <c r="AR84" i="13" s="1"/>
  <c r="AA80" i="13"/>
  <c r="AS84" i="13" s="1"/>
  <c r="U81" i="13"/>
  <c r="AM85" i="13" s="1"/>
  <c r="V81" i="13"/>
  <c r="AN85" i="13" s="1"/>
  <c r="W81" i="13"/>
  <c r="AO85" i="13" s="1"/>
  <c r="X81" i="13"/>
  <c r="AP85" i="13" s="1"/>
  <c r="Y81" i="13"/>
  <c r="AQ85" i="13" s="1"/>
  <c r="Z81" i="13"/>
  <c r="AA81" i="13"/>
  <c r="AS85" i="13" s="1"/>
  <c r="U82" i="13"/>
  <c r="AM86" i="13" s="1"/>
  <c r="V82" i="13"/>
  <c r="AN86" i="13" s="1"/>
  <c r="W82" i="13"/>
  <c r="AO86" i="13" s="1"/>
  <c r="X82" i="13"/>
  <c r="AP86" i="13" s="1"/>
  <c r="Y82" i="13"/>
  <c r="AQ86" i="13" s="1"/>
  <c r="Z82" i="13"/>
  <c r="AR86" i="13" s="1"/>
  <c r="AA82" i="13"/>
  <c r="AS86" i="13" s="1"/>
  <c r="U83" i="13"/>
  <c r="AM87" i="13" s="1"/>
  <c r="V83" i="13"/>
  <c r="AN87" i="13" s="1"/>
  <c r="W83" i="13"/>
  <c r="AO87" i="13" s="1"/>
  <c r="X83" i="13"/>
  <c r="AP87" i="13" s="1"/>
  <c r="Y83" i="13"/>
  <c r="AQ87" i="13" s="1"/>
  <c r="Z83" i="13"/>
  <c r="AR87" i="13" s="1"/>
  <c r="AA83" i="13"/>
  <c r="AS87" i="13" s="1"/>
  <c r="U84" i="13"/>
  <c r="AM88" i="13" s="1"/>
  <c r="V84" i="13"/>
  <c r="AN88" i="13" s="1"/>
  <c r="W84" i="13"/>
  <c r="AO88" i="13" s="1"/>
  <c r="X84" i="13"/>
  <c r="AP88" i="13" s="1"/>
  <c r="Y84" i="13"/>
  <c r="AQ88" i="13" s="1"/>
  <c r="Z84" i="13"/>
  <c r="AR88" i="13" s="1"/>
  <c r="AA84" i="13"/>
  <c r="AS88" i="13" s="1"/>
  <c r="U85" i="13"/>
  <c r="AM89" i="13" s="1"/>
  <c r="V85" i="13"/>
  <c r="AN89" i="13" s="1"/>
  <c r="W85" i="13"/>
  <c r="AO89" i="13" s="1"/>
  <c r="X85" i="13"/>
  <c r="AP89" i="13" s="1"/>
  <c r="Y85" i="13"/>
  <c r="AQ89" i="13" s="1"/>
  <c r="Z85" i="13"/>
  <c r="AR89" i="13" s="1"/>
  <c r="AA85" i="13"/>
  <c r="AS89" i="13" s="1"/>
  <c r="U86" i="13"/>
  <c r="AM90" i="13" s="1"/>
  <c r="V86" i="13"/>
  <c r="AN90" i="13" s="1"/>
  <c r="W86" i="13"/>
  <c r="AO90" i="13" s="1"/>
  <c r="X86" i="13"/>
  <c r="AP90" i="13" s="1"/>
  <c r="Y86" i="13"/>
  <c r="AQ90" i="13" s="1"/>
  <c r="Z86" i="13"/>
  <c r="AR90" i="13" s="1"/>
  <c r="AA86" i="13"/>
  <c r="AS90" i="13" s="1"/>
  <c r="U87" i="13"/>
  <c r="AM91" i="13" s="1"/>
  <c r="V87" i="13"/>
  <c r="AN91" i="13" s="1"/>
  <c r="W87" i="13"/>
  <c r="AO91" i="13" s="1"/>
  <c r="X87" i="13"/>
  <c r="AP91" i="13" s="1"/>
  <c r="Y87" i="13"/>
  <c r="AQ91" i="13" s="1"/>
  <c r="Z87" i="13"/>
  <c r="AR91" i="13" s="1"/>
  <c r="AA87" i="13"/>
  <c r="AS91" i="13" s="1"/>
  <c r="U88" i="13"/>
  <c r="AM92" i="13" s="1"/>
  <c r="V88" i="13"/>
  <c r="W88" i="13"/>
  <c r="AO92" i="13" s="1"/>
  <c r="X88" i="13"/>
  <c r="AP92" i="13" s="1"/>
  <c r="Y88" i="13"/>
  <c r="AQ92" i="13" s="1"/>
  <c r="Z88" i="13"/>
  <c r="AR92" i="13" s="1"/>
  <c r="AA88" i="13"/>
  <c r="U89" i="13"/>
  <c r="AM93" i="13" s="1"/>
  <c r="V89" i="13"/>
  <c r="AN93" i="13" s="1"/>
  <c r="W89" i="13"/>
  <c r="AO93" i="13" s="1"/>
  <c r="X89" i="13"/>
  <c r="AP93" i="13" s="1"/>
  <c r="Y89" i="13"/>
  <c r="AQ93" i="13" s="1"/>
  <c r="Z89" i="13"/>
  <c r="AR93" i="13" s="1"/>
  <c r="AA89" i="13"/>
  <c r="AS93" i="13" s="1"/>
  <c r="U90" i="13"/>
  <c r="AM94" i="13" s="1"/>
  <c r="V90" i="13"/>
  <c r="AN94" i="13" s="1"/>
  <c r="W90" i="13"/>
  <c r="AO94" i="13" s="1"/>
  <c r="X90" i="13"/>
  <c r="AP94" i="13" s="1"/>
  <c r="Y90" i="13"/>
  <c r="AQ94" i="13" s="1"/>
  <c r="Z90" i="13"/>
  <c r="AR94" i="13" s="1"/>
  <c r="AA90" i="13"/>
  <c r="AS94" i="13" s="1"/>
  <c r="U91" i="13"/>
  <c r="AM95" i="13" s="1"/>
  <c r="V91" i="13"/>
  <c r="AN95" i="13" s="1"/>
  <c r="W91" i="13"/>
  <c r="AO95" i="13" s="1"/>
  <c r="X91" i="13"/>
  <c r="AP95" i="13" s="1"/>
  <c r="Y91" i="13"/>
  <c r="AQ95" i="13" s="1"/>
  <c r="Z91" i="13"/>
  <c r="AR95" i="13" s="1"/>
  <c r="AA91" i="13"/>
  <c r="AS95" i="13" s="1"/>
  <c r="U92" i="13"/>
  <c r="AM96" i="13" s="1"/>
  <c r="V92" i="13"/>
  <c r="AN96" i="13" s="1"/>
  <c r="W92" i="13"/>
  <c r="AO96" i="13" s="1"/>
  <c r="X92" i="13"/>
  <c r="AP96" i="13" s="1"/>
  <c r="Y92" i="13"/>
  <c r="AQ96" i="13" s="1"/>
  <c r="Z92" i="13"/>
  <c r="AR96" i="13" s="1"/>
  <c r="AA92" i="13"/>
  <c r="AS96" i="13" s="1"/>
  <c r="U93" i="13"/>
  <c r="AM97" i="13" s="1"/>
  <c r="V93" i="13"/>
  <c r="AN97" i="13" s="1"/>
  <c r="W93" i="13"/>
  <c r="AO97" i="13" s="1"/>
  <c r="X93" i="13"/>
  <c r="AP97" i="13" s="1"/>
  <c r="Y93" i="13"/>
  <c r="AQ97" i="13" s="1"/>
  <c r="Z93" i="13"/>
  <c r="AR97" i="13" s="1"/>
  <c r="AA93" i="13"/>
  <c r="AS97" i="13" s="1"/>
  <c r="U94" i="13"/>
  <c r="AM98" i="13" s="1"/>
  <c r="V94" i="13"/>
  <c r="AN98" i="13" s="1"/>
  <c r="W94" i="13"/>
  <c r="AO98" i="13" s="1"/>
  <c r="X94" i="13"/>
  <c r="AP98" i="13" s="1"/>
  <c r="Y94" i="13"/>
  <c r="AQ98" i="13" s="1"/>
  <c r="Z94" i="13"/>
  <c r="AR98" i="13" s="1"/>
  <c r="AA94" i="13"/>
  <c r="AS98" i="13" s="1"/>
  <c r="U95" i="13"/>
  <c r="AM99" i="13" s="1"/>
  <c r="V95" i="13"/>
  <c r="AN99" i="13" s="1"/>
  <c r="W95" i="13"/>
  <c r="AO99" i="13" s="1"/>
  <c r="X95" i="13"/>
  <c r="AP99" i="13" s="1"/>
  <c r="Y95" i="13"/>
  <c r="AQ99" i="13" s="1"/>
  <c r="Z95" i="13"/>
  <c r="AR99" i="13" s="1"/>
  <c r="AA95" i="13"/>
  <c r="AS99" i="13" s="1"/>
  <c r="U96" i="13"/>
  <c r="AM100" i="13" s="1"/>
  <c r="V96" i="13"/>
  <c r="AN100" i="13" s="1"/>
  <c r="W96" i="13"/>
  <c r="AO100" i="13" s="1"/>
  <c r="X96" i="13"/>
  <c r="AP100" i="13" s="1"/>
  <c r="Y96" i="13"/>
  <c r="AQ100" i="13" s="1"/>
  <c r="Z96" i="13"/>
  <c r="AR100" i="13" s="1"/>
  <c r="AA96" i="13"/>
  <c r="AS100" i="13" s="1"/>
  <c r="U97" i="13"/>
  <c r="AM101" i="13" s="1"/>
  <c r="V97" i="13"/>
  <c r="AN101" i="13" s="1"/>
  <c r="W97" i="13"/>
  <c r="AO101" i="13" s="1"/>
  <c r="X97" i="13"/>
  <c r="AP101" i="13" s="1"/>
  <c r="Y97" i="13"/>
  <c r="AQ101" i="13" s="1"/>
  <c r="Z97" i="13"/>
  <c r="AR101" i="13" s="1"/>
  <c r="AA97" i="13"/>
  <c r="AS101" i="13" s="1"/>
  <c r="U98" i="13"/>
  <c r="AM102" i="13" s="1"/>
  <c r="V98" i="13"/>
  <c r="AN102" i="13" s="1"/>
  <c r="W98" i="13"/>
  <c r="AO102" i="13" s="1"/>
  <c r="X98" i="13"/>
  <c r="AP102" i="13" s="1"/>
  <c r="Y98" i="13"/>
  <c r="AQ102" i="13" s="1"/>
  <c r="Z98" i="13"/>
  <c r="AR102" i="13" s="1"/>
  <c r="AA98" i="13"/>
  <c r="AS102" i="13" s="1"/>
  <c r="U99" i="13"/>
  <c r="AM103" i="13" s="1"/>
  <c r="V99" i="13"/>
  <c r="AN103" i="13" s="1"/>
  <c r="W99" i="13"/>
  <c r="AO103" i="13" s="1"/>
  <c r="X99" i="13"/>
  <c r="AP103" i="13" s="1"/>
  <c r="Y99" i="13"/>
  <c r="AQ103" i="13" s="1"/>
  <c r="Z99" i="13"/>
  <c r="AR103" i="13" s="1"/>
  <c r="AA99" i="13"/>
  <c r="AS103" i="13" s="1"/>
  <c r="U100" i="13"/>
  <c r="AM104" i="13" s="1"/>
  <c r="V100" i="13"/>
  <c r="AN104" i="13" s="1"/>
  <c r="W100" i="13"/>
  <c r="AO104" i="13" s="1"/>
  <c r="X100" i="13"/>
  <c r="AP104" i="13" s="1"/>
  <c r="Y100" i="13"/>
  <c r="AQ104" i="13" s="1"/>
  <c r="Z100" i="13"/>
  <c r="AR104" i="13" s="1"/>
  <c r="AA100" i="13"/>
  <c r="AS104" i="13" s="1"/>
  <c r="U101" i="13"/>
  <c r="AM105" i="13" s="1"/>
  <c r="V101" i="13"/>
  <c r="AN105" i="13" s="1"/>
  <c r="W101" i="13"/>
  <c r="AO105" i="13" s="1"/>
  <c r="X101" i="13"/>
  <c r="AP105" i="13" s="1"/>
  <c r="Y101" i="13"/>
  <c r="AQ105" i="13" s="1"/>
  <c r="Z101" i="13"/>
  <c r="AR105" i="13" s="1"/>
  <c r="AA101" i="13"/>
  <c r="AS105" i="13" s="1"/>
  <c r="U102" i="13"/>
  <c r="AM106" i="13" s="1"/>
  <c r="V102" i="13"/>
  <c r="AN106" i="13" s="1"/>
  <c r="W102" i="13"/>
  <c r="AO106" i="13" s="1"/>
  <c r="X102" i="13"/>
  <c r="AP106" i="13" s="1"/>
  <c r="Y102" i="13"/>
  <c r="AQ106" i="13" s="1"/>
  <c r="Z102" i="13"/>
  <c r="AR106" i="13" s="1"/>
  <c r="AA102" i="13"/>
  <c r="AS106" i="13" s="1"/>
  <c r="U103" i="13"/>
  <c r="AM107" i="13" s="1"/>
  <c r="V103" i="13"/>
  <c r="AN107" i="13" s="1"/>
  <c r="W103" i="13"/>
  <c r="AO107" i="13" s="1"/>
  <c r="X103" i="13"/>
  <c r="AP107" i="13" s="1"/>
  <c r="Y103" i="13"/>
  <c r="AQ107" i="13" s="1"/>
  <c r="Z103" i="13"/>
  <c r="AR107" i="13" s="1"/>
  <c r="AA103" i="13"/>
  <c r="AS107" i="13" s="1"/>
  <c r="U104" i="13"/>
  <c r="AM108" i="13" s="1"/>
  <c r="V104" i="13"/>
  <c r="AN108" i="13" s="1"/>
  <c r="W104" i="13"/>
  <c r="AO108" i="13" s="1"/>
  <c r="X104" i="13"/>
  <c r="AP108" i="13" s="1"/>
  <c r="Y104" i="13"/>
  <c r="AQ108" i="13" s="1"/>
  <c r="Z104" i="13"/>
  <c r="AR108" i="13" s="1"/>
  <c r="AA104" i="13"/>
  <c r="U105" i="13"/>
  <c r="V105" i="13"/>
  <c r="W105" i="13"/>
  <c r="X105" i="13"/>
  <c r="Y105" i="13"/>
  <c r="Z105" i="13"/>
  <c r="AA105" i="13"/>
  <c r="U106" i="13"/>
  <c r="V106" i="13"/>
  <c r="W106" i="13"/>
  <c r="X106" i="13"/>
  <c r="Y106" i="13"/>
  <c r="Z106" i="13"/>
  <c r="AA106" i="13"/>
  <c r="U107" i="13"/>
  <c r="V107" i="13"/>
  <c r="W107" i="13"/>
  <c r="X107" i="13"/>
  <c r="Y107" i="13"/>
  <c r="Z107" i="13"/>
  <c r="AA107" i="13"/>
  <c r="U108" i="13"/>
  <c r="V108" i="13"/>
  <c r="W108" i="13"/>
  <c r="X108" i="13"/>
  <c r="Y108" i="13"/>
  <c r="Z108" i="13"/>
  <c r="AA108" i="13"/>
  <c r="U109" i="13"/>
  <c r="V109" i="13"/>
  <c r="W109" i="13"/>
  <c r="X109" i="13"/>
  <c r="Y109" i="13"/>
  <c r="Z109" i="13"/>
  <c r="AA109" i="13"/>
  <c r="U110" i="13"/>
  <c r="V110" i="13"/>
  <c r="W110" i="13"/>
  <c r="X110" i="13"/>
  <c r="Y110" i="13"/>
  <c r="Z110" i="13"/>
  <c r="AA110" i="13"/>
  <c r="U111" i="13"/>
  <c r="V111" i="13"/>
  <c r="W111" i="13"/>
  <c r="X111" i="13"/>
  <c r="Y111" i="13"/>
  <c r="Z111" i="13"/>
  <c r="AA111" i="13"/>
  <c r="U112" i="13"/>
  <c r="V112" i="13"/>
  <c r="W112" i="13"/>
  <c r="X112" i="13"/>
  <c r="Y112" i="13"/>
  <c r="Z112" i="13"/>
  <c r="AA112" i="13"/>
  <c r="U113" i="13"/>
  <c r="V113" i="13"/>
  <c r="W113" i="13"/>
  <c r="X113" i="13"/>
  <c r="Y113" i="13"/>
  <c r="Z113" i="13"/>
  <c r="AA113" i="13"/>
  <c r="U114" i="13"/>
  <c r="V114" i="13"/>
  <c r="W114" i="13"/>
  <c r="X114" i="13"/>
  <c r="Y114" i="13"/>
  <c r="Z114" i="13"/>
  <c r="AA114" i="13"/>
  <c r="U115" i="13"/>
  <c r="V115" i="13"/>
  <c r="W115" i="13"/>
  <c r="X115" i="13"/>
  <c r="Y115" i="13"/>
  <c r="Z115" i="13"/>
  <c r="AA115" i="13"/>
  <c r="U116" i="13"/>
  <c r="V116" i="13"/>
  <c r="W116" i="13"/>
  <c r="X116" i="13"/>
  <c r="Y116" i="13"/>
  <c r="Z116" i="13"/>
  <c r="AA116" i="13"/>
  <c r="U117" i="13"/>
  <c r="V117" i="13"/>
  <c r="W117" i="13"/>
  <c r="X117" i="13"/>
  <c r="Y117" i="13"/>
  <c r="Z117" i="13"/>
  <c r="AA117" i="13"/>
  <c r="U118" i="13"/>
  <c r="V118" i="13"/>
  <c r="W118" i="13"/>
  <c r="X118" i="13"/>
  <c r="Y118" i="13"/>
  <c r="Z118" i="13"/>
  <c r="AA118" i="13"/>
  <c r="U119" i="13"/>
  <c r="V119" i="13"/>
  <c r="W119" i="13"/>
  <c r="X119" i="13"/>
  <c r="Y119" i="13"/>
  <c r="Z119" i="13"/>
  <c r="AA119" i="13"/>
  <c r="U120" i="13"/>
  <c r="V120" i="13"/>
  <c r="W120" i="13"/>
  <c r="X120" i="13"/>
  <c r="Y120" i="13"/>
  <c r="Z120" i="13"/>
  <c r="AA120" i="13"/>
  <c r="U121" i="13"/>
  <c r="V121" i="13"/>
  <c r="W121" i="13"/>
  <c r="X121" i="13"/>
  <c r="Y121" i="13"/>
  <c r="Z121" i="13"/>
  <c r="AA121" i="13"/>
  <c r="U122" i="13"/>
  <c r="V122" i="13"/>
  <c r="W122" i="13"/>
  <c r="X122" i="13"/>
  <c r="Y122" i="13"/>
  <c r="Z122" i="13"/>
  <c r="AA122" i="13"/>
  <c r="V6" i="13"/>
  <c r="W6" i="13"/>
  <c r="X6" i="13"/>
  <c r="Y6" i="13"/>
  <c r="Z6" i="13"/>
  <c r="AA6" i="13"/>
  <c r="U6" i="13"/>
  <c r="B7" i="13"/>
  <c r="C7" i="13"/>
  <c r="D7" i="13"/>
  <c r="E7" i="13"/>
  <c r="B8" i="13"/>
  <c r="C8" i="13"/>
  <c r="D8" i="13"/>
  <c r="E8" i="13"/>
  <c r="B9" i="13"/>
  <c r="C9" i="13"/>
  <c r="D9" i="13"/>
  <c r="E9" i="13"/>
  <c r="B10" i="13"/>
  <c r="C10" i="13"/>
  <c r="D10" i="13"/>
  <c r="E10" i="13"/>
  <c r="B11" i="13"/>
  <c r="C11" i="13"/>
  <c r="D11" i="13"/>
  <c r="E11" i="13"/>
  <c r="B12" i="13"/>
  <c r="C12" i="13"/>
  <c r="D12" i="13"/>
  <c r="E12" i="13"/>
  <c r="B13" i="13"/>
  <c r="C13" i="13"/>
  <c r="D13" i="13"/>
  <c r="E13" i="13"/>
  <c r="B14" i="13"/>
  <c r="C14" i="13"/>
  <c r="D14" i="13"/>
  <c r="E14" i="13"/>
  <c r="B15" i="13"/>
  <c r="C15" i="13"/>
  <c r="D15" i="13"/>
  <c r="E15" i="13"/>
  <c r="B16" i="13"/>
  <c r="C16" i="13"/>
  <c r="D16" i="13"/>
  <c r="E16" i="13"/>
  <c r="B17" i="13"/>
  <c r="C17" i="13"/>
  <c r="D17" i="13"/>
  <c r="E17" i="13"/>
  <c r="B18" i="13"/>
  <c r="C18" i="13"/>
  <c r="D18" i="13"/>
  <c r="E18" i="13"/>
  <c r="B19" i="13"/>
  <c r="C19" i="13"/>
  <c r="D19" i="13"/>
  <c r="E19" i="13"/>
  <c r="B20" i="13"/>
  <c r="C20" i="13"/>
  <c r="D20" i="13"/>
  <c r="E20" i="13"/>
  <c r="B21" i="13"/>
  <c r="C21" i="13"/>
  <c r="D21" i="13"/>
  <c r="E21" i="13"/>
  <c r="B22" i="13"/>
  <c r="C22" i="13"/>
  <c r="D22" i="13"/>
  <c r="E22" i="13"/>
  <c r="B23" i="13"/>
  <c r="C23" i="13"/>
  <c r="D23" i="13"/>
  <c r="E23" i="13"/>
  <c r="B24" i="13"/>
  <c r="C24" i="13"/>
  <c r="D24" i="13"/>
  <c r="E24" i="13"/>
  <c r="B25" i="13"/>
  <c r="C25" i="13"/>
  <c r="D25" i="13"/>
  <c r="E25" i="13"/>
  <c r="B26" i="13"/>
  <c r="C26" i="13"/>
  <c r="D26" i="13"/>
  <c r="E26" i="13"/>
  <c r="B27" i="13"/>
  <c r="C27" i="13"/>
  <c r="D27" i="13"/>
  <c r="E27" i="13"/>
  <c r="B28" i="13"/>
  <c r="C28" i="13"/>
  <c r="D28" i="13"/>
  <c r="E28" i="13"/>
  <c r="B29" i="13"/>
  <c r="C29" i="13"/>
  <c r="D29" i="13"/>
  <c r="E29" i="13"/>
  <c r="B30" i="13"/>
  <c r="C30" i="13"/>
  <c r="D30" i="13"/>
  <c r="E30" i="13"/>
  <c r="B31" i="13"/>
  <c r="C31" i="13"/>
  <c r="D31" i="13"/>
  <c r="E31" i="13"/>
  <c r="B32" i="13"/>
  <c r="C32" i="13"/>
  <c r="D32" i="13"/>
  <c r="E32" i="13"/>
  <c r="B33" i="13"/>
  <c r="C33" i="13"/>
  <c r="D33" i="13"/>
  <c r="E33" i="13"/>
  <c r="B34" i="13"/>
  <c r="C34" i="13"/>
  <c r="D34" i="13"/>
  <c r="E34" i="13"/>
  <c r="B35" i="13"/>
  <c r="C35" i="13"/>
  <c r="D35" i="13"/>
  <c r="E35" i="13"/>
  <c r="B36" i="13"/>
  <c r="C36" i="13"/>
  <c r="D36" i="13"/>
  <c r="E36" i="13"/>
  <c r="B37" i="13"/>
  <c r="C37" i="13"/>
  <c r="D37" i="13"/>
  <c r="E37" i="13"/>
  <c r="B38" i="13"/>
  <c r="C38" i="13"/>
  <c r="D38" i="13"/>
  <c r="E38" i="13"/>
  <c r="B39" i="13"/>
  <c r="C39" i="13"/>
  <c r="D39" i="13"/>
  <c r="E39" i="13"/>
  <c r="B40" i="13"/>
  <c r="C40" i="13"/>
  <c r="D40" i="13"/>
  <c r="E40" i="13"/>
  <c r="B41" i="13"/>
  <c r="C41" i="13"/>
  <c r="D41" i="13"/>
  <c r="E41" i="13"/>
  <c r="B42" i="13"/>
  <c r="C42" i="13"/>
  <c r="D42" i="13"/>
  <c r="E42" i="13"/>
  <c r="B43" i="13"/>
  <c r="C43" i="13"/>
  <c r="D43" i="13"/>
  <c r="E43" i="13"/>
  <c r="B44" i="13"/>
  <c r="C44" i="13"/>
  <c r="D44" i="13"/>
  <c r="E44" i="13"/>
  <c r="B45" i="13"/>
  <c r="C45" i="13"/>
  <c r="D45" i="13"/>
  <c r="E45" i="13"/>
  <c r="B46" i="13"/>
  <c r="C46" i="13"/>
  <c r="D46" i="13"/>
  <c r="E46" i="13"/>
  <c r="B47" i="13"/>
  <c r="C47" i="13"/>
  <c r="D47" i="13"/>
  <c r="E47" i="13"/>
  <c r="B48" i="13"/>
  <c r="C48" i="13"/>
  <c r="D48" i="13"/>
  <c r="E48" i="13"/>
  <c r="B49" i="13"/>
  <c r="C49" i="13"/>
  <c r="D49" i="13"/>
  <c r="E49" i="13"/>
  <c r="B50" i="13"/>
  <c r="C50" i="13"/>
  <c r="D50" i="13"/>
  <c r="E50" i="13"/>
  <c r="B51" i="13"/>
  <c r="C51" i="13"/>
  <c r="D51" i="13"/>
  <c r="E51" i="13"/>
  <c r="B52" i="13"/>
  <c r="C52" i="13"/>
  <c r="D52" i="13"/>
  <c r="E52" i="13"/>
  <c r="B53" i="13"/>
  <c r="C53" i="13"/>
  <c r="D53" i="13"/>
  <c r="E53" i="13"/>
  <c r="B54" i="13"/>
  <c r="C54" i="13"/>
  <c r="D54" i="13"/>
  <c r="E54" i="13"/>
  <c r="B55" i="13"/>
  <c r="C55" i="13"/>
  <c r="D55" i="13"/>
  <c r="E55" i="13"/>
  <c r="B56" i="13"/>
  <c r="C56" i="13"/>
  <c r="D56" i="13"/>
  <c r="E56" i="13"/>
  <c r="B57" i="13"/>
  <c r="C57" i="13"/>
  <c r="D57" i="13"/>
  <c r="E57" i="13"/>
  <c r="B58" i="13"/>
  <c r="C58" i="13"/>
  <c r="D58" i="13"/>
  <c r="E58" i="13"/>
  <c r="B59" i="13"/>
  <c r="C59" i="13"/>
  <c r="D59" i="13"/>
  <c r="E59" i="13"/>
  <c r="B60" i="13"/>
  <c r="C60" i="13"/>
  <c r="D60" i="13"/>
  <c r="E60" i="13"/>
  <c r="B61" i="13"/>
  <c r="C61" i="13"/>
  <c r="D61" i="13"/>
  <c r="E61" i="13"/>
  <c r="B62" i="13"/>
  <c r="C62" i="13"/>
  <c r="D62" i="13"/>
  <c r="E62" i="13"/>
  <c r="B63" i="13"/>
  <c r="C63" i="13"/>
  <c r="D63" i="13"/>
  <c r="E63" i="13"/>
  <c r="B64" i="13"/>
  <c r="C64" i="13"/>
  <c r="D64" i="13"/>
  <c r="E64" i="13"/>
  <c r="B65" i="13"/>
  <c r="C65" i="13"/>
  <c r="D65" i="13"/>
  <c r="E65" i="13"/>
  <c r="B66" i="13"/>
  <c r="C66" i="13"/>
  <c r="D66" i="13"/>
  <c r="E66" i="13"/>
  <c r="B67" i="13"/>
  <c r="C67" i="13"/>
  <c r="D67" i="13"/>
  <c r="E67" i="13"/>
  <c r="B68" i="13"/>
  <c r="C68" i="13"/>
  <c r="D68" i="13"/>
  <c r="E68" i="13"/>
  <c r="B69" i="13"/>
  <c r="C69" i="13"/>
  <c r="D69" i="13"/>
  <c r="E69" i="13"/>
  <c r="B70" i="13"/>
  <c r="C70" i="13"/>
  <c r="D70" i="13"/>
  <c r="E70" i="13"/>
  <c r="B71" i="13"/>
  <c r="C71" i="13"/>
  <c r="D71" i="13"/>
  <c r="E71" i="13"/>
  <c r="B72" i="13"/>
  <c r="C72" i="13"/>
  <c r="D72" i="13"/>
  <c r="E72" i="13"/>
  <c r="B73" i="13"/>
  <c r="C73" i="13"/>
  <c r="D73" i="13"/>
  <c r="E73" i="13"/>
  <c r="B74" i="13"/>
  <c r="C74" i="13"/>
  <c r="D74" i="13"/>
  <c r="E74" i="13"/>
  <c r="B75" i="13"/>
  <c r="C75" i="13"/>
  <c r="D75" i="13"/>
  <c r="E75" i="13"/>
  <c r="B76" i="13"/>
  <c r="C76" i="13"/>
  <c r="D76" i="13"/>
  <c r="E76" i="13"/>
  <c r="B77" i="13"/>
  <c r="C77" i="13"/>
  <c r="D77" i="13"/>
  <c r="E77" i="13"/>
  <c r="B78" i="13"/>
  <c r="C78" i="13"/>
  <c r="D78" i="13"/>
  <c r="E78" i="13"/>
  <c r="B79" i="13"/>
  <c r="C79" i="13"/>
  <c r="D79" i="13"/>
  <c r="E79" i="13"/>
  <c r="B80" i="13"/>
  <c r="C80" i="13"/>
  <c r="D80" i="13"/>
  <c r="E80" i="13"/>
  <c r="B81" i="13"/>
  <c r="C81" i="13"/>
  <c r="D81" i="13"/>
  <c r="E81" i="13"/>
  <c r="B82" i="13"/>
  <c r="C82" i="13"/>
  <c r="D82" i="13"/>
  <c r="E82" i="13"/>
  <c r="B83" i="13"/>
  <c r="C83" i="13"/>
  <c r="D83" i="13"/>
  <c r="E83" i="13"/>
  <c r="B84" i="13"/>
  <c r="C84" i="13"/>
  <c r="D84" i="13"/>
  <c r="E84" i="13"/>
  <c r="B85" i="13"/>
  <c r="C85" i="13"/>
  <c r="D85" i="13"/>
  <c r="E85" i="13"/>
  <c r="B86" i="13"/>
  <c r="C86" i="13"/>
  <c r="D86" i="13"/>
  <c r="E86" i="13"/>
  <c r="B87" i="13"/>
  <c r="C87" i="13"/>
  <c r="D87" i="13"/>
  <c r="E87" i="13"/>
  <c r="B88" i="13"/>
  <c r="C88" i="13"/>
  <c r="D88" i="13"/>
  <c r="E88" i="13"/>
  <c r="B89" i="13"/>
  <c r="C89" i="13"/>
  <c r="D89" i="13"/>
  <c r="E89" i="13"/>
  <c r="B90" i="13"/>
  <c r="C90" i="13"/>
  <c r="D90" i="13"/>
  <c r="E90" i="13"/>
  <c r="B91" i="13"/>
  <c r="C91" i="13"/>
  <c r="D91" i="13"/>
  <c r="E91" i="13"/>
  <c r="B92" i="13"/>
  <c r="C92" i="13"/>
  <c r="D92" i="13"/>
  <c r="E92" i="13"/>
  <c r="B93" i="13"/>
  <c r="C93" i="13"/>
  <c r="D93" i="13"/>
  <c r="E93" i="13"/>
  <c r="B94" i="13"/>
  <c r="C94" i="13"/>
  <c r="D94" i="13"/>
  <c r="E94" i="13"/>
  <c r="B95" i="13"/>
  <c r="C95" i="13"/>
  <c r="D95" i="13"/>
  <c r="E95" i="13"/>
  <c r="B96" i="13"/>
  <c r="C96" i="13"/>
  <c r="D96" i="13"/>
  <c r="E96" i="13"/>
  <c r="B97" i="13"/>
  <c r="C97" i="13"/>
  <c r="D97" i="13"/>
  <c r="E97" i="13"/>
  <c r="B98" i="13"/>
  <c r="C98" i="13"/>
  <c r="D98" i="13"/>
  <c r="E98" i="13"/>
  <c r="B99" i="13"/>
  <c r="C99" i="13"/>
  <c r="D99" i="13"/>
  <c r="E99" i="13"/>
  <c r="B100" i="13"/>
  <c r="C100" i="13"/>
  <c r="D100" i="13"/>
  <c r="E100" i="13"/>
  <c r="B101" i="13"/>
  <c r="C101" i="13"/>
  <c r="D101" i="13"/>
  <c r="E101" i="13"/>
  <c r="B102" i="13"/>
  <c r="C102" i="13"/>
  <c r="D102" i="13"/>
  <c r="E102" i="13"/>
  <c r="B103" i="13"/>
  <c r="C103" i="13"/>
  <c r="D103" i="13"/>
  <c r="E103" i="13"/>
  <c r="B104" i="13"/>
  <c r="C104" i="13"/>
  <c r="D104" i="13"/>
  <c r="E104" i="13"/>
  <c r="B105" i="13"/>
  <c r="C105" i="13"/>
  <c r="D105" i="13"/>
  <c r="E105" i="13"/>
  <c r="B106" i="13"/>
  <c r="C106" i="13"/>
  <c r="D106" i="13"/>
  <c r="E106" i="13"/>
  <c r="B107" i="13"/>
  <c r="C107" i="13"/>
  <c r="D107" i="13"/>
  <c r="E107" i="13"/>
  <c r="B108" i="13"/>
  <c r="C108" i="13"/>
  <c r="D108" i="13"/>
  <c r="E108" i="13"/>
  <c r="B109" i="13"/>
  <c r="C109" i="13"/>
  <c r="D109" i="13"/>
  <c r="E109" i="13"/>
  <c r="B110" i="13"/>
  <c r="C110" i="13"/>
  <c r="D110" i="13"/>
  <c r="E110" i="13"/>
  <c r="B111" i="13"/>
  <c r="C111" i="13"/>
  <c r="D111" i="13"/>
  <c r="E111" i="13"/>
  <c r="B112" i="13"/>
  <c r="C112" i="13"/>
  <c r="D112" i="13"/>
  <c r="E112" i="13"/>
  <c r="B113" i="13"/>
  <c r="C113" i="13"/>
  <c r="D113" i="13"/>
  <c r="E113" i="13"/>
  <c r="B114" i="13"/>
  <c r="C114" i="13"/>
  <c r="D114" i="13"/>
  <c r="E114" i="13"/>
  <c r="B115" i="13"/>
  <c r="C115" i="13"/>
  <c r="D115" i="13"/>
  <c r="E115" i="13"/>
  <c r="B116" i="13"/>
  <c r="C116" i="13"/>
  <c r="D116" i="13"/>
  <c r="E116" i="13"/>
  <c r="B117" i="13"/>
  <c r="C117" i="13"/>
  <c r="D117" i="13"/>
  <c r="E117" i="13"/>
  <c r="B118" i="13"/>
  <c r="C118" i="13"/>
  <c r="D118" i="13"/>
  <c r="E118" i="13"/>
  <c r="B119" i="13"/>
  <c r="C119" i="13"/>
  <c r="D119" i="13"/>
  <c r="E119" i="13"/>
  <c r="B120" i="13"/>
  <c r="C120" i="13"/>
  <c r="D120" i="13"/>
  <c r="E120" i="13"/>
  <c r="B121" i="13"/>
  <c r="C121" i="13"/>
  <c r="D121" i="13"/>
  <c r="E121" i="13"/>
  <c r="B122" i="13"/>
  <c r="C122" i="13"/>
  <c r="D122" i="13"/>
  <c r="E122" i="13"/>
  <c r="C6" i="13"/>
  <c r="D6" i="13"/>
  <c r="E6" i="13"/>
  <c r="B6" i="13"/>
  <c r="L10" i="13"/>
  <c r="R10" i="13" s="1"/>
  <c r="H11" i="13"/>
  <c r="I11" i="13"/>
  <c r="J11" i="13"/>
  <c r="K11" i="13"/>
  <c r="L11" i="13"/>
  <c r="R11" i="13" s="1"/>
  <c r="H12" i="13"/>
  <c r="I12" i="13"/>
  <c r="J12" i="13"/>
  <c r="K12" i="13"/>
  <c r="L12" i="13"/>
  <c r="R12" i="13" s="1"/>
  <c r="H13" i="13"/>
  <c r="I13" i="13"/>
  <c r="J13" i="13"/>
  <c r="K13" i="13"/>
  <c r="L13" i="13"/>
  <c r="R13" i="13" s="1"/>
  <c r="H14" i="13"/>
  <c r="I14" i="13"/>
  <c r="J14" i="13"/>
  <c r="K14" i="13"/>
  <c r="L14" i="13"/>
  <c r="R14" i="13" s="1"/>
  <c r="H15" i="13"/>
  <c r="I15" i="13"/>
  <c r="J15" i="13"/>
  <c r="K15" i="13"/>
  <c r="L15" i="13"/>
  <c r="R15" i="13" s="1"/>
  <c r="H16" i="13"/>
  <c r="I16" i="13"/>
  <c r="J16" i="13"/>
  <c r="K16" i="13"/>
  <c r="L16" i="13"/>
  <c r="R16" i="13" s="1"/>
  <c r="H17" i="13"/>
  <c r="I17" i="13"/>
  <c r="J17" i="13"/>
  <c r="K17" i="13"/>
  <c r="L17" i="13"/>
  <c r="R17" i="13" s="1"/>
  <c r="H18" i="13"/>
  <c r="I18" i="13"/>
  <c r="J18" i="13"/>
  <c r="K18" i="13"/>
  <c r="L18" i="13"/>
  <c r="R18" i="13" s="1"/>
  <c r="H19" i="13"/>
  <c r="I19" i="13"/>
  <c r="J19" i="13"/>
  <c r="K19" i="13"/>
  <c r="L19" i="13"/>
  <c r="R19" i="13" s="1"/>
  <c r="H20" i="13"/>
  <c r="I20" i="13"/>
  <c r="J20" i="13"/>
  <c r="K20" i="13"/>
  <c r="L20" i="13"/>
  <c r="R20" i="13" s="1"/>
  <c r="H21" i="13"/>
  <c r="I21" i="13"/>
  <c r="J21" i="13"/>
  <c r="K21" i="13"/>
  <c r="L21" i="13"/>
  <c r="R21" i="13" s="1"/>
  <c r="H22" i="13"/>
  <c r="I22" i="13"/>
  <c r="J22" i="13"/>
  <c r="K22" i="13"/>
  <c r="L22" i="13"/>
  <c r="R22" i="13" s="1"/>
  <c r="H23" i="13"/>
  <c r="I23" i="13"/>
  <c r="J23" i="13"/>
  <c r="K23" i="13"/>
  <c r="L23" i="13"/>
  <c r="R23" i="13" s="1"/>
  <c r="H24" i="13"/>
  <c r="I24" i="13"/>
  <c r="J24" i="13"/>
  <c r="K24" i="13"/>
  <c r="L24" i="13"/>
  <c r="R24" i="13" s="1"/>
  <c r="H25" i="13"/>
  <c r="I25" i="13"/>
  <c r="J25" i="13"/>
  <c r="K25" i="13"/>
  <c r="L25" i="13"/>
  <c r="R25" i="13" s="1"/>
  <c r="H26" i="13"/>
  <c r="I26" i="13"/>
  <c r="J26" i="13"/>
  <c r="K26" i="13"/>
  <c r="L26" i="13"/>
  <c r="R26" i="13" s="1"/>
  <c r="H27" i="13"/>
  <c r="I27" i="13"/>
  <c r="J27" i="13"/>
  <c r="K27" i="13"/>
  <c r="L27" i="13"/>
  <c r="R27" i="13" s="1"/>
  <c r="H28" i="13"/>
  <c r="I28" i="13"/>
  <c r="J28" i="13"/>
  <c r="K28" i="13"/>
  <c r="L28" i="13"/>
  <c r="R28" i="13" s="1"/>
  <c r="H29" i="13"/>
  <c r="I29" i="13"/>
  <c r="J29" i="13"/>
  <c r="K29" i="13"/>
  <c r="L29" i="13"/>
  <c r="R29" i="13" s="1"/>
  <c r="H30" i="13"/>
  <c r="I30" i="13"/>
  <c r="J30" i="13"/>
  <c r="K30" i="13"/>
  <c r="L30" i="13"/>
  <c r="R30" i="13" s="1"/>
  <c r="H31" i="13"/>
  <c r="I31" i="13"/>
  <c r="J31" i="13"/>
  <c r="K31" i="13"/>
  <c r="L31" i="13"/>
  <c r="R31" i="13" s="1"/>
  <c r="H32" i="13"/>
  <c r="I32" i="13"/>
  <c r="J32" i="13"/>
  <c r="K32" i="13"/>
  <c r="L32" i="13"/>
  <c r="R32" i="13" s="1"/>
  <c r="H33" i="13"/>
  <c r="I33" i="13"/>
  <c r="J33" i="13"/>
  <c r="K33" i="13"/>
  <c r="L33" i="13"/>
  <c r="R33" i="13" s="1"/>
  <c r="H34" i="13"/>
  <c r="I34" i="13"/>
  <c r="J34" i="13"/>
  <c r="K34" i="13"/>
  <c r="L34" i="13"/>
  <c r="R34" i="13" s="1"/>
  <c r="H35" i="13"/>
  <c r="I35" i="13"/>
  <c r="J35" i="13"/>
  <c r="K35" i="13"/>
  <c r="L35" i="13"/>
  <c r="R35" i="13" s="1"/>
  <c r="H36" i="13"/>
  <c r="I36" i="13"/>
  <c r="J36" i="13"/>
  <c r="K36" i="13"/>
  <c r="L36" i="13"/>
  <c r="R36" i="13" s="1"/>
  <c r="H37" i="13"/>
  <c r="I37" i="13"/>
  <c r="J37" i="13"/>
  <c r="K37" i="13"/>
  <c r="L37" i="13"/>
  <c r="R37" i="13" s="1"/>
  <c r="H38" i="13"/>
  <c r="I38" i="13"/>
  <c r="J38" i="13"/>
  <c r="K38" i="13"/>
  <c r="L38" i="13"/>
  <c r="R38" i="13" s="1"/>
  <c r="H39" i="13"/>
  <c r="I39" i="13"/>
  <c r="J39" i="13"/>
  <c r="K39" i="13"/>
  <c r="L39" i="13"/>
  <c r="R39" i="13" s="1"/>
  <c r="H40" i="13"/>
  <c r="I40" i="13"/>
  <c r="J40" i="13"/>
  <c r="K40" i="13"/>
  <c r="L40" i="13"/>
  <c r="R40" i="13" s="1"/>
  <c r="H41" i="13"/>
  <c r="I41" i="13"/>
  <c r="J41" i="13"/>
  <c r="K41" i="13"/>
  <c r="L41" i="13"/>
  <c r="R41" i="13" s="1"/>
  <c r="H42" i="13"/>
  <c r="I42" i="13"/>
  <c r="J42" i="13"/>
  <c r="K42" i="13"/>
  <c r="L42" i="13"/>
  <c r="R42" i="13" s="1"/>
  <c r="H43" i="13"/>
  <c r="I43" i="13"/>
  <c r="J43" i="13"/>
  <c r="K43" i="13"/>
  <c r="L43" i="13"/>
  <c r="R43" i="13" s="1"/>
  <c r="H44" i="13"/>
  <c r="I44" i="13"/>
  <c r="J44" i="13"/>
  <c r="K44" i="13"/>
  <c r="L44" i="13"/>
  <c r="R44" i="13" s="1"/>
  <c r="H45" i="13"/>
  <c r="I45" i="13"/>
  <c r="J45" i="13"/>
  <c r="K45" i="13"/>
  <c r="L45" i="13"/>
  <c r="R45" i="13" s="1"/>
  <c r="H46" i="13"/>
  <c r="I46" i="13"/>
  <c r="J46" i="13"/>
  <c r="K46" i="13"/>
  <c r="L46" i="13"/>
  <c r="R46" i="13" s="1"/>
  <c r="H47" i="13"/>
  <c r="I47" i="13"/>
  <c r="J47" i="13"/>
  <c r="K47" i="13"/>
  <c r="L47" i="13"/>
  <c r="R47" i="13" s="1"/>
  <c r="H48" i="13"/>
  <c r="I48" i="13"/>
  <c r="J48" i="13"/>
  <c r="K48" i="13"/>
  <c r="L48" i="13"/>
  <c r="R48" i="13" s="1"/>
  <c r="H49" i="13"/>
  <c r="I49" i="13"/>
  <c r="J49" i="13"/>
  <c r="K49" i="13"/>
  <c r="L49" i="13"/>
  <c r="R49" i="13" s="1"/>
  <c r="H50" i="13"/>
  <c r="I50" i="13"/>
  <c r="J50" i="13"/>
  <c r="K50" i="13"/>
  <c r="L50" i="13"/>
  <c r="R50" i="13" s="1"/>
  <c r="H51" i="13"/>
  <c r="I51" i="13"/>
  <c r="J51" i="13"/>
  <c r="K51" i="13"/>
  <c r="L51" i="13"/>
  <c r="R51" i="13" s="1"/>
  <c r="H52" i="13"/>
  <c r="I52" i="13"/>
  <c r="J52" i="13"/>
  <c r="K52" i="13"/>
  <c r="L52" i="13"/>
  <c r="R52" i="13" s="1"/>
  <c r="H53" i="13"/>
  <c r="I53" i="13"/>
  <c r="J53" i="13"/>
  <c r="K53" i="13"/>
  <c r="L53" i="13"/>
  <c r="R53" i="13" s="1"/>
  <c r="H54" i="13"/>
  <c r="I54" i="13"/>
  <c r="J54" i="13"/>
  <c r="K54" i="13"/>
  <c r="L54" i="13"/>
  <c r="R54" i="13" s="1"/>
  <c r="H55" i="13"/>
  <c r="I55" i="13"/>
  <c r="J55" i="13"/>
  <c r="K55" i="13"/>
  <c r="L55" i="13"/>
  <c r="R55" i="13" s="1"/>
  <c r="H56" i="13"/>
  <c r="I56" i="13"/>
  <c r="J56" i="13"/>
  <c r="K56" i="13"/>
  <c r="L56" i="13"/>
  <c r="R56" i="13" s="1"/>
  <c r="H57" i="13"/>
  <c r="I57" i="13"/>
  <c r="J57" i="13"/>
  <c r="K57" i="13"/>
  <c r="L57" i="13"/>
  <c r="R57" i="13" s="1"/>
  <c r="H58" i="13"/>
  <c r="I58" i="13"/>
  <c r="J58" i="13"/>
  <c r="K58" i="13"/>
  <c r="L58" i="13"/>
  <c r="R58" i="13" s="1"/>
  <c r="H59" i="13"/>
  <c r="I59" i="13"/>
  <c r="J59" i="13"/>
  <c r="K59" i="13"/>
  <c r="L59" i="13"/>
  <c r="R59" i="13" s="1"/>
  <c r="H60" i="13"/>
  <c r="I60" i="13"/>
  <c r="J60" i="13"/>
  <c r="K60" i="13"/>
  <c r="L60" i="13"/>
  <c r="R60" i="13" s="1"/>
  <c r="H61" i="13"/>
  <c r="I61" i="13"/>
  <c r="J61" i="13"/>
  <c r="K61" i="13"/>
  <c r="L61" i="13"/>
  <c r="R61" i="13" s="1"/>
  <c r="H62" i="13"/>
  <c r="I62" i="13"/>
  <c r="J62" i="13"/>
  <c r="K62" i="13"/>
  <c r="L62" i="13"/>
  <c r="R62" i="13" s="1"/>
  <c r="H63" i="13"/>
  <c r="I63" i="13"/>
  <c r="J63" i="13"/>
  <c r="K63" i="13"/>
  <c r="L63" i="13"/>
  <c r="R63" i="13" s="1"/>
  <c r="H64" i="13"/>
  <c r="I64" i="13"/>
  <c r="J64" i="13"/>
  <c r="K64" i="13"/>
  <c r="L64" i="13"/>
  <c r="R64" i="13" s="1"/>
  <c r="H65" i="13"/>
  <c r="I65" i="13"/>
  <c r="J65" i="13"/>
  <c r="K65" i="13"/>
  <c r="L65" i="13"/>
  <c r="R65" i="13" s="1"/>
  <c r="H66" i="13"/>
  <c r="I66" i="13"/>
  <c r="J66" i="13"/>
  <c r="K66" i="13"/>
  <c r="L66" i="13"/>
  <c r="R66" i="13" s="1"/>
  <c r="H67" i="13"/>
  <c r="I67" i="13"/>
  <c r="J67" i="13"/>
  <c r="K67" i="13"/>
  <c r="L67" i="13"/>
  <c r="R67" i="13" s="1"/>
  <c r="H68" i="13"/>
  <c r="I68" i="13"/>
  <c r="J68" i="13"/>
  <c r="K68" i="13"/>
  <c r="L68" i="13"/>
  <c r="R68" i="13" s="1"/>
  <c r="H69" i="13"/>
  <c r="I69" i="13"/>
  <c r="J69" i="13"/>
  <c r="K69" i="13"/>
  <c r="L69" i="13"/>
  <c r="R69" i="13" s="1"/>
  <c r="H70" i="13"/>
  <c r="I70" i="13"/>
  <c r="J70" i="13"/>
  <c r="K70" i="13"/>
  <c r="L70" i="13"/>
  <c r="R70" i="13" s="1"/>
  <c r="H71" i="13"/>
  <c r="I71" i="13"/>
  <c r="J71" i="13"/>
  <c r="K71" i="13"/>
  <c r="L71" i="13"/>
  <c r="R71" i="13" s="1"/>
  <c r="H72" i="13"/>
  <c r="I72" i="13"/>
  <c r="J72" i="13"/>
  <c r="K72" i="13"/>
  <c r="L72" i="13"/>
  <c r="R72" i="13" s="1"/>
  <c r="H73" i="13"/>
  <c r="I73" i="13"/>
  <c r="J73" i="13"/>
  <c r="K73" i="13"/>
  <c r="L73" i="13"/>
  <c r="R73" i="13" s="1"/>
  <c r="H74" i="13"/>
  <c r="I74" i="13"/>
  <c r="J74" i="13"/>
  <c r="K74" i="13"/>
  <c r="L74" i="13"/>
  <c r="R74" i="13" s="1"/>
  <c r="H75" i="13"/>
  <c r="I75" i="13"/>
  <c r="J75" i="13"/>
  <c r="K75" i="13"/>
  <c r="L75" i="13"/>
  <c r="R75" i="13" s="1"/>
  <c r="H76" i="13"/>
  <c r="I76" i="13"/>
  <c r="J76" i="13"/>
  <c r="K76" i="13"/>
  <c r="L76" i="13"/>
  <c r="R76" i="13" s="1"/>
  <c r="H77" i="13"/>
  <c r="I77" i="13"/>
  <c r="J77" i="13"/>
  <c r="K77" i="13"/>
  <c r="L77" i="13"/>
  <c r="R77" i="13" s="1"/>
  <c r="H78" i="13"/>
  <c r="I78" i="13"/>
  <c r="J78" i="13"/>
  <c r="K78" i="13"/>
  <c r="L78" i="13"/>
  <c r="R78" i="13" s="1"/>
  <c r="H79" i="13"/>
  <c r="I79" i="13"/>
  <c r="J79" i="13"/>
  <c r="K79" i="13"/>
  <c r="L79" i="13"/>
  <c r="R79" i="13" s="1"/>
  <c r="H80" i="13"/>
  <c r="I80" i="13"/>
  <c r="J80" i="13"/>
  <c r="K80" i="13"/>
  <c r="L80" i="13"/>
  <c r="R80" i="13" s="1"/>
  <c r="H81" i="13"/>
  <c r="I81" i="13"/>
  <c r="J81" i="13"/>
  <c r="K81" i="13"/>
  <c r="L81" i="13"/>
  <c r="R81" i="13" s="1"/>
  <c r="H82" i="13"/>
  <c r="I82" i="13"/>
  <c r="J82" i="13"/>
  <c r="K82" i="13"/>
  <c r="L82" i="13"/>
  <c r="R82" i="13" s="1"/>
  <c r="H83" i="13"/>
  <c r="I83" i="13"/>
  <c r="J83" i="13"/>
  <c r="K83" i="13"/>
  <c r="L83" i="13"/>
  <c r="R83" i="13" s="1"/>
  <c r="H84" i="13"/>
  <c r="I84" i="13"/>
  <c r="J84" i="13"/>
  <c r="K84" i="13"/>
  <c r="L84" i="13"/>
  <c r="R84" i="13" s="1"/>
  <c r="H85" i="13"/>
  <c r="I85" i="13"/>
  <c r="J85" i="13"/>
  <c r="K85" i="13"/>
  <c r="L85" i="13"/>
  <c r="R85" i="13" s="1"/>
  <c r="H86" i="13"/>
  <c r="I86" i="13"/>
  <c r="J86" i="13"/>
  <c r="K86" i="13"/>
  <c r="L86" i="13"/>
  <c r="R86" i="13" s="1"/>
  <c r="H87" i="13"/>
  <c r="I87" i="13"/>
  <c r="J87" i="13"/>
  <c r="K87" i="13"/>
  <c r="L87" i="13"/>
  <c r="R87" i="13" s="1"/>
  <c r="H88" i="13"/>
  <c r="I88" i="13"/>
  <c r="J88" i="13"/>
  <c r="K88" i="13"/>
  <c r="L88" i="13"/>
  <c r="R88" i="13" s="1"/>
  <c r="H89" i="13"/>
  <c r="I89" i="13"/>
  <c r="J89" i="13"/>
  <c r="K89" i="13"/>
  <c r="L89" i="13"/>
  <c r="R89" i="13" s="1"/>
  <c r="H90" i="13"/>
  <c r="I90" i="13"/>
  <c r="J90" i="13"/>
  <c r="K90" i="13"/>
  <c r="L90" i="13"/>
  <c r="R90" i="13" s="1"/>
  <c r="H91" i="13"/>
  <c r="I91" i="13"/>
  <c r="J91" i="13"/>
  <c r="K91" i="13"/>
  <c r="L91" i="13"/>
  <c r="R91" i="13" s="1"/>
  <c r="H92" i="13"/>
  <c r="I92" i="13"/>
  <c r="J92" i="13"/>
  <c r="K92" i="13"/>
  <c r="L92" i="13"/>
  <c r="R92" i="13" s="1"/>
  <c r="H93" i="13"/>
  <c r="I93" i="13"/>
  <c r="J93" i="13"/>
  <c r="K93" i="13"/>
  <c r="L93" i="13"/>
  <c r="R93" i="13" s="1"/>
  <c r="H94" i="13"/>
  <c r="I94" i="13"/>
  <c r="J94" i="13"/>
  <c r="K94" i="13"/>
  <c r="L94" i="13"/>
  <c r="R94" i="13" s="1"/>
  <c r="H95" i="13"/>
  <c r="I95" i="13"/>
  <c r="J95" i="13"/>
  <c r="K95" i="13"/>
  <c r="L95" i="13"/>
  <c r="R95" i="13" s="1"/>
  <c r="H96" i="13"/>
  <c r="I96" i="13"/>
  <c r="J96" i="13"/>
  <c r="P96" i="13" s="1"/>
  <c r="K96" i="13"/>
  <c r="L96" i="13"/>
  <c r="R96" i="13" s="1"/>
  <c r="H97" i="13"/>
  <c r="N97" i="13" s="1"/>
  <c r="I97" i="13"/>
  <c r="O97" i="13" s="1"/>
  <c r="J97" i="13"/>
  <c r="P97" i="13" s="1"/>
  <c r="K97" i="13"/>
  <c r="Q97" i="13" s="1"/>
  <c r="L97" i="13"/>
  <c r="R97" i="13" s="1"/>
  <c r="H98" i="13"/>
  <c r="I98" i="13"/>
  <c r="O98" i="13" s="1"/>
  <c r="J98" i="13"/>
  <c r="P98" i="13" s="1"/>
  <c r="K98" i="13"/>
  <c r="L98" i="13"/>
  <c r="R98" i="13" s="1"/>
  <c r="H99" i="13"/>
  <c r="N99" i="13" s="1"/>
  <c r="I99" i="13"/>
  <c r="O99" i="13" s="1"/>
  <c r="J99" i="13"/>
  <c r="P99" i="13" s="1"/>
  <c r="K99" i="13"/>
  <c r="Q99" i="13" s="1"/>
  <c r="L99" i="13"/>
  <c r="R99" i="13" s="1"/>
  <c r="H100" i="13"/>
  <c r="I100" i="13"/>
  <c r="J100" i="13"/>
  <c r="P100" i="13" s="1"/>
  <c r="K100" i="13"/>
  <c r="L100" i="13"/>
  <c r="R100" i="13" s="1"/>
  <c r="H101" i="13"/>
  <c r="N101" i="13" s="1"/>
  <c r="I101" i="13"/>
  <c r="O101" i="13" s="1"/>
  <c r="J101" i="13"/>
  <c r="P101" i="13" s="1"/>
  <c r="K101" i="13"/>
  <c r="Q101" i="13" s="1"/>
  <c r="L101" i="13"/>
  <c r="R101" i="13" s="1"/>
  <c r="H102" i="13"/>
  <c r="N102" i="13" s="1"/>
  <c r="I102" i="13"/>
  <c r="J102" i="13"/>
  <c r="P102" i="13" s="1"/>
  <c r="K102" i="13"/>
  <c r="L102" i="13"/>
  <c r="R102" i="13" s="1"/>
  <c r="H103" i="13"/>
  <c r="N103" i="13" s="1"/>
  <c r="I103" i="13"/>
  <c r="O103" i="13" s="1"/>
  <c r="J103" i="13"/>
  <c r="P103" i="13" s="1"/>
  <c r="K103" i="13"/>
  <c r="Q103" i="13" s="1"/>
  <c r="L103" i="13"/>
  <c r="R103" i="13" s="1"/>
  <c r="H104" i="13"/>
  <c r="N104" i="13" s="1"/>
  <c r="I104" i="13"/>
  <c r="J104" i="13"/>
  <c r="P104" i="13" s="1"/>
  <c r="K104" i="13"/>
  <c r="L104" i="13"/>
  <c r="R104" i="13" s="1"/>
  <c r="H105" i="13"/>
  <c r="N105" i="13" s="1"/>
  <c r="I105" i="13"/>
  <c r="O105" i="13" s="1"/>
  <c r="J105" i="13"/>
  <c r="P105" i="13" s="1"/>
  <c r="K105" i="13"/>
  <c r="Q105" i="13" s="1"/>
  <c r="L105" i="13"/>
  <c r="R105" i="13" s="1"/>
  <c r="H106" i="13"/>
  <c r="I106" i="13"/>
  <c r="O106" i="13" s="1"/>
  <c r="J106" i="13"/>
  <c r="P106" i="13" s="1"/>
  <c r="K106" i="13"/>
  <c r="L106" i="13"/>
  <c r="R106" i="13" s="1"/>
  <c r="H107" i="13"/>
  <c r="N107" i="13" s="1"/>
  <c r="I107" i="13"/>
  <c r="O107" i="13" s="1"/>
  <c r="J107" i="13"/>
  <c r="P107" i="13" s="1"/>
  <c r="K107" i="13"/>
  <c r="Q107" i="13" s="1"/>
  <c r="L107" i="13"/>
  <c r="R107" i="13" s="1"/>
  <c r="H108" i="13"/>
  <c r="I108" i="13"/>
  <c r="J108" i="13"/>
  <c r="P108" i="13" s="1"/>
  <c r="K108" i="13"/>
  <c r="L108" i="13"/>
  <c r="R108" i="13" s="1"/>
  <c r="H109" i="13"/>
  <c r="N109" i="13" s="1"/>
  <c r="I109" i="13"/>
  <c r="O109" i="13" s="1"/>
  <c r="J109" i="13"/>
  <c r="P109" i="13" s="1"/>
  <c r="K109" i="13"/>
  <c r="Q109" i="13" s="1"/>
  <c r="L109" i="13"/>
  <c r="R109" i="13" s="1"/>
  <c r="H110" i="13"/>
  <c r="N110" i="13" s="1"/>
  <c r="I110" i="13"/>
  <c r="J110" i="13"/>
  <c r="P110" i="13" s="1"/>
  <c r="K110" i="13"/>
  <c r="L110" i="13"/>
  <c r="R110" i="13" s="1"/>
  <c r="H111" i="13"/>
  <c r="N111" i="13" s="1"/>
  <c r="I111" i="13"/>
  <c r="O111" i="13" s="1"/>
  <c r="J111" i="13"/>
  <c r="P111" i="13" s="1"/>
  <c r="K111" i="13"/>
  <c r="Q111" i="13" s="1"/>
  <c r="L111" i="13"/>
  <c r="R111" i="13" s="1"/>
  <c r="H112" i="13"/>
  <c r="N112" i="13" s="1"/>
  <c r="I112" i="13"/>
  <c r="J112" i="13"/>
  <c r="P112" i="13" s="1"/>
  <c r="K112" i="13"/>
  <c r="L112" i="13"/>
  <c r="R112" i="13" s="1"/>
  <c r="H113" i="13"/>
  <c r="N113" i="13" s="1"/>
  <c r="I113" i="13"/>
  <c r="O113" i="13" s="1"/>
  <c r="J113" i="13"/>
  <c r="P113" i="13" s="1"/>
  <c r="K113" i="13"/>
  <c r="Q113" i="13" s="1"/>
  <c r="L113" i="13"/>
  <c r="R113" i="13" s="1"/>
  <c r="H114" i="13"/>
  <c r="I114" i="13"/>
  <c r="J114" i="13"/>
  <c r="P114" i="13" s="1"/>
  <c r="K114" i="13"/>
  <c r="L114" i="13"/>
  <c r="R114" i="13" s="1"/>
  <c r="H115" i="13"/>
  <c r="N115" i="13" s="1"/>
  <c r="I115" i="13"/>
  <c r="O115" i="13" s="1"/>
  <c r="J115" i="13"/>
  <c r="P115" i="13" s="1"/>
  <c r="K115" i="13"/>
  <c r="Q115" i="13" s="1"/>
  <c r="L115" i="13"/>
  <c r="R115" i="13" s="1"/>
  <c r="H116" i="13"/>
  <c r="I116" i="13"/>
  <c r="J116" i="13"/>
  <c r="P116" i="13" s="1"/>
  <c r="K116" i="13"/>
  <c r="L116" i="13"/>
  <c r="R116" i="13" s="1"/>
  <c r="H117" i="13"/>
  <c r="N117" i="13" s="1"/>
  <c r="I117" i="13"/>
  <c r="O117" i="13" s="1"/>
  <c r="J117" i="13"/>
  <c r="P117" i="13" s="1"/>
  <c r="K117" i="13"/>
  <c r="Q117" i="13" s="1"/>
  <c r="L117" i="13"/>
  <c r="R117" i="13" s="1"/>
  <c r="H118" i="13"/>
  <c r="N118" i="13" s="1"/>
  <c r="I118" i="13"/>
  <c r="J118" i="13"/>
  <c r="P118" i="13" s="1"/>
  <c r="K118" i="13"/>
  <c r="L118" i="13"/>
  <c r="R118" i="13" s="1"/>
  <c r="H119" i="13"/>
  <c r="N119" i="13" s="1"/>
  <c r="I119" i="13"/>
  <c r="O119" i="13" s="1"/>
  <c r="J119" i="13"/>
  <c r="P119" i="13" s="1"/>
  <c r="K119" i="13"/>
  <c r="Q119" i="13" s="1"/>
  <c r="L119" i="13"/>
  <c r="R119" i="13" s="1"/>
  <c r="H120" i="13"/>
  <c r="N120" i="13" s="1"/>
  <c r="I120" i="13"/>
  <c r="J120" i="13"/>
  <c r="P120" i="13" s="1"/>
  <c r="K120" i="13"/>
  <c r="L120" i="13"/>
  <c r="R120" i="13" s="1"/>
  <c r="H121" i="13"/>
  <c r="I121" i="13"/>
  <c r="J121" i="13"/>
  <c r="K121" i="13"/>
  <c r="L121" i="13"/>
  <c r="R121" i="13" s="1"/>
  <c r="H122" i="13"/>
  <c r="I122" i="13"/>
  <c r="J122" i="13"/>
  <c r="K122" i="13"/>
  <c r="L122" i="13"/>
  <c r="R122" i="13" s="1"/>
  <c r="I10" i="13"/>
  <c r="J10" i="13"/>
  <c r="K10" i="13"/>
  <c r="H10" i="13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L11" i="12" s="1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L12" i="12" s="1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L13" i="12" s="1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L14" i="12" s="1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L15" i="12" s="1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L16" i="12" s="1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L17" i="12" s="1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L18" i="12" s="1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L19" i="12" s="1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L20" i="12" s="1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L21" i="12" s="1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L22" i="12" s="1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L23" i="12" s="1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L24" i="12" s="1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L25" i="12" s="1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L26" i="12" s="1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L27" i="12" s="1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L28" i="12" s="1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L30" i="12" s="1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L31" i="12" s="1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L33" i="12" s="1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L34" i="12" s="1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L35" i="12" s="1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L36" i="12" s="1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L37" i="12" s="1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L38" i="12" s="1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L40" i="12" s="1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L41" i="12" s="1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L42" i="12" s="1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L43" i="12" s="1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L44" i="12" s="1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L45" i="12" s="1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J46" i="12"/>
  <c r="AL46" i="12" s="1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J47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AJ48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J49" i="12"/>
  <c r="AL49" i="12" s="1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J50" i="12"/>
  <c r="AL50" i="12" s="1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I51" i="12"/>
  <c r="AJ51" i="12"/>
  <c r="AL51" i="12" s="1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AJ52" i="12"/>
  <c r="AL52" i="12" s="1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L53" i="12" s="1"/>
  <c r="AH53" i="12"/>
  <c r="AI53" i="12"/>
  <c r="AJ53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L54" i="12" s="1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AJ55" i="12"/>
  <c r="AL55" i="12" s="1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AJ56" i="12"/>
  <c r="AL56" i="12" s="1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AJ57" i="12"/>
  <c r="AL57" i="12" s="1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L58" i="12" s="1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J59" i="12"/>
  <c r="AL59" i="12" s="1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AJ60" i="12"/>
  <c r="AL60" i="12" s="1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AJ61" i="12"/>
  <c r="AL61" i="12" s="1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J63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J64" i="12"/>
  <c r="AL64" i="12" s="1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J65" i="12"/>
  <c r="AL65" i="12" s="1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AJ66" i="12"/>
  <c r="AL66" i="12" s="1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L67" i="12" s="1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AJ68" i="12"/>
  <c r="AL68" i="12" s="1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AJ69" i="12"/>
  <c r="AL69" i="12" s="1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J70" i="12"/>
  <c r="AL70" i="12" s="1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AJ71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J72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AJ73" i="12"/>
  <c r="AL73" i="12" s="1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AJ74" i="12"/>
  <c r="AL74" i="12" s="1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G75" i="12"/>
  <c r="AH75" i="12"/>
  <c r="AI75" i="12"/>
  <c r="AJ75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AJ76" i="12"/>
  <c r="AL76" i="12" s="1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AJ77" i="12"/>
  <c r="AL77" i="12" s="1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AJ78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AJ79" i="12"/>
  <c r="AL79" i="12" s="1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AJ80" i="12"/>
  <c r="AL80" i="12" s="1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AJ81" i="12"/>
  <c r="AL81" i="12" s="1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AJ82" i="12"/>
  <c r="AL82" i="12" s="1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F83" i="12"/>
  <c r="AG83" i="12"/>
  <c r="AH83" i="12"/>
  <c r="AI83" i="12"/>
  <c r="AJ83" i="12"/>
  <c r="AL83" i="12" s="1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AJ84" i="12"/>
  <c r="AL84" i="12" s="1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AJ85" i="12"/>
  <c r="AL85" i="12" s="1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AJ86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AJ87" i="12"/>
  <c r="AL87" i="12" s="1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AJ88" i="12"/>
  <c r="AL88" i="12" s="1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AJ89" i="12"/>
  <c r="AL89" i="12" s="1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AJ90" i="12"/>
  <c r="AL90" i="12" s="1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F91" i="12"/>
  <c r="AG91" i="12"/>
  <c r="AH91" i="12"/>
  <c r="AI91" i="12"/>
  <c r="AJ91" i="12"/>
  <c r="AL91" i="12" s="1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AJ92" i="12"/>
  <c r="AL92" i="12" s="1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AJ93" i="12"/>
  <c r="AL93" i="12" s="1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AJ94" i="12"/>
  <c r="AL94" i="12" s="1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AJ95" i="12"/>
  <c r="AL95" i="12" s="1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AJ96" i="12"/>
  <c r="AL96" i="12" s="1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AJ97" i="12"/>
  <c r="AL97" i="12" s="1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J98" i="12"/>
  <c r="AL98" i="12" s="1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F99" i="12"/>
  <c r="AG99" i="12"/>
  <c r="AH99" i="12"/>
  <c r="AI99" i="12"/>
  <c r="AJ99" i="12"/>
  <c r="AL99" i="12" s="1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AJ100" i="12"/>
  <c r="AL100" i="12" s="1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AJ101" i="12"/>
  <c r="AL101" i="12" s="1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AJ102" i="12"/>
  <c r="AL102" i="12" s="1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AJ103" i="12"/>
  <c r="AL103" i="12" s="1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AJ104" i="12"/>
  <c r="AL104" i="12" s="1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AJ105" i="12"/>
  <c r="AL105" i="12" s="1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AJ106" i="12"/>
  <c r="AL106" i="12" s="1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F107" i="12"/>
  <c r="AG107" i="12"/>
  <c r="AH107" i="12"/>
  <c r="AI107" i="12"/>
  <c r="AJ107" i="12"/>
  <c r="AL107" i="12" s="1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AJ108" i="12"/>
  <c r="AL108" i="12" s="1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AJ109" i="12"/>
  <c r="AL109" i="12" s="1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AJ110" i="12"/>
  <c r="AL110" i="12" s="1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AJ111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AJ112" i="12"/>
  <c r="AL112" i="12" s="1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AJ113" i="12"/>
  <c r="AL113" i="12" s="1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AJ114" i="12"/>
  <c r="AL114" i="12" s="1"/>
  <c r="T115" i="12"/>
  <c r="U115" i="12"/>
  <c r="V115" i="12"/>
  <c r="W115" i="12"/>
  <c r="X115" i="12"/>
  <c r="Y115" i="12"/>
  <c r="Z115" i="12"/>
  <c r="AA115" i="12"/>
  <c r="AB115" i="12"/>
  <c r="AC115" i="12"/>
  <c r="AD115" i="12"/>
  <c r="AE115" i="12"/>
  <c r="AF115" i="12"/>
  <c r="AG115" i="12"/>
  <c r="AH115" i="12"/>
  <c r="AI115" i="12"/>
  <c r="AJ115" i="12"/>
  <c r="AL115" i="12" s="1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AJ116" i="12"/>
  <c r="AL116" i="12" s="1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AJ117" i="12"/>
  <c r="AL117" i="12" s="1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AJ118" i="12"/>
  <c r="AL118" i="12" s="1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AJ119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AJ120" i="12"/>
  <c r="AL120" i="12" s="1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AJ121" i="12"/>
  <c r="AL121" i="12" s="1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AJ122" i="12"/>
  <c r="AL122" i="12" s="1"/>
  <c r="AJ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H6" i="1"/>
  <c r="C7" i="1"/>
  <c r="N11" i="1" s="1"/>
  <c r="D7" i="1"/>
  <c r="O11" i="1" s="1"/>
  <c r="F7" i="1"/>
  <c r="G7" i="1"/>
  <c r="Q11" i="1" s="1"/>
  <c r="H7" i="1"/>
  <c r="R11" i="1" s="1"/>
  <c r="I7" i="1"/>
  <c r="S11" i="1" s="1"/>
  <c r="C8" i="1"/>
  <c r="N12" i="1" s="1"/>
  <c r="D8" i="1"/>
  <c r="O12" i="1" s="1"/>
  <c r="F8" i="1"/>
  <c r="G8" i="1"/>
  <c r="Q12" i="1" s="1"/>
  <c r="H8" i="1"/>
  <c r="R12" i="1" s="1"/>
  <c r="I8" i="1"/>
  <c r="S12" i="1" s="1"/>
  <c r="C9" i="1"/>
  <c r="N13" i="1" s="1"/>
  <c r="D9" i="1"/>
  <c r="O13" i="1" s="1"/>
  <c r="F9" i="1"/>
  <c r="G9" i="1"/>
  <c r="Q13" i="1" s="1"/>
  <c r="H9" i="1"/>
  <c r="R13" i="1" s="1"/>
  <c r="I9" i="1"/>
  <c r="S13" i="1" s="1"/>
  <c r="C10" i="1"/>
  <c r="N14" i="1" s="1"/>
  <c r="D10" i="1"/>
  <c r="O14" i="1" s="1"/>
  <c r="F10" i="1"/>
  <c r="G10" i="1"/>
  <c r="Q14" i="1" s="1"/>
  <c r="H10" i="1"/>
  <c r="R14" i="1" s="1"/>
  <c r="I10" i="1"/>
  <c r="S14" i="1" s="1"/>
  <c r="C11" i="1"/>
  <c r="N15" i="1" s="1"/>
  <c r="D11" i="1"/>
  <c r="O15" i="1" s="1"/>
  <c r="F11" i="1"/>
  <c r="G11" i="1"/>
  <c r="Q15" i="1" s="1"/>
  <c r="H11" i="1"/>
  <c r="R15" i="1" s="1"/>
  <c r="I11" i="1"/>
  <c r="S15" i="1" s="1"/>
  <c r="C12" i="1"/>
  <c r="N16" i="1" s="1"/>
  <c r="D12" i="1"/>
  <c r="O16" i="1" s="1"/>
  <c r="F12" i="1"/>
  <c r="G12" i="1"/>
  <c r="Q16" i="1" s="1"/>
  <c r="H12" i="1"/>
  <c r="R16" i="1" s="1"/>
  <c r="I12" i="1"/>
  <c r="S16" i="1" s="1"/>
  <c r="C13" i="1"/>
  <c r="N17" i="1" s="1"/>
  <c r="D13" i="1"/>
  <c r="O17" i="1" s="1"/>
  <c r="F13" i="1"/>
  <c r="G13" i="1"/>
  <c r="Q17" i="1" s="1"/>
  <c r="H13" i="1"/>
  <c r="R17" i="1" s="1"/>
  <c r="I13" i="1"/>
  <c r="S17" i="1" s="1"/>
  <c r="C14" i="1"/>
  <c r="N18" i="1" s="1"/>
  <c r="D14" i="1"/>
  <c r="O18" i="1" s="1"/>
  <c r="F14" i="1"/>
  <c r="G14" i="1"/>
  <c r="Q18" i="1" s="1"/>
  <c r="H14" i="1"/>
  <c r="R18" i="1" s="1"/>
  <c r="I14" i="1"/>
  <c r="S18" i="1" s="1"/>
  <c r="C15" i="1"/>
  <c r="N19" i="1" s="1"/>
  <c r="D15" i="1"/>
  <c r="O19" i="1" s="1"/>
  <c r="F15" i="1"/>
  <c r="G15" i="1"/>
  <c r="Q19" i="1" s="1"/>
  <c r="H15" i="1"/>
  <c r="R19" i="1" s="1"/>
  <c r="I15" i="1"/>
  <c r="S19" i="1" s="1"/>
  <c r="C16" i="1"/>
  <c r="N20" i="1" s="1"/>
  <c r="D16" i="1"/>
  <c r="O20" i="1" s="1"/>
  <c r="F16" i="1"/>
  <c r="G16" i="1"/>
  <c r="Q20" i="1" s="1"/>
  <c r="H16" i="1"/>
  <c r="R20" i="1" s="1"/>
  <c r="I16" i="1"/>
  <c r="S20" i="1" s="1"/>
  <c r="C17" i="1"/>
  <c r="N21" i="1" s="1"/>
  <c r="D17" i="1"/>
  <c r="O21" i="1" s="1"/>
  <c r="F17" i="1"/>
  <c r="G17" i="1"/>
  <c r="Q21" i="1" s="1"/>
  <c r="H17" i="1"/>
  <c r="R21" i="1" s="1"/>
  <c r="I17" i="1"/>
  <c r="S21" i="1" s="1"/>
  <c r="C18" i="1"/>
  <c r="N22" i="1" s="1"/>
  <c r="D18" i="1"/>
  <c r="O22" i="1" s="1"/>
  <c r="F18" i="1"/>
  <c r="G18" i="1"/>
  <c r="Q22" i="1" s="1"/>
  <c r="H18" i="1"/>
  <c r="R22" i="1" s="1"/>
  <c r="I18" i="1"/>
  <c r="S22" i="1" s="1"/>
  <c r="C19" i="1"/>
  <c r="N23" i="1" s="1"/>
  <c r="D19" i="1"/>
  <c r="O23" i="1" s="1"/>
  <c r="F19" i="1"/>
  <c r="G19" i="1"/>
  <c r="Q23" i="1" s="1"/>
  <c r="H19" i="1"/>
  <c r="R23" i="1" s="1"/>
  <c r="I19" i="1"/>
  <c r="S23" i="1" s="1"/>
  <c r="C20" i="1"/>
  <c r="N24" i="1" s="1"/>
  <c r="D20" i="1"/>
  <c r="O24" i="1" s="1"/>
  <c r="F20" i="1"/>
  <c r="G20" i="1"/>
  <c r="Q24" i="1" s="1"/>
  <c r="H20" i="1"/>
  <c r="R24" i="1" s="1"/>
  <c r="I20" i="1"/>
  <c r="S24" i="1" s="1"/>
  <c r="C21" i="1"/>
  <c r="N25" i="1" s="1"/>
  <c r="D21" i="1"/>
  <c r="O25" i="1" s="1"/>
  <c r="F21" i="1"/>
  <c r="G21" i="1"/>
  <c r="Q25" i="1" s="1"/>
  <c r="H21" i="1"/>
  <c r="R25" i="1" s="1"/>
  <c r="I21" i="1"/>
  <c r="S25" i="1" s="1"/>
  <c r="C22" i="1"/>
  <c r="N26" i="1" s="1"/>
  <c r="D22" i="1"/>
  <c r="O26" i="1" s="1"/>
  <c r="F22" i="1"/>
  <c r="G22" i="1"/>
  <c r="Q26" i="1" s="1"/>
  <c r="H22" i="1"/>
  <c r="R26" i="1" s="1"/>
  <c r="I22" i="1"/>
  <c r="S26" i="1" s="1"/>
  <c r="C23" i="1"/>
  <c r="N27" i="1" s="1"/>
  <c r="D23" i="1"/>
  <c r="O27" i="1" s="1"/>
  <c r="F23" i="1"/>
  <c r="G23" i="1"/>
  <c r="Q27" i="1" s="1"/>
  <c r="H23" i="1"/>
  <c r="R27" i="1" s="1"/>
  <c r="I23" i="1"/>
  <c r="S27" i="1" s="1"/>
  <c r="C24" i="1"/>
  <c r="N28" i="1" s="1"/>
  <c r="D24" i="1"/>
  <c r="O28" i="1" s="1"/>
  <c r="F24" i="1"/>
  <c r="G24" i="1"/>
  <c r="Q28" i="1" s="1"/>
  <c r="H24" i="1"/>
  <c r="R28" i="1" s="1"/>
  <c r="I24" i="1"/>
  <c r="S28" i="1" s="1"/>
  <c r="C25" i="1"/>
  <c r="N29" i="1" s="1"/>
  <c r="D25" i="1"/>
  <c r="O29" i="1" s="1"/>
  <c r="F25" i="1"/>
  <c r="G25" i="1"/>
  <c r="Q29" i="1" s="1"/>
  <c r="H25" i="1"/>
  <c r="R29" i="1" s="1"/>
  <c r="I25" i="1"/>
  <c r="S29" i="1" s="1"/>
  <c r="C26" i="1"/>
  <c r="N30" i="1" s="1"/>
  <c r="D26" i="1"/>
  <c r="O30" i="1" s="1"/>
  <c r="F26" i="1"/>
  <c r="G26" i="1"/>
  <c r="Q30" i="1" s="1"/>
  <c r="H26" i="1"/>
  <c r="R30" i="1" s="1"/>
  <c r="I26" i="1"/>
  <c r="S30" i="1" s="1"/>
  <c r="C27" i="1"/>
  <c r="N31" i="1" s="1"/>
  <c r="D27" i="1"/>
  <c r="O31" i="1" s="1"/>
  <c r="F27" i="1"/>
  <c r="G27" i="1"/>
  <c r="Q31" i="1" s="1"/>
  <c r="H27" i="1"/>
  <c r="R31" i="1" s="1"/>
  <c r="I27" i="1"/>
  <c r="S31" i="1" s="1"/>
  <c r="C28" i="1"/>
  <c r="N32" i="1" s="1"/>
  <c r="D28" i="1"/>
  <c r="O32" i="1" s="1"/>
  <c r="F28" i="1"/>
  <c r="G28" i="1"/>
  <c r="Q32" i="1" s="1"/>
  <c r="H28" i="1"/>
  <c r="R32" i="1" s="1"/>
  <c r="I28" i="1"/>
  <c r="S32" i="1" s="1"/>
  <c r="C29" i="1"/>
  <c r="N33" i="1" s="1"/>
  <c r="D29" i="1"/>
  <c r="O33" i="1" s="1"/>
  <c r="F29" i="1"/>
  <c r="G29" i="1"/>
  <c r="Q33" i="1" s="1"/>
  <c r="H29" i="1"/>
  <c r="R33" i="1" s="1"/>
  <c r="I29" i="1"/>
  <c r="S33" i="1" s="1"/>
  <c r="C30" i="1"/>
  <c r="N34" i="1" s="1"/>
  <c r="D30" i="1"/>
  <c r="O34" i="1" s="1"/>
  <c r="F30" i="1"/>
  <c r="G30" i="1"/>
  <c r="Q34" i="1" s="1"/>
  <c r="H30" i="1"/>
  <c r="R34" i="1" s="1"/>
  <c r="I30" i="1"/>
  <c r="S34" i="1" s="1"/>
  <c r="C31" i="1"/>
  <c r="N35" i="1" s="1"/>
  <c r="D31" i="1"/>
  <c r="O35" i="1" s="1"/>
  <c r="F31" i="1"/>
  <c r="G31" i="1"/>
  <c r="Q35" i="1" s="1"/>
  <c r="H31" i="1"/>
  <c r="R35" i="1" s="1"/>
  <c r="I31" i="1"/>
  <c r="S35" i="1" s="1"/>
  <c r="C32" i="1"/>
  <c r="N36" i="1" s="1"/>
  <c r="D32" i="1"/>
  <c r="O36" i="1" s="1"/>
  <c r="F32" i="1"/>
  <c r="G32" i="1"/>
  <c r="Q36" i="1" s="1"/>
  <c r="H32" i="1"/>
  <c r="R36" i="1" s="1"/>
  <c r="I32" i="1"/>
  <c r="S36" i="1" s="1"/>
  <c r="C33" i="1"/>
  <c r="N37" i="1" s="1"/>
  <c r="D33" i="1"/>
  <c r="O37" i="1" s="1"/>
  <c r="F33" i="1"/>
  <c r="G33" i="1"/>
  <c r="Q37" i="1" s="1"/>
  <c r="H33" i="1"/>
  <c r="R37" i="1" s="1"/>
  <c r="I33" i="1"/>
  <c r="S37" i="1" s="1"/>
  <c r="C34" i="1"/>
  <c r="N38" i="1" s="1"/>
  <c r="D34" i="1"/>
  <c r="O38" i="1" s="1"/>
  <c r="F34" i="1"/>
  <c r="G34" i="1"/>
  <c r="Q38" i="1" s="1"/>
  <c r="H34" i="1"/>
  <c r="R38" i="1" s="1"/>
  <c r="I34" i="1"/>
  <c r="S38" i="1" s="1"/>
  <c r="C35" i="1"/>
  <c r="N39" i="1" s="1"/>
  <c r="D35" i="1"/>
  <c r="O39" i="1" s="1"/>
  <c r="F35" i="1"/>
  <c r="G35" i="1"/>
  <c r="Q39" i="1" s="1"/>
  <c r="H35" i="1"/>
  <c r="R39" i="1" s="1"/>
  <c r="I35" i="1"/>
  <c r="S39" i="1" s="1"/>
  <c r="C36" i="1"/>
  <c r="N40" i="1" s="1"/>
  <c r="D36" i="1"/>
  <c r="O40" i="1" s="1"/>
  <c r="F36" i="1"/>
  <c r="G36" i="1"/>
  <c r="Q40" i="1" s="1"/>
  <c r="H36" i="1"/>
  <c r="R40" i="1" s="1"/>
  <c r="I36" i="1"/>
  <c r="S40" i="1" s="1"/>
  <c r="C37" i="1"/>
  <c r="N41" i="1" s="1"/>
  <c r="D37" i="1"/>
  <c r="O41" i="1" s="1"/>
  <c r="F37" i="1"/>
  <c r="G37" i="1"/>
  <c r="Q41" i="1" s="1"/>
  <c r="H37" i="1"/>
  <c r="R41" i="1" s="1"/>
  <c r="I37" i="1"/>
  <c r="S41" i="1" s="1"/>
  <c r="C38" i="1"/>
  <c r="N42" i="1" s="1"/>
  <c r="D38" i="1"/>
  <c r="O42" i="1" s="1"/>
  <c r="F38" i="1"/>
  <c r="G38" i="1"/>
  <c r="Q42" i="1" s="1"/>
  <c r="H38" i="1"/>
  <c r="R42" i="1" s="1"/>
  <c r="I38" i="1"/>
  <c r="S42" i="1" s="1"/>
  <c r="C39" i="1"/>
  <c r="N43" i="1" s="1"/>
  <c r="D39" i="1"/>
  <c r="O43" i="1" s="1"/>
  <c r="F39" i="1"/>
  <c r="G39" i="1"/>
  <c r="Q43" i="1" s="1"/>
  <c r="H39" i="1"/>
  <c r="R43" i="1" s="1"/>
  <c r="I39" i="1"/>
  <c r="S43" i="1" s="1"/>
  <c r="C40" i="1"/>
  <c r="N44" i="1" s="1"/>
  <c r="D40" i="1"/>
  <c r="O44" i="1" s="1"/>
  <c r="F40" i="1"/>
  <c r="G40" i="1"/>
  <c r="Q44" i="1" s="1"/>
  <c r="H40" i="1"/>
  <c r="R44" i="1" s="1"/>
  <c r="I40" i="1"/>
  <c r="S44" i="1" s="1"/>
  <c r="C41" i="1"/>
  <c r="N45" i="1" s="1"/>
  <c r="D41" i="1"/>
  <c r="O45" i="1" s="1"/>
  <c r="F41" i="1"/>
  <c r="G41" i="1"/>
  <c r="Q45" i="1" s="1"/>
  <c r="H41" i="1"/>
  <c r="R45" i="1" s="1"/>
  <c r="I41" i="1"/>
  <c r="S45" i="1" s="1"/>
  <c r="C42" i="1"/>
  <c r="N46" i="1" s="1"/>
  <c r="D42" i="1"/>
  <c r="O46" i="1" s="1"/>
  <c r="F42" i="1"/>
  <c r="G42" i="1"/>
  <c r="Q46" i="1" s="1"/>
  <c r="H42" i="1"/>
  <c r="R46" i="1" s="1"/>
  <c r="I42" i="1"/>
  <c r="S46" i="1" s="1"/>
  <c r="C43" i="1"/>
  <c r="N47" i="1" s="1"/>
  <c r="D43" i="1"/>
  <c r="O47" i="1" s="1"/>
  <c r="F43" i="1"/>
  <c r="G43" i="1"/>
  <c r="Q47" i="1" s="1"/>
  <c r="H43" i="1"/>
  <c r="R47" i="1" s="1"/>
  <c r="I43" i="1"/>
  <c r="S47" i="1" s="1"/>
  <c r="C44" i="1"/>
  <c r="N48" i="1" s="1"/>
  <c r="D44" i="1"/>
  <c r="O48" i="1" s="1"/>
  <c r="F44" i="1"/>
  <c r="G44" i="1"/>
  <c r="Q48" i="1" s="1"/>
  <c r="H44" i="1"/>
  <c r="R48" i="1" s="1"/>
  <c r="I44" i="1"/>
  <c r="S48" i="1" s="1"/>
  <c r="C45" i="1"/>
  <c r="N49" i="1" s="1"/>
  <c r="D45" i="1"/>
  <c r="O49" i="1" s="1"/>
  <c r="F45" i="1"/>
  <c r="G45" i="1"/>
  <c r="Q49" i="1" s="1"/>
  <c r="H45" i="1"/>
  <c r="R49" i="1" s="1"/>
  <c r="I45" i="1"/>
  <c r="S49" i="1" s="1"/>
  <c r="C46" i="1"/>
  <c r="N50" i="1" s="1"/>
  <c r="D46" i="1"/>
  <c r="O50" i="1" s="1"/>
  <c r="F46" i="1"/>
  <c r="G46" i="1"/>
  <c r="Q50" i="1" s="1"/>
  <c r="H46" i="1"/>
  <c r="R50" i="1" s="1"/>
  <c r="I46" i="1"/>
  <c r="S50" i="1" s="1"/>
  <c r="C47" i="1"/>
  <c r="N51" i="1" s="1"/>
  <c r="D47" i="1"/>
  <c r="O51" i="1" s="1"/>
  <c r="F47" i="1"/>
  <c r="G47" i="1"/>
  <c r="Q51" i="1" s="1"/>
  <c r="H47" i="1"/>
  <c r="R51" i="1" s="1"/>
  <c r="I47" i="1"/>
  <c r="S51" i="1" s="1"/>
  <c r="C48" i="1"/>
  <c r="N52" i="1" s="1"/>
  <c r="D48" i="1"/>
  <c r="O52" i="1" s="1"/>
  <c r="F48" i="1"/>
  <c r="G48" i="1"/>
  <c r="Q52" i="1" s="1"/>
  <c r="H48" i="1"/>
  <c r="R52" i="1" s="1"/>
  <c r="I48" i="1"/>
  <c r="S52" i="1" s="1"/>
  <c r="C49" i="1"/>
  <c r="N53" i="1" s="1"/>
  <c r="D49" i="1"/>
  <c r="O53" i="1" s="1"/>
  <c r="F49" i="1"/>
  <c r="G49" i="1"/>
  <c r="Q53" i="1" s="1"/>
  <c r="H49" i="1"/>
  <c r="R53" i="1" s="1"/>
  <c r="I49" i="1"/>
  <c r="S53" i="1" s="1"/>
  <c r="C50" i="1"/>
  <c r="N54" i="1" s="1"/>
  <c r="D50" i="1"/>
  <c r="O54" i="1" s="1"/>
  <c r="F50" i="1"/>
  <c r="G50" i="1"/>
  <c r="Q54" i="1" s="1"/>
  <c r="H50" i="1"/>
  <c r="R54" i="1" s="1"/>
  <c r="I50" i="1"/>
  <c r="S54" i="1" s="1"/>
  <c r="C51" i="1"/>
  <c r="N55" i="1" s="1"/>
  <c r="D51" i="1"/>
  <c r="O55" i="1" s="1"/>
  <c r="F51" i="1"/>
  <c r="G51" i="1"/>
  <c r="Q55" i="1" s="1"/>
  <c r="H51" i="1"/>
  <c r="R55" i="1" s="1"/>
  <c r="I51" i="1"/>
  <c r="S55" i="1" s="1"/>
  <c r="C52" i="1"/>
  <c r="N56" i="1" s="1"/>
  <c r="D52" i="1"/>
  <c r="O56" i="1" s="1"/>
  <c r="F52" i="1"/>
  <c r="G52" i="1"/>
  <c r="Q56" i="1" s="1"/>
  <c r="H52" i="1"/>
  <c r="R56" i="1" s="1"/>
  <c r="I52" i="1"/>
  <c r="S56" i="1" s="1"/>
  <c r="C53" i="1"/>
  <c r="N57" i="1" s="1"/>
  <c r="D53" i="1"/>
  <c r="O57" i="1" s="1"/>
  <c r="F53" i="1"/>
  <c r="G53" i="1"/>
  <c r="Q57" i="1" s="1"/>
  <c r="H53" i="1"/>
  <c r="R57" i="1" s="1"/>
  <c r="I53" i="1"/>
  <c r="S57" i="1" s="1"/>
  <c r="C54" i="1"/>
  <c r="N58" i="1" s="1"/>
  <c r="D54" i="1"/>
  <c r="O58" i="1" s="1"/>
  <c r="F54" i="1"/>
  <c r="G54" i="1"/>
  <c r="Q58" i="1" s="1"/>
  <c r="H54" i="1"/>
  <c r="R58" i="1" s="1"/>
  <c r="I54" i="1"/>
  <c r="S58" i="1" s="1"/>
  <c r="C55" i="1"/>
  <c r="N59" i="1" s="1"/>
  <c r="D55" i="1"/>
  <c r="O59" i="1" s="1"/>
  <c r="F55" i="1"/>
  <c r="G55" i="1"/>
  <c r="Q59" i="1" s="1"/>
  <c r="H55" i="1"/>
  <c r="R59" i="1" s="1"/>
  <c r="I55" i="1"/>
  <c r="S59" i="1" s="1"/>
  <c r="C56" i="1"/>
  <c r="N60" i="1" s="1"/>
  <c r="D56" i="1"/>
  <c r="O60" i="1" s="1"/>
  <c r="F56" i="1"/>
  <c r="G56" i="1"/>
  <c r="Q60" i="1" s="1"/>
  <c r="H56" i="1"/>
  <c r="R60" i="1" s="1"/>
  <c r="I56" i="1"/>
  <c r="S60" i="1" s="1"/>
  <c r="C57" i="1"/>
  <c r="N61" i="1" s="1"/>
  <c r="D57" i="1"/>
  <c r="O61" i="1" s="1"/>
  <c r="F57" i="1"/>
  <c r="G57" i="1"/>
  <c r="Q61" i="1" s="1"/>
  <c r="H57" i="1"/>
  <c r="R61" i="1" s="1"/>
  <c r="I57" i="1"/>
  <c r="S61" i="1" s="1"/>
  <c r="C58" i="1"/>
  <c r="N62" i="1" s="1"/>
  <c r="D58" i="1"/>
  <c r="O62" i="1" s="1"/>
  <c r="F58" i="1"/>
  <c r="G58" i="1"/>
  <c r="Q62" i="1" s="1"/>
  <c r="H58" i="1"/>
  <c r="R62" i="1" s="1"/>
  <c r="I58" i="1"/>
  <c r="S62" i="1" s="1"/>
  <c r="C59" i="1"/>
  <c r="N63" i="1" s="1"/>
  <c r="D59" i="1"/>
  <c r="O63" i="1" s="1"/>
  <c r="F59" i="1"/>
  <c r="G59" i="1"/>
  <c r="Q63" i="1" s="1"/>
  <c r="H59" i="1"/>
  <c r="R63" i="1" s="1"/>
  <c r="I59" i="1"/>
  <c r="S63" i="1" s="1"/>
  <c r="C60" i="1"/>
  <c r="N64" i="1" s="1"/>
  <c r="D60" i="1"/>
  <c r="O64" i="1" s="1"/>
  <c r="F60" i="1"/>
  <c r="G60" i="1"/>
  <c r="Q64" i="1" s="1"/>
  <c r="H60" i="1"/>
  <c r="R64" i="1" s="1"/>
  <c r="I60" i="1"/>
  <c r="S64" i="1" s="1"/>
  <c r="C61" i="1"/>
  <c r="N65" i="1" s="1"/>
  <c r="D61" i="1"/>
  <c r="O65" i="1" s="1"/>
  <c r="F61" i="1"/>
  <c r="G61" i="1"/>
  <c r="Q65" i="1" s="1"/>
  <c r="H61" i="1"/>
  <c r="R65" i="1" s="1"/>
  <c r="I61" i="1"/>
  <c r="S65" i="1" s="1"/>
  <c r="C62" i="1"/>
  <c r="N66" i="1" s="1"/>
  <c r="D62" i="1"/>
  <c r="O66" i="1" s="1"/>
  <c r="F62" i="1"/>
  <c r="G62" i="1"/>
  <c r="Q66" i="1" s="1"/>
  <c r="H62" i="1"/>
  <c r="R66" i="1" s="1"/>
  <c r="I62" i="1"/>
  <c r="S66" i="1" s="1"/>
  <c r="C63" i="1"/>
  <c r="N67" i="1" s="1"/>
  <c r="D63" i="1"/>
  <c r="O67" i="1" s="1"/>
  <c r="F63" i="1"/>
  <c r="G63" i="1"/>
  <c r="Q67" i="1" s="1"/>
  <c r="H63" i="1"/>
  <c r="R67" i="1" s="1"/>
  <c r="I63" i="1"/>
  <c r="S67" i="1" s="1"/>
  <c r="C64" i="1"/>
  <c r="N68" i="1" s="1"/>
  <c r="D64" i="1"/>
  <c r="O68" i="1" s="1"/>
  <c r="F64" i="1"/>
  <c r="G64" i="1"/>
  <c r="Q68" i="1" s="1"/>
  <c r="H64" i="1"/>
  <c r="R68" i="1" s="1"/>
  <c r="I64" i="1"/>
  <c r="S68" i="1" s="1"/>
  <c r="C65" i="1"/>
  <c r="N69" i="1" s="1"/>
  <c r="D65" i="1"/>
  <c r="O69" i="1" s="1"/>
  <c r="F65" i="1"/>
  <c r="G65" i="1"/>
  <c r="Q69" i="1" s="1"/>
  <c r="H65" i="1"/>
  <c r="R69" i="1" s="1"/>
  <c r="I65" i="1"/>
  <c r="S69" i="1" s="1"/>
  <c r="C66" i="1"/>
  <c r="N70" i="1" s="1"/>
  <c r="D66" i="1"/>
  <c r="O70" i="1" s="1"/>
  <c r="F66" i="1"/>
  <c r="G66" i="1"/>
  <c r="Q70" i="1" s="1"/>
  <c r="H66" i="1"/>
  <c r="R70" i="1" s="1"/>
  <c r="I66" i="1"/>
  <c r="S70" i="1" s="1"/>
  <c r="C67" i="1"/>
  <c r="N71" i="1" s="1"/>
  <c r="D67" i="1"/>
  <c r="O71" i="1" s="1"/>
  <c r="F67" i="1"/>
  <c r="G67" i="1"/>
  <c r="Q71" i="1" s="1"/>
  <c r="H67" i="1"/>
  <c r="R71" i="1" s="1"/>
  <c r="I67" i="1"/>
  <c r="S71" i="1" s="1"/>
  <c r="C68" i="1"/>
  <c r="N72" i="1" s="1"/>
  <c r="D68" i="1"/>
  <c r="O72" i="1" s="1"/>
  <c r="F68" i="1"/>
  <c r="G68" i="1"/>
  <c r="Q72" i="1" s="1"/>
  <c r="H68" i="1"/>
  <c r="R72" i="1" s="1"/>
  <c r="I68" i="1"/>
  <c r="S72" i="1" s="1"/>
  <c r="C69" i="1"/>
  <c r="N73" i="1" s="1"/>
  <c r="D69" i="1"/>
  <c r="O73" i="1" s="1"/>
  <c r="F69" i="1"/>
  <c r="G69" i="1"/>
  <c r="Q73" i="1" s="1"/>
  <c r="H69" i="1"/>
  <c r="R73" i="1" s="1"/>
  <c r="I69" i="1"/>
  <c r="S73" i="1" s="1"/>
  <c r="C70" i="1"/>
  <c r="N74" i="1" s="1"/>
  <c r="D70" i="1"/>
  <c r="O74" i="1" s="1"/>
  <c r="F70" i="1"/>
  <c r="G70" i="1"/>
  <c r="Q74" i="1" s="1"/>
  <c r="H70" i="1"/>
  <c r="R74" i="1" s="1"/>
  <c r="I70" i="1"/>
  <c r="S74" i="1" s="1"/>
  <c r="C71" i="1"/>
  <c r="N75" i="1" s="1"/>
  <c r="D71" i="1"/>
  <c r="O75" i="1" s="1"/>
  <c r="F71" i="1"/>
  <c r="G71" i="1"/>
  <c r="Q75" i="1" s="1"/>
  <c r="H71" i="1"/>
  <c r="R75" i="1" s="1"/>
  <c r="I71" i="1"/>
  <c r="S75" i="1" s="1"/>
  <c r="C72" i="1"/>
  <c r="N76" i="1" s="1"/>
  <c r="D72" i="1"/>
  <c r="O76" i="1" s="1"/>
  <c r="F72" i="1"/>
  <c r="G72" i="1"/>
  <c r="Q76" i="1" s="1"/>
  <c r="H72" i="1"/>
  <c r="R76" i="1" s="1"/>
  <c r="I72" i="1"/>
  <c r="S76" i="1" s="1"/>
  <c r="C73" i="1"/>
  <c r="N77" i="1" s="1"/>
  <c r="D73" i="1"/>
  <c r="O77" i="1" s="1"/>
  <c r="F73" i="1"/>
  <c r="G73" i="1"/>
  <c r="Q77" i="1" s="1"/>
  <c r="H73" i="1"/>
  <c r="R77" i="1" s="1"/>
  <c r="I73" i="1"/>
  <c r="S77" i="1" s="1"/>
  <c r="C74" i="1"/>
  <c r="N78" i="1" s="1"/>
  <c r="D74" i="1"/>
  <c r="O78" i="1" s="1"/>
  <c r="F74" i="1"/>
  <c r="G74" i="1"/>
  <c r="Q78" i="1" s="1"/>
  <c r="H74" i="1"/>
  <c r="R78" i="1" s="1"/>
  <c r="I74" i="1"/>
  <c r="S78" i="1" s="1"/>
  <c r="C75" i="1"/>
  <c r="N79" i="1" s="1"/>
  <c r="D75" i="1"/>
  <c r="O79" i="1" s="1"/>
  <c r="F75" i="1"/>
  <c r="G75" i="1"/>
  <c r="Q79" i="1" s="1"/>
  <c r="H75" i="1"/>
  <c r="R79" i="1" s="1"/>
  <c r="I75" i="1"/>
  <c r="S79" i="1" s="1"/>
  <c r="C76" i="1"/>
  <c r="N80" i="1" s="1"/>
  <c r="D76" i="1"/>
  <c r="O80" i="1" s="1"/>
  <c r="F76" i="1"/>
  <c r="G76" i="1"/>
  <c r="Q80" i="1" s="1"/>
  <c r="H76" i="1"/>
  <c r="R80" i="1" s="1"/>
  <c r="I76" i="1"/>
  <c r="S80" i="1" s="1"/>
  <c r="C77" i="1"/>
  <c r="N81" i="1" s="1"/>
  <c r="D77" i="1"/>
  <c r="O81" i="1" s="1"/>
  <c r="F77" i="1"/>
  <c r="G77" i="1"/>
  <c r="Q81" i="1" s="1"/>
  <c r="H77" i="1"/>
  <c r="R81" i="1" s="1"/>
  <c r="I77" i="1"/>
  <c r="S81" i="1" s="1"/>
  <c r="C78" i="1"/>
  <c r="N82" i="1" s="1"/>
  <c r="D78" i="1"/>
  <c r="O82" i="1" s="1"/>
  <c r="F78" i="1"/>
  <c r="G78" i="1"/>
  <c r="Q82" i="1" s="1"/>
  <c r="H78" i="1"/>
  <c r="R82" i="1" s="1"/>
  <c r="I78" i="1"/>
  <c r="S82" i="1" s="1"/>
  <c r="C79" i="1"/>
  <c r="N83" i="1" s="1"/>
  <c r="D79" i="1"/>
  <c r="O83" i="1" s="1"/>
  <c r="F79" i="1"/>
  <c r="G79" i="1"/>
  <c r="Q83" i="1" s="1"/>
  <c r="H79" i="1"/>
  <c r="R83" i="1" s="1"/>
  <c r="I79" i="1"/>
  <c r="S83" i="1" s="1"/>
  <c r="C80" i="1"/>
  <c r="N84" i="1" s="1"/>
  <c r="D80" i="1"/>
  <c r="O84" i="1" s="1"/>
  <c r="F80" i="1"/>
  <c r="G80" i="1"/>
  <c r="Q84" i="1" s="1"/>
  <c r="H80" i="1"/>
  <c r="R84" i="1" s="1"/>
  <c r="I80" i="1"/>
  <c r="S84" i="1" s="1"/>
  <c r="C81" i="1"/>
  <c r="N85" i="1" s="1"/>
  <c r="D81" i="1"/>
  <c r="O85" i="1" s="1"/>
  <c r="F81" i="1"/>
  <c r="G81" i="1"/>
  <c r="Q85" i="1" s="1"/>
  <c r="H81" i="1"/>
  <c r="R85" i="1" s="1"/>
  <c r="I81" i="1"/>
  <c r="S85" i="1" s="1"/>
  <c r="C82" i="1"/>
  <c r="N86" i="1" s="1"/>
  <c r="D82" i="1"/>
  <c r="O86" i="1" s="1"/>
  <c r="F82" i="1"/>
  <c r="G82" i="1"/>
  <c r="Q86" i="1" s="1"/>
  <c r="H82" i="1"/>
  <c r="R86" i="1" s="1"/>
  <c r="I82" i="1"/>
  <c r="S86" i="1" s="1"/>
  <c r="C83" i="1"/>
  <c r="N87" i="1" s="1"/>
  <c r="D83" i="1"/>
  <c r="O87" i="1" s="1"/>
  <c r="F83" i="1"/>
  <c r="G83" i="1"/>
  <c r="Q87" i="1" s="1"/>
  <c r="H83" i="1"/>
  <c r="R87" i="1" s="1"/>
  <c r="I83" i="1"/>
  <c r="S87" i="1" s="1"/>
  <c r="C84" i="1"/>
  <c r="N88" i="1" s="1"/>
  <c r="D84" i="1"/>
  <c r="O88" i="1" s="1"/>
  <c r="F84" i="1"/>
  <c r="G84" i="1"/>
  <c r="Q88" i="1" s="1"/>
  <c r="H84" i="1"/>
  <c r="R88" i="1" s="1"/>
  <c r="I84" i="1"/>
  <c r="S88" i="1" s="1"/>
  <c r="C85" i="1"/>
  <c r="N89" i="1" s="1"/>
  <c r="D85" i="1"/>
  <c r="O89" i="1" s="1"/>
  <c r="F85" i="1"/>
  <c r="G85" i="1"/>
  <c r="Q89" i="1" s="1"/>
  <c r="H85" i="1"/>
  <c r="R89" i="1" s="1"/>
  <c r="I85" i="1"/>
  <c r="S89" i="1" s="1"/>
  <c r="C86" i="1"/>
  <c r="N90" i="1" s="1"/>
  <c r="D86" i="1"/>
  <c r="O90" i="1" s="1"/>
  <c r="F86" i="1"/>
  <c r="G86" i="1"/>
  <c r="Q90" i="1" s="1"/>
  <c r="H86" i="1"/>
  <c r="R90" i="1" s="1"/>
  <c r="I86" i="1"/>
  <c r="S90" i="1" s="1"/>
  <c r="C87" i="1"/>
  <c r="N91" i="1" s="1"/>
  <c r="D87" i="1"/>
  <c r="O91" i="1" s="1"/>
  <c r="F87" i="1"/>
  <c r="G87" i="1"/>
  <c r="Q91" i="1" s="1"/>
  <c r="H87" i="1"/>
  <c r="R91" i="1" s="1"/>
  <c r="I87" i="1"/>
  <c r="S91" i="1" s="1"/>
  <c r="C88" i="1"/>
  <c r="N92" i="1" s="1"/>
  <c r="D88" i="1"/>
  <c r="O92" i="1" s="1"/>
  <c r="F88" i="1"/>
  <c r="G88" i="1"/>
  <c r="Q92" i="1" s="1"/>
  <c r="H88" i="1"/>
  <c r="R92" i="1" s="1"/>
  <c r="I88" i="1"/>
  <c r="S92" i="1" s="1"/>
  <c r="C89" i="1"/>
  <c r="N93" i="1" s="1"/>
  <c r="D89" i="1"/>
  <c r="O93" i="1" s="1"/>
  <c r="F89" i="1"/>
  <c r="G89" i="1"/>
  <c r="Q93" i="1" s="1"/>
  <c r="H89" i="1"/>
  <c r="R93" i="1" s="1"/>
  <c r="I89" i="1"/>
  <c r="S93" i="1" s="1"/>
  <c r="C90" i="1"/>
  <c r="N94" i="1" s="1"/>
  <c r="D90" i="1"/>
  <c r="O94" i="1" s="1"/>
  <c r="F90" i="1"/>
  <c r="G90" i="1"/>
  <c r="Q94" i="1" s="1"/>
  <c r="H90" i="1"/>
  <c r="R94" i="1" s="1"/>
  <c r="I90" i="1"/>
  <c r="S94" i="1" s="1"/>
  <c r="C91" i="1"/>
  <c r="N95" i="1" s="1"/>
  <c r="D91" i="1"/>
  <c r="O95" i="1" s="1"/>
  <c r="F91" i="1"/>
  <c r="G91" i="1"/>
  <c r="Q95" i="1" s="1"/>
  <c r="H91" i="1"/>
  <c r="R95" i="1" s="1"/>
  <c r="I91" i="1"/>
  <c r="S95" i="1" s="1"/>
  <c r="C92" i="1"/>
  <c r="N96" i="1" s="1"/>
  <c r="D92" i="1"/>
  <c r="O96" i="1" s="1"/>
  <c r="F92" i="1"/>
  <c r="G92" i="1"/>
  <c r="Q96" i="1" s="1"/>
  <c r="H92" i="1"/>
  <c r="R96" i="1" s="1"/>
  <c r="I92" i="1"/>
  <c r="S96" i="1" s="1"/>
  <c r="C93" i="1"/>
  <c r="N97" i="1" s="1"/>
  <c r="D93" i="1"/>
  <c r="O97" i="1" s="1"/>
  <c r="F93" i="1"/>
  <c r="G93" i="1"/>
  <c r="Q97" i="1" s="1"/>
  <c r="H93" i="1"/>
  <c r="R97" i="1" s="1"/>
  <c r="I93" i="1"/>
  <c r="S97" i="1" s="1"/>
  <c r="C94" i="1"/>
  <c r="N98" i="1" s="1"/>
  <c r="D94" i="1"/>
  <c r="O98" i="1" s="1"/>
  <c r="F94" i="1"/>
  <c r="G94" i="1"/>
  <c r="Q98" i="1" s="1"/>
  <c r="H94" i="1"/>
  <c r="R98" i="1" s="1"/>
  <c r="I94" i="1"/>
  <c r="S98" i="1" s="1"/>
  <c r="C95" i="1"/>
  <c r="N99" i="1" s="1"/>
  <c r="D95" i="1"/>
  <c r="O99" i="1" s="1"/>
  <c r="F95" i="1"/>
  <c r="G95" i="1"/>
  <c r="Q99" i="1" s="1"/>
  <c r="H95" i="1"/>
  <c r="R99" i="1" s="1"/>
  <c r="I95" i="1"/>
  <c r="S99" i="1" s="1"/>
  <c r="C96" i="1"/>
  <c r="N100" i="1" s="1"/>
  <c r="D96" i="1"/>
  <c r="O100" i="1" s="1"/>
  <c r="F96" i="1"/>
  <c r="G96" i="1"/>
  <c r="Q100" i="1" s="1"/>
  <c r="H96" i="1"/>
  <c r="R100" i="1" s="1"/>
  <c r="I96" i="1"/>
  <c r="S100" i="1" s="1"/>
  <c r="C97" i="1"/>
  <c r="N101" i="1" s="1"/>
  <c r="D97" i="1"/>
  <c r="O101" i="1" s="1"/>
  <c r="F97" i="1"/>
  <c r="G97" i="1"/>
  <c r="Q101" i="1" s="1"/>
  <c r="H97" i="1"/>
  <c r="R101" i="1" s="1"/>
  <c r="I97" i="1"/>
  <c r="S101" i="1" s="1"/>
  <c r="C98" i="1"/>
  <c r="N102" i="1" s="1"/>
  <c r="D98" i="1"/>
  <c r="O102" i="1" s="1"/>
  <c r="F98" i="1"/>
  <c r="G98" i="1"/>
  <c r="Q102" i="1" s="1"/>
  <c r="H98" i="1"/>
  <c r="R102" i="1" s="1"/>
  <c r="I98" i="1"/>
  <c r="S102" i="1" s="1"/>
  <c r="C99" i="1"/>
  <c r="N103" i="1" s="1"/>
  <c r="D99" i="1"/>
  <c r="O103" i="1" s="1"/>
  <c r="F99" i="1"/>
  <c r="G99" i="1"/>
  <c r="Q103" i="1" s="1"/>
  <c r="H99" i="1"/>
  <c r="R103" i="1" s="1"/>
  <c r="I99" i="1"/>
  <c r="S103" i="1" s="1"/>
  <c r="C100" i="1"/>
  <c r="N104" i="1" s="1"/>
  <c r="D100" i="1"/>
  <c r="O104" i="1" s="1"/>
  <c r="F100" i="1"/>
  <c r="G100" i="1"/>
  <c r="Q104" i="1" s="1"/>
  <c r="H100" i="1"/>
  <c r="R104" i="1" s="1"/>
  <c r="I100" i="1"/>
  <c r="S104" i="1" s="1"/>
  <c r="C101" i="1"/>
  <c r="N105" i="1" s="1"/>
  <c r="D101" i="1"/>
  <c r="O105" i="1" s="1"/>
  <c r="F101" i="1"/>
  <c r="G101" i="1"/>
  <c r="Q105" i="1" s="1"/>
  <c r="H101" i="1"/>
  <c r="R105" i="1" s="1"/>
  <c r="I101" i="1"/>
  <c r="S105" i="1" s="1"/>
  <c r="C102" i="1"/>
  <c r="N106" i="1" s="1"/>
  <c r="D102" i="1"/>
  <c r="O106" i="1" s="1"/>
  <c r="F102" i="1"/>
  <c r="G102" i="1"/>
  <c r="Q106" i="1" s="1"/>
  <c r="H102" i="1"/>
  <c r="R106" i="1" s="1"/>
  <c r="I102" i="1"/>
  <c r="S106" i="1" s="1"/>
  <c r="C103" i="1"/>
  <c r="N107" i="1" s="1"/>
  <c r="D103" i="1"/>
  <c r="O107" i="1" s="1"/>
  <c r="F103" i="1"/>
  <c r="G103" i="1"/>
  <c r="Q107" i="1" s="1"/>
  <c r="H103" i="1"/>
  <c r="R107" i="1" s="1"/>
  <c r="I103" i="1"/>
  <c r="S107" i="1" s="1"/>
  <c r="C104" i="1"/>
  <c r="N108" i="1" s="1"/>
  <c r="D104" i="1"/>
  <c r="O108" i="1" s="1"/>
  <c r="F104" i="1"/>
  <c r="G104" i="1"/>
  <c r="Q108" i="1" s="1"/>
  <c r="H104" i="1"/>
  <c r="R108" i="1" s="1"/>
  <c r="I104" i="1"/>
  <c r="S108" i="1" s="1"/>
  <c r="C105" i="1"/>
  <c r="N109" i="1" s="1"/>
  <c r="D105" i="1"/>
  <c r="O109" i="1" s="1"/>
  <c r="F105" i="1"/>
  <c r="G105" i="1"/>
  <c r="Q109" i="1" s="1"/>
  <c r="H105" i="1"/>
  <c r="R109" i="1" s="1"/>
  <c r="I105" i="1"/>
  <c r="S109" i="1" s="1"/>
  <c r="C106" i="1"/>
  <c r="N110" i="1" s="1"/>
  <c r="D106" i="1"/>
  <c r="O110" i="1" s="1"/>
  <c r="F106" i="1"/>
  <c r="G106" i="1"/>
  <c r="Q110" i="1" s="1"/>
  <c r="H106" i="1"/>
  <c r="R110" i="1" s="1"/>
  <c r="I106" i="1"/>
  <c r="S110" i="1" s="1"/>
  <c r="C107" i="1"/>
  <c r="N111" i="1" s="1"/>
  <c r="D107" i="1"/>
  <c r="O111" i="1" s="1"/>
  <c r="F107" i="1"/>
  <c r="G107" i="1"/>
  <c r="Q111" i="1" s="1"/>
  <c r="H107" i="1"/>
  <c r="R111" i="1" s="1"/>
  <c r="I107" i="1"/>
  <c r="S111" i="1" s="1"/>
  <c r="C108" i="1"/>
  <c r="N112" i="1" s="1"/>
  <c r="D108" i="1"/>
  <c r="O112" i="1" s="1"/>
  <c r="F108" i="1"/>
  <c r="G108" i="1"/>
  <c r="Q112" i="1" s="1"/>
  <c r="H108" i="1"/>
  <c r="R112" i="1" s="1"/>
  <c r="I108" i="1"/>
  <c r="S112" i="1" s="1"/>
  <c r="C109" i="1"/>
  <c r="N113" i="1" s="1"/>
  <c r="D109" i="1"/>
  <c r="O113" i="1" s="1"/>
  <c r="F109" i="1"/>
  <c r="G109" i="1"/>
  <c r="Q113" i="1" s="1"/>
  <c r="H109" i="1"/>
  <c r="R113" i="1" s="1"/>
  <c r="I109" i="1"/>
  <c r="S113" i="1" s="1"/>
  <c r="C110" i="1"/>
  <c r="N114" i="1" s="1"/>
  <c r="D110" i="1"/>
  <c r="O114" i="1" s="1"/>
  <c r="F110" i="1"/>
  <c r="G110" i="1"/>
  <c r="Q114" i="1" s="1"/>
  <c r="H110" i="1"/>
  <c r="R114" i="1" s="1"/>
  <c r="I110" i="1"/>
  <c r="S114" i="1" s="1"/>
  <c r="C111" i="1"/>
  <c r="N115" i="1" s="1"/>
  <c r="D111" i="1"/>
  <c r="O115" i="1" s="1"/>
  <c r="F111" i="1"/>
  <c r="G111" i="1"/>
  <c r="Q115" i="1" s="1"/>
  <c r="H111" i="1"/>
  <c r="R115" i="1" s="1"/>
  <c r="I111" i="1"/>
  <c r="S115" i="1" s="1"/>
  <c r="C112" i="1"/>
  <c r="N116" i="1" s="1"/>
  <c r="D112" i="1"/>
  <c r="O116" i="1" s="1"/>
  <c r="F112" i="1"/>
  <c r="G112" i="1"/>
  <c r="Q116" i="1" s="1"/>
  <c r="H112" i="1"/>
  <c r="R116" i="1" s="1"/>
  <c r="I112" i="1"/>
  <c r="S116" i="1" s="1"/>
  <c r="C113" i="1"/>
  <c r="N117" i="1" s="1"/>
  <c r="D113" i="1"/>
  <c r="O117" i="1" s="1"/>
  <c r="F113" i="1"/>
  <c r="G113" i="1"/>
  <c r="Q117" i="1" s="1"/>
  <c r="H113" i="1"/>
  <c r="R117" i="1" s="1"/>
  <c r="I113" i="1"/>
  <c r="S117" i="1" s="1"/>
  <c r="C114" i="1"/>
  <c r="N118" i="1" s="1"/>
  <c r="D114" i="1"/>
  <c r="O118" i="1" s="1"/>
  <c r="F114" i="1"/>
  <c r="G114" i="1"/>
  <c r="Q118" i="1" s="1"/>
  <c r="H114" i="1"/>
  <c r="R118" i="1" s="1"/>
  <c r="I114" i="1"/>
  <c r="S118" i="1" s="1"/>
  <c r="C115" i="1"/>
  <c r="N119" i="1" s="1"/>
  <c r="D115" i="1"/>
  <c r="O119" i="1" s="1"/>
  <c r="F115" i="1"/>
  <c r="G115" i="1"/>
  <c r="Q119" i="1" s="1"/>
  <c r="H115" i="1"/>
  <c r="R119" i="1" s="1"/>
  <c r="I115" i="1"/>
  <c r="S119" i="1" s="1"/>
  <c r="C116" i="1"/>
  <c r="N120" i="1" s="1"/>
  <c r="D116" i="1"/>
  <c r="O120" i="1" s="1"/>
  <c r="F116" i="1"/>
  <c r="G116" i="1"/>
  <c r="Q120" i="1" s="1"/>
  <c r="H116" i="1"/>
  <c r="R120" i="1" s="1"/>
  <c r="I116" i="1"/>
  <c r="S120" i="1" s="1"/>
  <c r="C117" i="1"/>
  <c r="N121" i="1" s="1"/>
  <c r="D117" i="1"/>
  <c r="O121" i="1" s="1"/>
  <c r="F117" i="1"/>
  <c r="G117" i="1"/>
  <c r="Q121" i="1" s="1"/>
  <c r="H117" i="1"/>
  <c r="R121" i="1" s="1"/>
  <c r="I117" i="1"/>
  <c r="S121" i="1" s="1"/>
  <c r="C118" i="1"/>
  <c r="N122" i="1" s="1"/>
  <c r="D118" i="1"/>
  <c r="O122" i="1" s="1"/>
  <c r="F118" i="1"/>
  <c r="G118" i="1"/>
  <c r="Q122" i="1" s="1"/>
  <c r="H118" i="1"/>
  <c r="R122" i="1" s="1"/>
  <c r="I118" i="1"/>
  <c r="S122" i="1" s="1"/>
  <c r="C119" i="1"/>
  <c r="N123" i="1" s="1"/>
  <c r="D119" i="1"/>
  <c r="O123" i="1" s="1"/>
  <c r="F119" i="1"/>
  <c r="G119" i="1"/>
  <c r="Q123" i="1" s="1"/>
  <c r="H119" i="1"/>
  <c r="R123" i="1" s="1"/>
  <c r="I119" i="1"/>
  <c r="S123" i="1" s="1"/>
  <c r="C120" i="1"/>
  <c r="D120" i="1"/>
  <c r="F120" i="1"/>
  <c r="E120" i="1" s="1"/>
  <c r="G120" i="1"/>
  <c r="H120" i="1"/>
  <c r="I120" i="1"/>
  <c r="C121" i="1"/>
  <c r="D121" i="1"/>
  <c r="F121" i="1"/>
  <c r="E121" i="1" s="1"/>
  <c r="G121" i="1"/>
  <c r="H121" i="1"/>
  <c r="I121" i="1"/>
  <c r="C122" i="1"/>
  <c r="D122" i="1"/>
  <c r="F122" i="1"/>
  <c r="E122" i="1" s="1"/>
  <c r="G122" i="1"/>
  <c r="H122" i="1"/>
  <c r="I122" i="1"/>
  <c r="J7" i="1"/>
  <c r="T11" i="1" s="1"/>
  <c r="J8" i="1"/>
  <c r="T12" i="1" s="1"/>
  <c r="J9" i="1"/>
  <c r="T13" i="1" s="1"/>
  <c r="J10" i="1"/>
  <c r="T14" i="1" s="1"/>
  <c r="J11" i="1"/>
  <c r="T15" i="1" s="1"/>
  <c r="J12" i="1"/>
  <c r="T16" i="1" s="1"/>
  <c r="J13" i="1"/>
  <c r="T17" i="1" s="1"/>
  <c r="J14" i="1"/>
  <c r="T18" i="1" s="1"/>
  <c r="J15" i="1"/>
  <c r="T19" i="1" s="1"/>
  <c r="J16" i="1"/>
  <c r="T20" i="1" s="1"/>
  <c r="J17" i="1"/>
  <c r="T21" i="1" s="1"/>
  <c r="J18" i="1"/>
  <c r="T22" i="1" s="1"/>
  <c r="J19" i="1"/>
  <c r="T23" i="1" s="1"/>
  <c r="J20" i="1"/>
  <c r="T24" i="1" s="1"/>
  <c r="J21" i="1"/>
  <c r="T25" i="1" s="1"/>
  <c r="J22" i="1"/>
  <c r="T26" i="1" s="1"/>
  <c r="J23" i="1"/>
  <c r="T27" i="1" s="1"/>
  <c r="J24" i="1"/>
  <c r="T28" i="1" s="1"/>
  <c r="J25" i="1"/>
  <c r="T29" i="1" s="1"/>
  <c r="J26" i="1"/>
  <c r="T30" i="1" s="1"/>
  <c r="J27" i="1"/>
  <c r="T31" i="1" s="1"/>
  <c r="J28" i="1"/>
  <c r="T32" i="1" s="1"/>
  <c r="J29" i="1"/>
  <c r="T33" i="1" s="1"/>
  <c r="J30" i="1"/>
  <c r="T34" i="1" s="1"/>
  <c r="J31" i="1"/>
  <c r="T35" i="1" s="1"/>
  <c r="J32" i="1"/>
  <c r="T36" i="1" s="1"/>
  <c r="J33" i="1"/>
  <c r="T37" i="1" s="1"/>
  <c r="J34" i="1"/>
  <c r="T38" i="1" s="1"/>
  <c r="J35" i="1"/>
  <c r="T39" i="1" s="1"/>
  <c r="J36" i="1"/>
  <c r="T40" i="1" s="1"/>
  <c r="J37" i="1"/>
  <c r="T41" i="1" s="1"/>
  <c r="J38" i="1"/>
  <c r="T42" i="1" s="1"/>
  <c r="J39" i="1"/>
  <c r="T43" i="1" s="1"/>
  <c r="J40" i="1"/>
  <c r="T44" i="1" s="1"/>
  <c r="J41" i="1"/>
  <c r="T45" i="1" s="1"/>
  <c r="J42" i="1"/>
  <c r="T46" i="1" s="1"/>
  <c r="J43" i="1"/>
  <c r="T47" i="1" s="1"/>
  <c r="J44" i="1"/>
  <c r="T48" i="1" s="1"/>
  <c r="J45" i="1"/>
  <c r="T49" i="1" s="1"/>
  <c r="J46" i="1"/>
  <c r="T50" i="1" s="1"/>
  <c r="J47" i="1"/>
  <c r="T51" i="1" s="1"/>
  <c r="J48" i="1"/>
  <c r="T52" i="1" s="1"/>
  <c r="J49" i="1"/>
  <c r="T53" i="1" s="1"/>
  <c r="J50" i="1"/>
  <c r="T54" i="1" s="1"/>
  <c r="J51" i="1"/>
  <c r="T55" i="1" s="1"/>
  <c r="J52" i="1"/>
  <c r="T56" i="1" s="1"/>
  <c r="J53" i="1"/>
  <c r="T57" i="1" s="1"/>
  <c r="J54" i="1"/>
  <c r="T58" i="1" s="1"/>
  <c r="J55" i="1"/>
  <c r="T59" i="1" s="1"/>
  <c r="J56" i="1"/>
  <c r="T60" i="1" s="1"/>
  <c r="J57" i="1"/>
  <c r="T61" i="1" s="1"/>
  <c r="J58" i="1"/>
  <c r="T62" i="1" s="1"/>
  <c r="J59" i="1"/>
  <c r="T63" i="1" s="1"/>
  <c r="J60" i="1"/>
  <c r="T64" i="1" s="1"/>
  <c r="J61" i="1"/>
  <c r="T65" i="1" s="1"/>
  <c r="J62" i="1"/>
  <c r="T66" i="1" s="1"/>
  <c r="J63" i="1"/>
  <c r="T67" i="1" s="1"/>
  <c r="J64" i="1"/>
  <c r="T68" i="1" s="1"/>
  <c r="J65" i="1"/>
  <c r="T69" i="1" s="1"/>
  <c r="J66" i="1"/>
  <c r="T70" i="1" s="1"/>
  <c r="J67" i="1"/>
  <c r="T71" i="1" s="1"/>
  <c r="J68" i="1"/>
  <c r="T72" i="1" s="1"/>
  <c r="J69" i="1"/>
  <c r="T73" i="1" s="1"/>
  <c r="J70" i="1"/>
  <c r="T74" i="1" s="1"/>
  <c r="J71" i="1"/>
  <c r="T75" i="1" s="1"/>
  <c r="J72" i="1"/>
  <c r="T76" i="1" s="1"/>
  <c r="J73" i="1"/>
  <c r="T77" i="1" s="1"/>
  <c r="J74" i="1"/>
  <c r="T78" i="1" s="1"/>
  <c r="J75" i="1"/>
  <c r="T79" i="1" s="1"/>
  <c r="J76" i="1"/>
  <c r="T80" i="1" s="1"/>
  <c r="J77" i="1"/>
  <c r="T81" i="1" s="1"/>
  <c r="J78" i="1"/>
  <c r="T82" i="1" s="1"/>
  <c r="J79" i="1"/>
  <c r="T83" i="1" s="1"/>
  <c r="J80" i="1"/>
  <c r="T84" i="1" s="1"/>
  <c r="J81" i="1"/>
  <c r="T85" i="1" s="1"/>
  <c r="J82" i="1"/>
  <c r="T86" i="1" s="1"/>
  <c r="J83" i="1"/>
  <c r="T87" i="1" s="1"/>
  <c r="J84" i="1"/>
  <c r="T88" i="1" s="1"/>
  <c r="J85" i="1"/>
  <c r="T89" i="1" s="1"/>
  <c r="J86" i="1"/>
  <c r="T90" i="1" s="1"/>
  <c r="J87" i="1"/>
  <c r="T91" i="1" s="1"/>
  <c r="J88" i="1"/>
  <c r="T92" i="1" s="1"/>
  <c r="J89" i="1"/>
  <c r="T93" i="1" s="1"/>
  <c r="J90" i="1"/>
  <c r="T94" i="1" s="1"/>
  <c r="J91" i="1"/>
  <c r="T95" i="1" s="1"/>
  <c r="J92" i="1"/>
  <c r="T96" i="1" s="1"/>
  <c r="J93" i="1"/>
  <c r="T97" i="1" s="1"/>
  <c r="J94" i="1"/>
  <c r="T98" i="1" s="1"/>
  <c r="J95" i="1"/>
  <c r="T99" i="1" s="1"/>
  <c r="J96" i="1"/>
  <c r="T100" i="1" s="1"/>
  <c r="J97" i="1"/>
  <c r="T101" i="1" s="1"/>
  <c r="J98" i="1"/>
  <c r="T102" i="1" s="1"/>
  <c r="J99" i="1"/>
  <c r="T103" i="1" s="1"/>
  <c r="J100" i="1"/>
  <c r="T104" i="1" s="1"/>
  <c r="J101" i="1"/>
  <c r="T105" i="1" s="1"/>
  <c r="J102" i="1"/>
  <c r="T106" i="1" s="1"/>
  <c r="J103" i="1"/>
  <c r="T107" i="1" s="1"/>
  <c r="J104" i="1"/>
  <c r="T108" i="1" s="1"/>
  <c r="J105" i="1"/>
  <c r="T109" i="1" s="1"/>
  <c r="J106" i="1"/>
  <c r="T110" i="1" s="1"/>
  <c r="J107" i="1"/>
  <c r="T111" i="1" s="1"/>
  <c r="J108" i="1"/>
  <c r="T112" i="1" s="1"/>
  <c r="J109" i="1"/>
  <c r="T113" i="1" s="1"/>
  <c r="J110" i="1"/>
  <c r="T114" i="1" s="1"/>
  <c r="J111" i="1"/>
  <c r="T115" i="1" s="1"/>
  <c r="J112" i="1"/>
  <c r="T116" i="1" s="1"/>
  <c r="J113" i="1"/>
  <c r="T117" i="1" s="1"/>
  <c r="J114" i="1"/>
  <c r="T118" i="1" s="1"/>
  <c r="J115" i="1"/>
  <c r="T119" i="1" s="1"/>
  <c r="J116" i="1"/>
  <c r="T120" i="1" s="1"/>
  <c r="J117" i="1"/>
  <c r="T121" i="1" s="1"/>
  <c r="J118" i="1"/>
  <c r="T122" i="1" s="1"/>
  <c r="J119" i="1"/>
  <c r="T123" i="1" s="1"/>
  <c r="J120" i="1"/>
  <c r="J121" i="1"/>
  <c r="J122" i="1"/>
  <c r="J6" i="1"/>
  <c r="T10" i="1" s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0" i="1"/>
  <c r="D6" i="1"/>
  <c r="O10" i="1" s="1"/>
  <c r="F6" i="1"/>
  <c r="G6" i="1"/>
  <c r="H6" i="1"/>
  <c r="R10" i="1" s="1"/>
  <c r="I6" i="1"/>
  <c r="S10" i="1" s="1"/>
  <c r="C6" i="1"/>
  <c r="N10" i="1" s="1"/>
  <c r="Q10" i="1"/>
  <c r="BJ12" i="11"/>
  <c r="AY9" i="11"/>
  <c r="AZ9" i="11"/>
  <c r="BA9" i="11"/>
  <c r="BC9" i="11"/>
  <c r="BD9" i="11"/>
  <c r="AY10" i="11"/>
  <c r="AZ10" i="11"/>
  <c r="BA10" i="11"/>
  <c r="BC10" i="11"/>
  <c r="BD10" i="11"/>
  <c r="AY11" i="11"/>
  <c r="AZ11" i="11"/>
  <c r="BA11" i="11"/>
  <c r="BC11" i="11"/>
  <c r="BD11" i="11"/>
  <c r="AY12" i="11"/>
  <c r="AZ12" i="11"/>
  <c r="BH12" i="11" s="1"/>
  <c r="BA12" i="11"/>
  <c r="BI12" i="11" s="1"/>
  <c r="BC12" i="11"/>
  <c r="BK12" i="11" s="1"/>
  <c r="BD12" i="11"/>
  <c r="BL12" i="11" s="1"/>
  <c r="AY13" i="11"/>
  <c r="BG13" i="11" s="1"/>
  <c r="AZ13" i="11"/>
  <c r="BH13" i="11" s="1"/>
  <c r="BA13" i="11"/>
  <c r="BI13" i="11" s="1"/>
  <c r="BC13" i="11"/>
  <c r="BK13" i="11" s="1"/>
  <c r="BD13" i="11"/>
  <c r="BL13" i="11" s="1"/>
  <c r="AY14" i="11"/>
  <c r="BG14" i="11" s="1"/>
  <c r="AZ14" i="11"/>
  <c r="BH14" i="11" s="1"/>
  <c r="BA14" i="11"/>
  <c r="BI14" i="11" s="1"/>
  <c r="BC14" i="11"/>
  <c r="BK14" i="11" s="1"/>
  <c r="BD14" i="11"/>
  <c r="BL14" i="11" s="1"/>
  <c r="AY15" i="11"/>
  <c r="BG15" i="11" s="1"/>
  <c r="AZ15" i="11"/>
  <c r="BH15" i="11" s="1"/>
  <c r="BA15" i="11"/>
  <c r="BI15" i="11" s="1"/>
  <c r="BC15" i="11"/>
  <c r="BK15" i="11" s="1"/>
  <c r="BD15" i="11"/>
  <c r="BL15" i="11" s="1"/>
  <c r="AY16" i="11"/>
  <c r="BG16" i="11" s="1"/>
  <c r="AZ16" i="11"/>
  <c r="BH16" i="11" s="1"/>
  <c r="BA16" i="11"/>
  <c r="BI16" i="11" s="1"/>
  <c r="BC16" i="11"/>
  <c r="BK16" i="11" s="1"/>
  <c r="BD16" i="11"/>
  <c r="BL16" i="11" s="1"/>
  <c r="AY17" i="11"/>
  <c r="BG17" i="11" s="1"/>
  <c r="AZ17" i="11"/>
  <c r="BH17" i="11" s="1"/>
  <c r="BA17" i="11"/>
  <c r="BI17" i="11" s="1"/>
  <c r="BC17" i="11"/>
  <c r="BK17" i="11" s="1"/>
  <c r="BD17" i="11"/>
  <c r="BL17" i="11" s="1"/>
  <c r="AY18" i="11"/>
  <c r="BG18" i="11" s="1"/>
  <c r="AZ18" i="11"/>
  <c r="BH18" i="11" s="1"/>
  <c r="BA18" i="11"/>
  <c r="BI18" i="11" s="1"/>
  <c r="BC18" i="11"/>
  <c r="BK18" i="11" s="1"/>
  <c r="BD18" i="11"/>
  <c r="BL18" i="11" s="1"/>
  <c r="AY19" i="11"/>
  <c r="BG19" i="11" s="1"/>
  <c r="AZ19" i="11"/>
  <c r="BH19" i="11" s="1"/>
  <c r="BA19" i="11"/>
  <c r="BI19" i="11" s="1"/>
  <c r="BC19" i="11"/>
  <c r="BK19" i="11" s="1"/>
  <c r="BD19" i="11"/>
  <c r="BL19" i="11" s="1"/>
  <c r="AY20" i="11"/>
  <c r="BG20" i="11" s="1"/>
  <c r="AZ20" i="11"/>
  <c r="BH20" i="11" s="1"/>
  <c r="BA20" i="11"/>
  <c r="BI20" i="11" s="1"/>
  <c r="BC20" i="11"/>
  <c r="BK20" i="11" s="1"/>
  <c r="BD20" i="11"/>
  <c r="BL20" i="11" s="1"/>
  <c r="AY21" i="11"/>
  <c r="BG21" i="11" s="1"/>
  <c r="AZ21" i="11"/>
  <c r="BH21" i="11" s="1"/>
  <c r="BA21" i="11"/>
  <c r="BI21" i="11" s="1"/>
  <c r="BC21" i="11"/>
  <c r="BK21" i="11" s="1"/>
  <c r="BD21" i="11"/>
  <c r="BL21" i="11" s="1"/>
  <c r="AY22" i="11"/>
  <c r="BG22" i="11" s="1"/>
  <c r="AZ22" i="11"/>
  <c r="BH22" i="11" s="1"/>
  <c r="BA22" i="11"/>
  <c r="BI22" i="11" s="1"/>
  <c r="BC22" i="11"/>
  <c r="BK22" i="11" s="1"/>
  <c r="BD22" i="11"/>
  <c r="BL22" i="11" s="1"/>
  <c r="AY23" i="11"/>
  <c r="BG23" i="11" s="1"/>
  <c r="AZ23" i="11"/>
  <c r="BH23" i="11" s="1"/>
  <c r="BA23" i="11"/>
  <c r="BI23" i="11" s="1"/>
  <c r="BC23" i="11"/>
  <c r="BK23" i="11" s="1"/>
  <c r="BD23" i="11"/>
  <c r="BL23" i="11" s="1"/>
  <c r="AY24" i="11"/>
  <c r="BG24" i="11" s="1"/>
  <c r="AZ24" i="11"/>
  <c r="BH24" i="11" s="1"/>
  <c r="BA24" i="11"/>
  <c r="BI24" i="11" s="1"/>
  <c r="BC24" i="11"/>
  <c r="BK24" i="11" s="1"/>
  <c r="BD24" i="11"/>
  <c r="BL24" i="11" s="1"/>
  <c r="AY25" i="11"/>
  <c r="BG25" i="11" s="1"/>
  <c r="AZ25" i="11"/>
  <c r="BH25" i="11" s="1"/>
  <c r="BA25" i="11"/>
  <c r="BI25" i="11" s="1"/>
  <c r="BC25" i="11"/>
  <c r="BK25" i="11" s="1"/>
  <c r="BD25" i="11"/>
  <c r="BL25" i="11" s="1"/>
  <c r="AY26" i="11"/>
  <c r="BG26" i="11" s="1"/>
  <c r="AZ26" i="11"/>
  <c r="BH26" i="11" s="1"/>
  <c r="BA26" i="11"/>
  <c r="BI26" i="11" s="1"/>
  <c r="BC26" i="11"/>
  <c r="BK26" i="11" s="1"/>
  <c r="BD26" i="11"/>
  <c r="BL26" i="11" s="1"/>
  <c r="AY27" i="11"/>
  <c r="BG27" i="11" s="1"/>
  <c r="AZ27" i="11"/>
  <c r="BH27" i="11" s="1"/>
  <c r="BA27" i="11"/>
  <c r="BI27" i="11" s="1"/>
  <c r="BC27" i="11"/>
  <c r="BK27" i="11" s="1"/>
  <c r="BD27" i="11"/>
  <c r="BL27" i="11" s="1"/>
  <c r="AY28" i="11"/>
  <c r="BG28" i="11" s="1"/>
  <c r="AZ28" i="11"/>
  <c r="BH28" i="11" s="1"/>
  <c r="BA28" i="11"/>
  <c r="BI28" i="11" s="1"/>
  <c r="BC28" i="11"/>
  <c r="BK28" i="11" s="1"/>
  <c r="BD28" i="11"/>
  <c r="BL28" i="11" s="1"/>
  <c r="AY29" i="11"/>
  <c r="BG29" i="11" s="1"/>
  <c r="AZ29" i="11"/>
  <c r="BH29" i="11" s="1"/>
  <c r="BA29" i="11"/>
  <c r="BI29" i="11" s="1"/>
  <c r="BC29" i="11"/>
  <c r="BK29" i="11" s="1"/>
  <c r="BD29" i="11"/>
  <c r="BL29" i="11" s="1"/>
  <c r="AY30" i="11"/>
  <c r="BG30" i="11" s="1"/>
  <c r="AZ30" i="11"/>
  <c r="BH30" i="11" s="1"/>
  <c r="BA30" i="11"/>
  <c r="BI30" i="11" s="1"/>
  <c r="BC30" i="11"/>
  <c r="BK30" i="11" s="1"/>
  <c r="BD30" i="11"/>
  <c r="BL30" i="11" s="1"/>
  <c r="AY31" i="11"/>
  <c r="BG31" i="11" s="1"/>
  <c r="AZ31" i="11"/>
  <c r="BH31" i="11" s="1"/>
  <c r="BA31" i="11"/>
  <c r="BI31" i="11" s="1"/>
  <c r="BC31" i="11"/>
  <c r="BK31" i="11" s="1"/>
  <c r="BD31" i="11"/>
  <c r="BL31" i="11" s="1"/>
  <c r="AY32" i="11"/>
  <c r="BG32" i="11" s="1"/>
  <c r="AZ32" i="11"/>
  <c r="BH32" i="11" s="1"/>
  <c r="BA32" i="11"/>
  <c r="BI32" i="11" s="1"/>
  <c r="BC32" i="11"/>
  <c r="BK32" i="11" s="1"/>
  <c r="BD32" i="11"/>
  <c r="BL32" i="11" s="1"/>
  <c r="AY33" i="11"/>
  <c r="BG33" i="11" s="1"/>
  <c r="AZ33" i="11"/>
  <c r="BH33" i="11" s="1"/>
  <c r="BA33" i="11"/>
  <c r="BI33" i="11" s="1"/>
  <c r="BC33" i="11"/>
  <c r="BK33" i="11" s="1"/>
  <c r="BD33" i="11"/>
  <c r="BL33" i="11" s="1"/>
  <c r="AY34" i="11"/>
  <c r="BG34" i="11" s="1"/>
  <c r="AZ34" i="11"/>
  <c r="BH34" i="11" s="1"/>
  <c r="BA34" i="11"/>
  <c r="BI34" i="11" s="1"/>
  <c r="BC34" i="11"/>
  <c r="BK34" i="11" s="1"/>
  <c r="BD34" i="11"/>
  <c r="BL34" i="11" s="1"/>
  <c r="AY35" i="11"/>
  <c r="BG35" i="11" s="1"/>
  <c r="AZ35" i="11"/>
  <c r="BH35" i="11" s="1"/>
  <c r="BA35" i="11"/>
  <c r="BI35" i="11" s="1"/>
  <c r="BC35" i="11"/>
  <c r="BK35" i="11" s="1"/>
  <c r="BD35" i="11"/>
  <c r="BL35" i="11" s="1"/>
  <c r="AY36" i="11"/>
  <c r="BG36" i="11" s="1"/>
  <c r="AZ36" i="11"/>
  <c r="BH36" i="11" s="1"/>
  <c r="BA36" i="11"/>
  <c r="BI36" i="11" s="1"/>
  <c r="BC36" i="11"/>
  <c r="BK36" i="11" s="1"/>
  <c r="BD36" i="11"/>
  <c r="BL36" i="11" s="1"/>
  <c r="AY37" i="11"/>
  <c r="BG37" i="11" s="1"/>
  <c r="AZ37" i="11"/>
  <c r="BH37" i="11" s="1"/>
  <c r="BA37" i="11"/>
  <c r="BI37" i="11" s="1"/>
  <c r="BC37" i="11"/>
  <c r="BK37" i="11" s="1"/>
  <c r="BD37" i="11"/>
  <c r="BL37" i="11" s="1"/>
  <c r="AY38" i="11"/>
  <c r="BG38" i="11" s="1"/>
  <c r="AZ38" i="11"/>
  <c r="BH38" i="11" s="1"/>
  <c r="BA38" i="11"/>
  <c r="BI38" i="11" s="1"/>
  <c r="BC38" i="11"/>
  <c r="BK38" i="11" s="1"/>
  <c r="BD38" i="11"/>
  <c r="BL38" i="11" s="1"/>
  <c r="AY39" i="11"/>
  <c r="AZ39" i="11"/>
  <c r="BH39" i="11" s="1"/>
  <c r="BA39" i="11"/>
  <c r="BI39" i="11" s="1"/>
  <c r="BC39" i="11"/>
  <c r="BK39" i="11" s="1"/>
  <c r="BD39" i="11"/>
  <c r="BL39" i="11" s="1"/>
  <c r="AY40" i="11"/>
  <c r="AZ40" i="11"/>
  <c r="BH40" i="11" s="1"/>
  <c r="BA40" i="11"/>
  <c r="BI40" i="11" s="1"/>
  <c r="BC40" i="11"/>
  <c r="BK40" i="11" s="1"/>
  <c r="BD40" i="11"/>
  <c r="BL40" i="11" s="1"/>
  <c r="AY41" i="11"/>
  <c r="AZ41" i="11"/>
  <c r="BH41" i="11" s="1"/>
  <c r="BA41" i="11"/>
  <c r="BI41" i="11" s="1"/>
  <c r="BC41" i="11"/>
  <c r="BK41" i="11" s="1"/>
  <c r="BD41" i="11"/>
  <c r="BL41" i="11" s="1"/>
  <c r="AY42" i="11"/>
  <c r="AZ42" i="11"/>
  <c r="BA42" i="11"/>
  <c r="BI42" i="11" s="1"/>
  <c r="BC42" i="11"/>
  <c r="BK42" i="11" s="1"/>
  <c r="BD42" i="11"/>
  <c r="BL42" i="11" s="1"/>
  <c r="AY43" i="11"/>
  <c r="AZ43" i="11"/>
  <c r="BA43" i="11"/>
  <c r="BI43" i="11" s="1"/>
  <c r="BC43" i="11"/>
  <c r="BK43" i="11" s="1"/>
  <c r="BD43" i="11"/>
  <c r="BL43" i="11" s="1"/>
  <c r="AY44" i="11"/>
  <c r="AZ44" i="11"/>
  <c r="BA44" i="11"/>
  <c r="BI44" i="11" s="1"/>
  <c r="BC44" i="11"/>
  <c r="BK44" i="11" s="1"/>
  <c r="BD44" i="11"/>
  <c r="BL44" i="11" s="1"/>
  <c r="AY45" i="11"/>
  <c r="AZ45" i="11"/>
  <c r="BA45" i="11"/>
  <c r="BI45" i="11" s="1"/>
  <c r="BC45" i="11"/>
  <c r="BD45" i="11"/>
  <c r="BL45" i="11" s="1"/>
  <c r="AY46" i="11"/>
  <c r="AZ46" i="11"/>
  <c r="BA46" i="11"/>
  <c r="BC46" i="11"/>
  <c r="BK46" i="11" s="1"/>
  <c r="BD46" i="11"/>
  <c r="BL46" i="11" s="1"/>
  <c r="AY47" i="11"/>
  <c r="AZ47" i="11"/>
  <c r="BA47" i="11"/>
  <c r="BC47" i="11"/>
  <c r="BK47" i="11" s="1"/>
  <c r="BD47" i="11"/>
  <c r="BL47" i="11" s="1"/>
  <c r="AY48" i="11"/>
  <c r="AZ48" i="11"/>
  <c r="BA48" i="11"/>
  <c r="BC48" i="11"/>
  <c r="BD48" i="11"/>
  <c r="BL48" i="11" s="1"/>
  <c r="AY49" i="11"/>
  <c r="AZ49" i="11"/>
  <c r="BA49" i="11"/>
  <c r="BC49" i="11"/>
  <c r="BD49" i="11"/>
  <c r="BL49" i="11" s="1"/>
  <c r="AY50" i="11"/>
  <c r="AZ50" i="11"/>
  <c r="BA50" i="11"/>
  <c r="BC50" i="11"/>
  <c r="BD50" i="11"/>
  <c r="BL50" i="11" s="1"/>
  <c r="AY51" i="11"/>
  <c r="AZ51" i="11"/>
  <c r="BA51" i="11"/>
  <c r="BC51" i="11"/>
  <c r="BD51" i="11"/>
  <c r="BL51" i="11" s="1"/>
  <c r="AY52" i="11"/>
  <c r="AZ52" i="11"/>
  <c r="BA52" i="11"/>
  <c r="BC52" i="11"/>
  <c r="BD52" i="11"/>
  <c r="BL52" i="11" s="1"/>
  <c r="AY53" i="11"/>
  <c r="AZ53" i="11"/>
  <c r="BA53" i="11"/>
  <c r="BC53" i="11"/>
  <c r="BD53" i="11"/>
  <c r="BL53" i="11" s="1"/>
  <c r="AY54" i="11"/>
  <c r="AZ54" i="11"/>
  <c r="BA54" i="11"/>
  <c r="BC54" i="11"/>
  <c r="BD54" i="11"/>
  <c r="BL54" i="11" s="1"/>
  <c r="AY55" i="11"/>
  <c r="AZ55" i="11"/>
  <c r="BA55" i="11"/>
  <c r="BC55" i="11"/>
  <c r="BD55" i="11"/>
  <c r="BL55" i="11" s="1"/>
  <c r="AY56" i="11"/>
  <c r="AZ56" i="11"/>
  <c r="BA56" i="11"/>
  <c r="BC56" i="11"/>
  <c r="BD56" i="11"/>
  <c r="BL56" i="11" s="1"/>
  <c r="AY57" i="11"/>
  <c r="AZ57" i="11"/>
  <c r="BA57" i="11"/>
  <c r="BC57" i="11"/>
  <c r="BD57" i="11"/>
  <c r="BL57" i="11" s="1"/>
  <c r="AY58" i="11"/>
  <c r="AZ58" i="11"/>
  <c r="BA58" i="11"/>
  <c r="BC58" i="11"/>
  <c r="BD58" i="11"/>
  <c r="BL58" i="11" s="1"/>
  <c r="AY59" i="11"/>
  <c r="AZ59" i="11"/>
  <c r="BA59" i="11"/>
  <c r="BC59" i="11"/>
  <c r="BD59" i="11"/>
  <c r="BL59" i="11" s="1"/>
  <c r="AY60" i="11"/>
  <c r="AZ60" i="11"/>
  <c r="BA60" i="11"/>
  <c r="BC60" i="11"/>
  <c r="BD60" i="11"/>
  <c r="BL60" i="11" s="1"/>
  <c r="AY61" i="11"/>
  <c r="AZ61" i="11"/>
  <c r="BA61" i="11"/>
  <c r="BC61" i="11"/>
  <c r="BD61" i="11"/>
  <c r="BL61" i="11" s="1"/>
  <c r="AY62" i="11"/>
  <c r="AZ62" i="11"/>
  <c r="BA62" i="11"/>
  <c r="BC62" i="11"/>
  <c r="BD62" i="11"/>
  <c r="BL62" i="11" s="1"/>
  <c r="AY63" i="11"/>
  <c r="AZ63" i="11"/>
  <c r="BA63" i="11"/>
  <c r="BC63" i="11"/>
  <c r="BD63" i="11"/>
  <c r="BL63" i="11" s="1"/>
  <c r="AY64" i="11"/>
  <c r="AZ64" i="11"/>
  <c r="BA64" i="11"/>
  <c r="BC64" i="11"/>
  <c r="BD64" i="11"/>
  <c r="BL64" i="11" s="1"/>
  <c r="AY65" i="11"/>
  <c r="AZ65" i="11"/>
  <c r="BA65" i="11"/>
  <c r="BC65" i="11"/>
  <c r="BD65" i="11"/>
  <c r="AY66" i="11"/>
  <c r="AZ66" i="11"/>
  <c r="BA66" i="11"/>
  <c r="BC66" i="11"/>
  <c r="BD66" i="11"/>
  <c r="AY67" i="11"/>
  <c r="AZ67" i="11"/>
  <c r="BA67" i="11"/>
  <c r="BC67" i="11"/>
  <c r="BD67" i="11"/>
  <c r="AY68" i="11"/>
  <c r="AZ68" i="11"/>
  <c r="BA68" i="11"/>
  <c r="BC68" i="11"/>
  <c r="BD68" i="11"/>
  <c r="AY69" i="11"/>
  <c r="AZ69" i="11"/>
  <c r="BA69" i="11"/>
  <c r="BC69" i="11"/>
  <c r="BD69" i="11"/>
  <c r="AY70" i="11"/>
  <c r="AZ70" i="11"/>
  <c r="BA70" i="11"/>
  <c r="BC70" i="11"/>
  <c r="BD70" i="11"/>
  <c r="AY71" i="11"/>
  <c r="AZ71" i="11"/>
  <c r="BA71" i="11"/>
  <c r="BC71" i="11"/>
  <c r="BD71" i="11"/>
  <c r="AY72" i="11"/>
  <c r="AZ72" i="11"/>
  <c r="BA72" i="11"/>
  <c r="BC72" i="11"/>
  <c r="BD72" i="11"/>
  <c r="AY73" i="11"/>
  <c r="AZ73" i="11"/>
  <c r="BA73" i="11"/>
  <c r="BC73" i="11"/>
  <c r="BD73" i="11"/>
  <c r="AY74" i="11"/>
  <c r="AZ74" i="11"/>
  <c r="BA74" i="11"/>
  <c r="BC74" i="11"/>
  <c r="BD74" i="11"/>
  <c r="AY75" i="11"/>
  <c r="AZ75" i="11"/>
  <c r="BA75" i="11"/>
  <c r="BC75" i="11"/>
  <c r="BD75" i="11"/>
  <c r="AY76" i="11"/>
  <c r="AZ76" i="11"/>
  <c r="BA76" i="11"/>
  <c r="BC76" i="11"/>
  <c r="BD76" i="11"/>
  <c r="AY77" i="11"/>
  <c r="AZ77" i="11"/>
  <c r="BA77" i="11"/>
  <c r="BC77" i="11"/>
  <c r="BD77" i="11"/>
  <c r="AY78" i="11"/>
  <c r="AZ78" i="11"/>
  <c r="BA78" i="11"/>
  <c r="BC78" i="11"/>
  <c r="BD78" i="11"/>
  <c r="AY79" i="11"/>
  <c r="AZ79" i="11"/>
  <c r="BA79" i="11"/>
  <c r="BC79" i="11"/>
  <c r="BD79" i="11"/>
  <c r="AY80" i="11"/>
  <c r="AZ80" i="11"/>
  <c r="BA80" i="11"/>
  <c r="BC80" i="11"/>
  <c r="BD80" i="11"/>
  <c r="AY81" i="11"/>
  <c r="AZ81" i="11"/>
  <c r="BA81" i="11"/>
  <c r="BC81" i="11"/>
  <c r="BD81" i="11"/>
  <c r="AY82" i="11"/>
  <c r="AZ82" i="11"/>
  <c r="BA82" i="11"/>
  <c r="BC82" i="11"/>
  <c r="BD82" i="11"/>
  <c r="AY83" i="11"/>
  <c r="AZ83" i="11"/>
  <c r="BA83" i="11"/>
  <c r="BC83" i="11"/>
  <c r="BD83" i="11"/>
  <c r="AY84" i="11"/>
  <c r="AZ84" i="11"/>
  <c r="BA84" i="11"/>
  <c r="BC84" i="11"/>
  <c r="BD84" i="11"/>
  <c r="AY85" i="11"/>
  <c r="AZ85" i="11"/>
  <c r="BA85" i="11"/>
  <c r="BC85" i="11"/>
  <c r="BD85" i="11"/>
  <c r="AY86" i="11"/>
  <c r="AZ86" i="11"/>
  <c r="BA86" i="11"/>
  <c r="BC86" i="11"/>
  <c r="BD86" i="11"/>
  <c r="AY87" i="11"/>
  <c r="AZ87" i="11"/>
  <c r="BA87" i="11"/>
  <c r="BC87" i="11"/>
  <c r="BD87" i="11"/>
  <c r="AY88" i="11"/>
  <c r="AZ88" i="11"/>
  <c r="BA88" i="11"/>
  <c r="BC88" i="11"/>
  <c r="BD88" i="11"/>
  <c r="AY89" i="11"/>
  <c r="AZ89" i="11"/>
  <c r="BA89" i="11"/>
  <c r="BC89" i="11"/>
  <c r="BD89" i="11"/>
  <c r="AY90" i="11"/>
  <c r="AZ90" i="11"/>
  <c r="BA90" i="11"/>
  <c r="BC90" i="11"/>
  <c r="BD90" i="11"/>
  <c r="AY91" i="11"/>
  <c r="AZ91" i="11"/>
  <c r="BA91" i="11"/>
  <c r="BC91" i="11"/>
  <c r="BD91" i="11"/>
  <c r="AY92" i="11"/>
  <c r="AZ92" i="11"/>
  <c r="BA92" i="11"/>
  <c r="BC92" i="11"/>
  <c r="BD92" i="11"/>
  <c r="AY93" i="11"/>
  <c r="AZ93" i="11"/>
  <c r="BA93" i="11"/>
  <c r="BC93" i="11"/>
  <c r="BD93" i="11"/>
  <c r="AY94" i="11"/>
  <c r="AZ94" i="11"/>
  <c r="BA94" i="11"/>
  <c r="BC94" i="11"/>
  <c r="BD94" i="11"/>
  <c r="AY95" i="11"/>
  <c r="AZ95" i="11"/>
  <c r="BA95" i="11"/>
  <c r="BC95" i="11"/>
  <c r="BD95" i="11"/>
  <c r="AY96" i="11"/>
  <c r="AZ96" i="11"/>
  <c r="BA96" i="11"/>
  <c r="BC96" i="11"/>
  <c r="BD96" i="11"/>
  <c r="AY97" i="11"/>
  <c r="AZ97" i="11"/>
  <c r="BA97" i="11"/>
  <c r="BC97" i="11"/>
  <c r="BD97" i="11"/>
  <c r="AY98" i="11"/>
  <c r="AZ98" i="11"/>
  <c r="BA98" i="11"/>
  <c r="BC98" i="11"/>
  <c r="BD98" i="11"/>
  <c r="AY99" i="11"/>
  <c r="AZ99" i="11"/>
  <c r="BA99" i="11"/>
  <c r="BC99" i="11"/>
  <c r="BD99" i="11"/>
  <c r="AY100" i="11"/>
  <c r="AZ100" i="11"/>
  <c r="BA100" i="11"/>
  <c r="BC100" i="11"/>
  <c r="BD100" i="11"/>
  <c r="AY101" i="11"/>
  <c r="AZ101" i="11"/>
  <c r="BA101" i="11"/>
  <c r="BC101" i="11"/>
  <c r="BD101" i="11"/>
  <c r="AY102" i="11"/>
  <c r="AZ102" i="11"/>
  <c r="BA102" i="11"/>
  <c r="BC102" i="11"/>
  <c r="BD102" i="11"/>
  <c r="AY103" i="11"/>
  <c r="AZ103" i="11"/>
  <c r="BA103" i="11"/>
  <c r="BC103" i="11"/>
  <c r="BD103" i="11"/>
  <c r="AY104" i="11"/>
  <c r="AZ104" i="11"/>
  <c r="BA104" i="11"/>
  <c r="BC104" i="11"/>
  <c r="BD104" i="11"/>
  <c r="AY105" i="11"/>
  <c r="AZ105" i="11"/>
  <c r="BA105" i="11"/>
  <c r="BC105" i="11"/>
  <c r="BD105" i="11"/>
  <c r="AY106" i="11"/>
  <c r="AZ106" i="11"/>
  <c r="BA106" i="11"/>
  <c r="BC106" i="11"/>
  <c r="BD106" i="11"/>
  <c r="AY107" i="11"/>
  <c r="AZ107" i="11"/>
  <c r="BA107" i="11"/>
  <c r="BC107" i="11"/>
  <c r="BD107" i="11"/>
  <c r="AY108" i="11"/>
  <c r="AZ108" i="11"/>
  <c r="BA108" i="11"/>
  <c r="BC108" i="11"/>
  <c r="BD108" i="11"/>
  <c r="AY109" i="11"/>
  <c r="AZ109" i="11"/>
  <c r="BA109" i="11"/>
  <c r="BC109" i="11"/>
  <c r="BD109" i="11"/>
  <c r="AY110" i="11"/>
  <c r="AZ110" i="11"/>
  <c r="BA110" i="11"/>
  <c r="BC110" i="11"/>
  <c r="BD110" i="11"/>
  <c r="AY111" i="11"/>
  <c r="AZ111" i="11"/>
  <c r="BA111" i="11"/>
  <c r="BC111" i="11"/>
  <c r="BD111" i="11"/>
  <c r="AY112" i="11"/>
  <c r="AZ112" i="11"/>
  <c r="BA112" i="11"/>
  <c r="BC112" i="11"/>
  <c r="BD112" i="11"/>
  <c r="AY113" i="11"/>
  <c r="AZ113" i="11"/>
  <c r="BA113" i="11"/>
  <c r="BC113" i="11"/>
  <c r="BD113" i="11"/>
  <c r="AY114" i="11"/>
  <c r="AZ114" i="11"/>
  <c r="BA114" i="11"/>
  <c r="BC114" i="11"/>
  <c r="BD114" i="11"/>
  <c r="AY115" i="11"/>
  <c r="AZ115" i="11"/>
  <c r="BA115" i="11"/>
  <c r="BC115" i="11"/>
  <c r="BD115" i="11"/>
  <c r="AY116" i="11"/>
  <c r="AZ116" i="11"/>
  <c r="BA116" i="11"/>
  <c r="BC116" i="11"/>
  <c r="BD116" i="11"/>
  <c r="AY117" i="11"/>
  <c r="AZ117" i="11"/>
  <c r="BA117" i="11"/>
  <c r="BC117" i="11"/>
  <c r="BD117" i="11"/>
  <c r="AY118" i="11"/>
  <c r="AZ118" i="11"/>
  <c r="BA118" i="11"/>
  <c r="BC118" i="11"/>
  <c r="BD118" i="11"/>
  <c r="AY119" i="11"/>
  <c r="AZ119" i="11"/>
  <c r="BA119" i="11"/>
  <c r="BC119" i="11"/>
  <c r="BD119" i="11"/>
  <c r="AY120" i="11"/>
  <c r="AZ120" i="11"/>
  <c r="BA120" i="11"/>
  <c r="BC120" i="11"/>
  <c r="BD120" i="11"/>
  <c r="AY121" i="11"/>
  <c r="AZ121" i="11"/>
  <c r="BA121" i="11"/>
  <c r="BC121" i="11"/>
  <c r="BD121" i="11"/>
  <c r="AY122" i="11"/>
  <c r="AZ122" i="11"/>
  <c r="BA122" i="11"/>
  <c r="BC122" i="11"/>
  <c r="BD122" i="11"/>
  <c r="AY123" i="11"/>
  <c r="AZ123" i="11"/>
  <c r="BA123" i="11"/>
  <c r="BC123" i="11"/>
  <c r="BD123" i="11"/>
  <c r="AY124" i="11"/>
  <c r="AZ124" i="11"/>
  <c r="BA124" i="11"/>
  <c r="BC124" i="11"/>
  <c r="BD124" i="11"/>
  <c r="BD8" i="11"/>
  <c r="BC8" i="11"/>
  <c r="AZ8" i="11"/>
  <c r="BA8" i="11"/>
  <c r="Z9" i="4"/>
  <c r="AA9" i="4"/>
  <c r="AB9" i="4"/>
  <c r="AC9" i="4"/>
  <c r="AD9" i="4"/>
  <c r="AE9" i="4"/>
  <c r="Z10" i="4"/>
  <c r="AA10" i="4"/>
  <c r="AB10" i="4"/>
  <c r="AC10" i="4"/>
  <c r="AD10" i="4"/>
  <c r="AE10" i="4"/>
  <c r="Z11" i="4"/>
  <c r="AA11" i="4"/>
  <c r="AB11" i="4"/>
  <c r="AC11" i="4"/>
  <c r="AD11" i="4"/>
  <c r="AE11" i="4"/>
  <c r="Z12" i="4"/>
  <c r="AA12" i="4"/>
  <c r="AB12" i="4"/>
  <c r="AC12" i="4"/>
  <c r="AD12" i="4"/>
  <c r="AE12" i="4"/>
  <c r="Z13" i="4"/>
  <c r="AA13" i="4"/>
  <c r="AB13" i="4"/>
  <c r="AC13" i="4"/>
  <c r="AD13" i="4"/>
  <c r="AE13" i="4"/>
  <c r="Z14" i="4"/>
  <c r="AA14" i="4"/>
  <c r="AB14" i="4"/>
  <c r="AC14" i="4"/>
  <c r="AD14" i="4"/>
  <c r="AE14" i="4"/>
  <c r="Z15" i="4"/>
  <c r="AA15" i="4"/>
  <c r="AB15" i="4"/>
  <c r="AC15" i="4"/>
  <c r="AD15" i="4"/>
  <c r="AE15" i="4"/>
  <c r="Z16" i="4"/>
  <c r="AA16" i="4"/>
  <c r="AB16" i="4"/>
  <c r="AC16" i="4"/>
  <c r="AD16" i="4"/>
  <c r="AE16" i="4"/>
  <c r="Z17" i="4"/>
  <c r="AA17" i="4"/>
  <c r="AB17" i="4"/>
  <c r="AC17" i="4"/>
  <c r="AD17" i="4"/>
  <c r="AE17" i="4"/>
  <c r="Z18" i="4"/>
  <c r="AA18" i="4"/>
  <c r="AB18" i="4"/>
  <c r="AC18" i="4"/>
  <c r="AD18" i="4"/>
  <c r="AE18" i="4"/>
  <c r="Z19" i="4"/>
  <c r="AA19" i="4"/>
  <c r="AB19" i="4"/>
  <c r="AC19" i="4"/>
  <c r="AD19" i="4"/>
  <c r="AE19" i="4"/>
  <c r="Z20" i="4"/>
  <c r="AA20" i="4"/>
  <c r="AB20" i="4"/>
  <c r="AC20" i="4"/>
  <c r="AD20" i="4"/>
  <c r="AE20" i="4"/>
  <c r="Z21" i="4"/>
  <c r="AA21" i="4"/>
  <c r="AB21" i="4"/>
  <c r="AC21" i="4"/>
  <c r="AD21" i="4"/>
  <c r="AE21" i="4"/>
  <c r="Z22" i="4"/>
  <c r="AA22" i="4"/>
  <c r="AB22" i="4"/>
  <c r="AC22" i="4"/>
  <c r="AD22" i="4"/>
  <c r="AE22" i="4"/>
  <c r="Z23" i="4"/>
  <c r="AA23" i="4"/>
  <c r="AB23" i="4"/>
  <c r="AC23" i="4"/>
  <c r="AD23" i="4"/>
  <c r="AE23" i="4"/>
  <c r="Z24" i="4"/>
  <c r="AA24" i="4"/>
  <c r="AB24" i="4"/>
  <c r="AC24" i="4"/>
  <c r="AD24" i="4"/>
  <c r="AE24" i="4"/>
  <c r="Z25" i="4"/>
  <c r="AA25" i="4"/>
  <c r="AB25" i="4"/>
  <c r="AC25" i="4"/>
  <c r="AD25" i="4"/>
  <c r="AE25" i="4"/>
  <c r="Z26" i="4"/>
  <c r="AA26" i="4"/>
  <c r="AB26" i="4"/>
  <c r="AC26" i="4"/>
  <c r="AD26" i="4"/>
  <c r="AE26" i="4"/>
  <c r="Z27" i="4"/>
  <c r="AA27" i="4"/>
  <c r="AB27" i="4"/>
  <c r="AC27" i="4"/>
  <c r="AD27" i="4"/>
  <c r="AE27" i="4"/>
  <c r="Z28" i="4"/>
  <c r="AA28" i="4"/>
  <c r="AB28" i="4"/>
  <c r="AC28" i="4"/>
  <c r="AD28" i="4"/>
  <c r="AE28" i="4"/>
  <c r="Z29" i="4"/>
  <c r="AA29" i="4"/>
  <c r="AB29" i="4"/>
  <c r="AC29" i="4"/>
  <c r="AD29" i="4"/>
  <c r="AE29" i="4"/>
  <c r="Z30" i="4"/>
  <c r="AA30" i="4"/>
  <c r="AB30" i="4"/>
  <c r="AC30" i="4"/>
  <c r="AD30" i="4"/>
  <c r="AE30" i="4"/>
  <c r="Z31" i="4"/>
  <c r="AA31" i="4"/>
  <c r="AB31" i="4"/>
  <c r="AC31" i="4"/>
  <c r="AD31" i="4"/>
  <c r="AE31" i="4"/>
  <c r="Z32" i="4"/>
  <c r="AA32" i="4"/>
  <c r="AB32" i="4"/>
  <c r="AC32" i="4"/>
  <c r="AD32" i="4"/>
  <c r="AE32" i="4"/>
  <c r="Z33" i="4"/>
  <c r="AA33" i="4"/>
  <c r="AB33" i="4"/>
  <c r="AC33" i="4"/>
  <c r="AD33" i="4"/>
  <c r="AE33" i="4"/>
  <c r="Z34" i="4"/>
  <c r="AA34" i="4"/>
  <c r="AB34" i="4"/>
  <c r="AC34" i="4"/>
  <c r="AD34" i="4"/>
  <c r="AE34" i="4"/>
  <c r="Z35" i="4"/>
  <c r="AA35" i="4"/>
  <c r="AB35" i="4"/>
  <c r="AC35" i="4"/>
  <c r="AD35" i="4"/>
  <c r="AE35" i="4"/>
  <c r="Z36" i="4"/>
  <c r="AA36" i="4"/>
  <c r="AB36" i="4"/>
  <c r="AC36" i="4"/>
  <c r="AD36" i="4"/>
  <c r="AE36" i="4"/>
  <c r="Z37" i="4"/>
  <c r="AA37" i="4"/>
  <c r="AB37" i="4"/>
  <c r="AC37" i="4"/>
  <c r="AD37" i="4"/>
  <c r="AE37" i="4"/>
  <c r="Z38" i="4"/>
  <c r="AA38" i="4"/>
  <c r="AB38" i="4"/>
  <c r="AC38" i="4"/>
  <c r="AD38" i="4"/>
  <c r="AE38" i="4"/>
  <c r="Z39" i="4"/>
  <c r="AA39" i="4"/>
  <c r="AB39" i="4"/>
  <c r="AC39" i="4"/>
  <c r="AD39" i="4"/>
  <c r="AE39" i="4"/>
  <c r="Z40" i="4"/>
  <c r="AA40" i="4"/>
  <c r="AB40" i="4"/>
  <c r="AC40" i="4"/>
  <c r="AD40" i="4"/>
  <c r="AE40" i="4"/>
  <c r="Z41" i="4"/>
  <c r="AA41" i="4"/>
  <c r="AB41" i="4"/>
  <c r="AC41" i="4"/>
  <c r="AD41" i="4"/>
  <c r="AE41" i="4"/>
  <c r="Z42" i="4"/>
  <c r="AA42" i="4"/>
  <c r="AB42" i="4"/>
  <c r="AC42" i="4"/>
  <c r="AD42" i="4"/>
  <c r="AE42" i="4"/>
  <c r="Z43" i="4"/>
  <c r="AA43" i="4"/>
  <c r="AB43" i="4"/>
  <c r="AC43" i="4"/>
  <c r="AD43" i="4"/>
  <c r="AE43" i="4"/>
  <c r="Z44" i="4"/>
  <c r="AA44" i="4"/>
  <c r="AB44" i="4"/>
  <c r="AC44" i="4"/>
  <c r="AD44" i="4"/>
  <c r="AE44" i="4"/>
  <c r="Z45" i="4"/>
  <c r="AA45" i="4"/>
  <c r="AB45" i="4"/>
  <c r="AC45" i="4"/>
  <c r="AD45" i="4"/>
  <c r="AE45" i="4"/>
  <c r="Z46" i="4"/>
  <c r="AA46" i="4"/>
  <c r="AB46" i="4"/>
  <c r="AC46" i="4"/>
  <c r="AD46" i="4"/>
  <c r="AE46" i="4"/>
  <c r="Z47" i="4"/>
  <c r="AA47" i="4"/>
  <c r="AB47" i="4"/>
  <c r="AC47" i="4"/>
  <c r="AD47" i="4"/>
  <c r="AE47" i="4"/>
  <c r="Z48" i="4"/>
  <c r="AA48" i="4"/>
  <c r="AB48" i="4"/>
  <c r="AC48" i="4"/>
  <c r="AD48" i="4"/>
  <c r="AE48" i="4"/>
  <c r="Z49" i="4"/>
  <c r="AA49" i="4"/>
  <c r="AB49" i="4"/>
  <c r="AC49" i="4"/>
  <c r="AD49" i="4"/>
  <c r="AE49" i="4"/>
  <c r="Z50" i="4"/>
  <c r="AA50" i="4"/>
  <c r="AB50" i="4"/>
  <c r="AC50" i="4"/>
  <c r="AD50" i="4"/>
  <c r="AE50" i="4"/>
  <c r="Z51" i="4"/>
  <c r="AA51" i="4"/>
  <c r="AB51" i="4"/>
  <c r="AC51" i="4"/>
  <c r="AD51" i="4"/>
  <c r="AE51" i="4"/>
  <c r="Z52" i="4"/>
  <c r="AA52" i="4"/>
  <c r="AB52" i="4"/>
  <c r="AC52" i="4"/>
  <c r="AD52" i="4"/>
  <c r="AE52" i="4"/>
  <c r="Z53" i="4"/>
  <c r="AA53" i="4"/>
  <c r="AB53" i="4"/>
  <c r="AC53" i="4"/>
  <c r="AD53" i="4"/>
  <c r="AE53" i="4"/>
  <c r="Z54" i="4"/>
  <c r="AA54" i="4"/>
  <c r="AB54" i="4"/>
  <c r="AC54" i="4"/>
  <c r="AD54" i="4"/>
  <c r="AE54" i="4"/>
  <c r="Z55" i="4"/>
  <c r="AA55" i="4"/>
  <c r="AB55" i="4"/>
  <c r="AC55" i="4"/>
  <c r="AD55" i="4"/>
  <c r="AE55" i="4"/>
  <c r="Z56" i="4"/>
  <c r="AA56" i="4"/>
  <c r="AB56" i="4"/>
  <c r="AC56" i="4"/>
  <c r="AD56" i="4"/>
  <c r="AE56" i="4"/>
  <c r="Z57" i="4"/>
  <c r="AA57" i="4"/>
  <c r="AB57" i="4"/>
  <c r="AC57" i="4"/>
  <c r="AD57" i="4"/>
  <c r="AE57" i="4"/>
  <c r="Z58" i="4"/>
  <c r="AA58" i="4"/>
  <c r="AB58" i="4"/>
  <c r="AC58" i="4"/>
  <c r="AD58" i="4"/>
  <c r="AE58" i="4"/>
  <c r="Z59" i="4"/>
  <c r="AA59" i="4"/>
  <c r="AB59" i="4"/>
  <c r="AC59" i="4"/>
  <c r="AD59" i="4"/>
  <c r="AE59" i="4"/>
  <c r="Z60" i="4"/>
  <c r="AA60" i="4"/>
  <c r="AB60" i="4"/>
  <c r="AC60" i="4"/>
  <c r="AD60" i="4"/>
  <c r="AE60" i="4"/>
  <c r="Z61" i="4"/>
  <c r="AA61" i="4"/>
  <c r="AB61" i="4"/>
  <c r="AC61" i="4"/>
  <c r="AD61" i="4"/>
  <c r="AE61" i="4"/>
  <c r="Z62" i="4"/>
  <c r="AA62" i="4"/>
  <c r="AB62" i="4"/>
  <c r="AC62" i="4"/>
  <c r="AD62" i="4"/>
  <c r="AE62" i="4"/>
  <c r="Z63" i="4"/>
  <c r="AA63" i="4"/>
  <c r="AB63" i="4"/>
  <c r="AC63" i="4"/>
  <c r="AD63" i="4"/>
  <c r="AE63" i="4"/>
  <c r="Z64" i="4"/>
  <c r="AA64" i="4"/>
  <c r="AB64" i="4"/>
  <c r="AC64" i="4"/>
  <c r="AD64" i="4"/>
  <c r="AE64" i="4"/>
  <c r="Z65" i="4"/>
  <c r="AA65" i="4"/>
  <c r="AB65" i="4"/>
  <c r="AC65" i="4"/>
  <c r="AD65" i="4"/>
  <c r="AE65" i="4"/>
  <c r="Z66" i="4"/>
  <c r="AA66" i="4"/>
  <c r="AB66" i="4"/>
  <c r="AC66" i="4"/>
  <c r="AD66" i="4"/>
  <c r="AE66" i="4"/>
  <c r="Z67" i="4"/>
  <c r="AA67" i="4"/>
  <c r="AB67" i="4"/>
  <c r="AC67" i="4"/>
  <c r="AD67" i="4"/>
  <c r="AE67" i="4"/>
  <c r="Z68" i="4"/>
  <c r="AA68" i="4"/>
  <c r="AB68" i="4"/>
  <c r="AC68" i="4"/>
  <c r="AD68" i="4"/>
  <c r="AE68" i="4"/>
  <c r="Z69" i="4"/>
  <c r="AA69" i="4"/>
  <c r="AB69" i="4"/>
  <c r="AC69" i="4"/>
  <c r="AD69" i="4"/>
  <c r="AE69" i="4"/>
  <c r="Z70" i="4"/>
  <c r="AA70" i="4"/>
  <c r="AB70" i="4"/>
  <c r="AC70" i="4"/>
  <c r="AD70" i="4"/>
  <c r="AE70" i="4"/>
  <c r="Z71" i="4"/>
  <c r="AA71" i="4"/>
  <c r="AB71" i="4"/>
  <c r="AC71" i="4"/>
  <c r="AD71" i="4"/>
  <c r="AE71" i="4"/>
  <c r="Z72" i="4"/>
  <c r="AA72" i="4"/>
  <c r="AB72" i="4"/>
  <c r="AC72" i="4"/>
  <c r="AD72" i="4"/>
  <c r="AE72" i="4"/>
  <c r="Z73" i="4"/>
  <c r="AA73" i="4"/>
  <c r="AB73" i="4"/>
  <c r="AC73" i="4"/>
  <c r="AD73" i="4"/>
  <c r="AE73" i="4"/>
  <c r="Z74" i="4"/>
  <c r="AA74" i="4"/>
  <c r="AB74" i="4"/>
  <c r="AC74" i="4"/>
  <c r="AD74" i="4"/>
  <c r="AE74" i="4"/>
  <c r="Z75" i="4"/>
  <c r="AA75" i="4"/>
  <c r="AB75" i="4"/>
  <c r="AC75" i="4"/>
  <c r="AD75" i="4"/>
  <c r="AE75" i="4"/>
  <c r="Z76" i="4"/>
  <c r="AA76" i="4"/>
  <c r="AB76" i="4"/>
  <c r="AC76" i="4"/>
  <c r="AD76" i="4"/>
  <c r="AE76" i="4"/>
  <c r="Z77" i="4"/>
  <c r="AA77" i="4"/>
  <c r="AB77" i="4"/>
  <c r="AC77" i="4"/>
  <c r="AD77" i="4"/>
  <c r="AE77" i="4"/>
  <c r="Z78" i="4"/>
  <c r="AA78" i="4"/>
  <c r="AB78" i="4"/>
  <c r="AC78" i="4"/>
  <c r="AD78" i="4"/>
  <c r="AE78" i="4"/>
  <c r="Z79" i="4"/>
  <c r="AA79" i="4"/>
  <c r="AB79" i="4"/>
  <c r="AC79" i="4"/>
  <c r="AD79" i="4"/>
  <c r="AE79" i="4"/>
  <c r="Z80" i="4"/>
  <c r="AA80" i="4"/>
  <c r="AB80" i="4"/>
  <c r="AC80" i="4"/>
  <c r="AD80" i="4"/>
  <c r="AE80" i="4"/>
  <c r="Z81" i="4"/>
  <c r="AA81" i="4"/>
  <c r="AB81" i="4"/>
  <c r="AC81" i="4"/>
  <c r="AD81" i="4"/>
  <c r="AE81" i="4"/>
  <c r="Z82" i="4"/>
  <c r="AA82" i="4"/>
  <c r="AB82" i="4"/>
  <c r="AC82" i="4"/>
  <c r="AD82" i="4"/>
  <c r="AE82" i="4"/>
  <c r="Z83" i="4"/>
  <c r="AA83" i="4"/>
  <c r="AB83" i="4"/>
  <c r="AC83" i="4"/>
  <c r="AD83" i="4"/>
  <c r="AE83" i="4"/>
  <c r="Z84" i="4"/>
  <c r="AA84" i="4"/>
  <c r="AB84" i="4"/>
  <c r="AC84" i="4"/>
  <c r="AD84" i="4"/>
  <c r="AE84" i="4"/>
  <c r="Z85" i="4"/>
  <c r="AA85" i="4"/>
  <c r="AB85" i="4"/>
  <c r="AC85" i="4"/>
  <c r="AD85" i="4"/>
  <c r="AE85" i="4"/>
  <c r="Z86" i="4"/>
  <c r="AA86" i="4"/>
  <c r="AB86" i="4"/>
  <c r="AC86" i="4"/>
  <c r="AD86" i="4"/>
  <c r="AE86" i="4"/>
  <c r="Z87" i="4"/>
  <c r="AA87" i="4"/>
  <c r="AB87" i="4"/>
  <c r="AC87" i="4"/>
  <c r="AD87" i="4"/>
  <c r="AE87" i="4"/>
  <c r="Z88" i="4"/>
  <c r="AA88" i="4"/>
  <c r="AB88" i="4"/>
  <c r="AC88" i="4"/>
  <c r="AD88" i="4"/>
  <c r="AE88" i="4"/>
  <c r="Z89" i="4"/>
  <c r="AA89" i="4"/>
  <c r="AB89" i="4"/>
  <c r="AC89" i="4"/>
  <c r="AD89" i="4"/>
  <c r="AE89" i="4"/>
  <c r="Z90" i="4"/>
  <c r="AA90" i="4"/>
  <c r="AB90" i="4"/>
  <c r="AC90" i="4"/>
  <c r="AD90" i="4"/>
  <c r="AE90" i="4"/>
  <c r="Z91" i="4"/>
  <c r="AA91" i="4"/>
  <c r="AB91" i="4"/>
  <c r="AC91" i="4"/>
  <c r="AD91" i="4"/>
  <c r="AE91" i="4"/>
  <c r="Z92" i="4"/>
  <c r="AA92" i="4"/>
  <c r="AB92" i="4"/>
  <c r="AC92" i="4"/>
  <c r="AD92" i="4"/>
  <c r="AE92" i="4"/>
  <c r="Z93" i="4"/>
  <c r="AA93" i="4"/>
  <c r="AB93" i="4"/>
  <c r="AC93" i="4"/>
  <c r="AD93" i="4"/>
  <c r="AE93" i="4"/>
  <c r="Z94" i="4"/>
  <c r="AA94" i="4"/>
  <c r="AB94" i="4"/>
  <c r="AC94" i="4"/>
  <c r="AD94" i="4"/>
  <c r="AE94" i="4"/>
  <c r="Z95" i="4"/>
  <c r="AA95" i="4"/>
  <c r="AB95" i="4"/>
  <c r="AC95" i="4"/>
  <c r="AD95" i="4"/>
  <c r="AE95" i="4"/>
  <c r="Z96" i="4"/>
  <c r="AA96" i="4"/>
  <c r="AB96" i="4"/>
  <c r="AC96" i="4"/>
  <c r="AD96" i="4"/>
  <c r="AE96" i="4"/>
  <c r="Z97" i="4"/>
  <c r="AA97" i="4"/>
  <c r="AB97" i="4"/>
  <c r="AC97" i="4"/>
  <c r="AD97" i="4"/>
  <c r="AE97" i="4"/>
  <c r="Z98" i="4"/>
  <c r="AA98" i="4"/>
  <c r="AB98" i="4"/>
  <c r="AC98" i="4"/>
  <c r="AD98" i="4"/>
  <c r="AE98" i="4"/>
  <c r="Z99" i="4"/>
  <c r="AA99" i="4"/>
  <c r="AB99" i="4"/>
  <c r="AC99" i="4"/>
  <c r="AD99" i="4"/>
  <c r="AE99" i="4"/>
  <c r="Z100" i="4"/>
  <c r="AA100" i="4"/>
  <c r="AB100" i="4"/>
  <c r="AC100" i="4"/>
  <c r="AD100" i="4"/>
  <c r="AE100" i="4"/>
  <c r="Z101" i="4"/>
  <c r="AA101" i="4"/>
  <c r="AB101" i="4"/>
  <c r="AC101" i="4"/>
  <c r="AD101" i="4"/>
  <c r="AE101" i="4"/>
  <c r="Z102" i="4"/>
  <c r="AA102" i="4"/>
  <c r="AB102" i="4"/>
  <c r="AC102" i="4"/>
  <c r="AD102" i="4"/>
  <c r="AE102" i="4"/>
  <c r="Z103" i="4"/>
  <c r="AA103" i="4"/>
  <c r="AB103" i="4"/>
  <c r="AC103" i="4"/>
  <c r="AD103" i="4"/>
  <c r="AE103" i="4"/>
  <c r="Z104" i="4"/>
  <c r="AA104" i="4"/>
  <c r="AB104" i="4"/>
  <c r="AC104" i="4"/>
  <c r="AD104" i="4"/>
  <c r="AE104" i="4"/>
  <c r="Z105" i="4"/>
  <c r="AA105" i="4"/>
  <c r="AB105" i="4"/>
  <c r="AC105" i="4"/>
  <c r="AD105" i="4"/>
  <c r="AE105" i="4"/>
  <c r="Z106" i="4"/>
  <c r="AA106" i="4"/>
  <c r="AB106" i="4"/>
  <c r="AC106" i="4"/>
  <c r="AD106" i="4"/>
  <c r="AE106" i="4"/>
  <c r="Z107" i="4"/>
  <c r="AA107" i="4"/>
  <c r="AB107" i="4"/>
  <c r="AC107" i="4"/>
  <c r="AD107" i="4"/>
  <c r="AE107" i="4"/>
  <c r="Z108" i="4"/>
  <c r="AA108" i="4"/>
  <c r="AB108" i="4"/>
  <c r="AC108" i="4"/>
  <c r="AD108" i="4"/>
  <c r="AE108" i="4"/>
  <c r="Z109" i="4"/>
  <c r="AA109" i="4"/>
  <c r="AB109" i="4"/>
  <c r="AC109" i="4"/>
  <c r="AD109" i="4"/>
  <c r="AE109" i="4"/>
  <c r="Z110" i="4"/>
  <c r="AA110" i="4"/>
  <c r="AB110" i="4"/>
  <c r="AC110" i="4"/>
  <c r="AD110" i="4"/>
  <c r="AE110" i="4"/>
  <c r="Z111" i="4"/>
  <c r="AA111" i="4"/>
  <c r="AB111" i="4"/>
  <c r="AC111" i="4"/>
  <c r="AD111" i="4"/>
  <c r="AE111" i="4"/>
  <c r="Z112" i="4"/>
  <c r="AA112" i="4"/>
  <c r="AB112" i="4"/>
  <c r="AC112" i="4"/>
  <c r="AD112" i="4"/>
  <c r="AE112" i="4"/>
  <c r="Z113" i="4"/>
  <c r="AA113" i="4"/>
  <c r="AB113" i="4"/>
  <c r="AC113" i="4"/>
  <c r="AD113" i="4"/>
  <c r="AE113" i="4"/>
  <c r="Z114" i="4"/>
  <c r="AA114" i="4"/>
  <c r="AB114" i="4"/>
  <c r="AC114" i="4"/>
  <c r="AD114" i="4"/>
  <c r="AE114" i="4"/>
  <c r="Z115" i="4"/>
  <c r="AA115" i="4"/>
  <c r="AB115" i="4"/>
  <c r="AC115" i="4"/>
  <c r="AD115" i="4"/>
  <c r="AE115" i="4"/>
  <c r="Z116" i="4"/>
  <c r="AA116" i="4"/>
  <c r="AB116" i="4"/>
  <c r="AC116" i="4"/>
  <c r="AD116" i="4"/>
  <c r="AE116" i="4"/>
  <c r="Z117" i="4"/>
  <c r="AA117" i="4"/>
  <c r="AB117" i="4"/>
  <c r="AC117" i="4"/>
  <c r="AD117" i="4"/>
  <c r="AE117" i="4"/>
  <c r="Z118" i="4"/>
  <c r="AA118" i="4"/>
  <c r="AB118" i="4"/>
  <c r="AC118" i="4"/>
  <c r="AD118" i="4"/>
  <c r="AE118" i="4"/>
  <c r="Z119" i="4"/>
  <c r="AA119" i="4"/>
  <c r="AB119" i="4"/>
  <c r="AC119" i="4"/>
  <c r="AD119" i="4"/>
  <c r="AE119" i="4"/>
  <c r="Z120" i="4"/>
  <c r="AA120" i="4"/>
  <c r="AB120" i="4"/>
  <c r="AC120" i="4"/>
  <c r="AD120" i="4"/>
  <c r="AE120" i="4"/>
  <c r="Z121" i="4"/>
  <c r="AA121" i="4"/>
  <c r="AB121" i="4"/>
  <c r="AC121" i="4"/>
  <c r="AD121" i="4"/>
  <c r="AE121" i="4"/>
  <c r="Z122" i="4"/>
  <c r="AA122" i="4"/>
  <c r="AB122" i="4"/>
  <c r="AC122" i="4"/>
  <c r="AD122" i="4"/>
  <c r="AE122" i="4"/>
  <c r="Z123" i="4"/>
  <c r="AA123" i="4"/>
  <c r="AB123" i="4"/>
  <c r="AC123" i="4"/>
  <c r="AD123" i="4"/>
  <c r="AE123" i="4"/>
  <c r="Z124" i="4"/>
  <c r="AA124" i="4"/>
  <c r="AB124" i="4"/>
  <c r="AC124" i="4"/>
  <c r="AD124" i="4"/>
  <c r="AE124" i="4"/>
  <c r="AC8" i="4"/>
  <c r="Z8" i="4"/>
  <c r="AA8" i="4"/>
  <c r="AB8" i="4"/>
  <c r="AD8" i="4"/>
  <c r="AJ12" i="11"/>
  <c r="AK12" i="11"/>
  <c r="AL12" i="11"/>
  <c r="AL13" i="11"/>
  <c r="AI13" i="11"/>
  <c r="AJ13" i="11"/>
  <c r="AK13" i="11"/>
  <c r="AK14" i="11"/>
  <c r="AI14" i="11"/>
  <c r="AJ14" i="11"/>
  <c r="AL14" i="11"/>
  <c r="AJ15" i="11"/>
  <c r="AI15" i="11"/>
  <c r="AK15" i="11"/>
  <c r="Y129" i="11"/>
  <c r="Z129" i="11"/>
  <c r="AA129" i="11"/>
  <c r="AB129" i="11"/>
  <c r="AC129" i="11"/>
  <c r="AD129" i="11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M12" i="11" s="1"/>
  <c r="BM12" i="11" s="1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M13" i="11" s="1"/>
  <c r="BM13" i="11" s="1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M14" i="11" s="1"/>
  <c r="BM14" i="11" s="1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M15" i="11" s="1"/>
  <c r="BM15" i="11" s="1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M16" i="11" s="1"/>
  <c r="BM16" i="11" s="1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M17" i="11" s="1"/>
  <c r="BM17" i="11" s="1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M18" i="11" s="1"/>
  <c r="BM18" i="11" s="1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M19" i="11" s="1"/>
  <c r="BM19" i="11" s="1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M20" i="11" s="1"/>
  <c r="BM20" i="11" s="1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M21" i="11" s="1"/>
  <c r="BM21" i="11" s="1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M22" i="11" s="1"/>
  <c r="BM22" i="11" s="1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M23" i="11" s="1"/>
  <c r="BM23" i="11" s="1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M24" i="11" s="1"/>
  <c r="BM24" i="11" s="1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M25" i="11" s="1"/>
  <c r="BM25" i="11" s="1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M26" i="11" s="1"/>
  <c r="BM26" i="11" s="1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M27" i="11" s="1"/>
  <c r="BM27" i="11" s="1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M28" i="11" s="1"/>
  <c r="BM28" i="11" s="1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M29" i="11" s="1"/>
  <c r="BM29" i="11" s="1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M30" i="11" s="1"/>
  <c r="BM30" i="11" s="1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M31" i="11" s="1"/>
  <c r="BM31" i="11" s="1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M32" i="11" s="1"/>
  <c r="BM32" i="11" s="1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M33" i="11" s="1"/>
  <c r="BM33" i="11" s="1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M34" i="11" s="1"/>
  <c r="BM34" i="11" s="1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M35" i="11" s="1"/>
  <c r="BM35" i="11" s="1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M36" i="11" s="1"/>
  <c r="BM36" i="11" s="1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M37" i="11" s="1"/>
  <c r="BM37" i="11" s="1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M38" i="11" s="1"/>
  <c r="BM38" i="11" s="1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M39" i="11" s="1"/>
  <c r="BM39" i="11" s="1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M40" i="11" s="1"/>
  <c r="BM40" i="11" s="1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M41" i="11" s="1"/>
  <c r="BM41" i="11" s="1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M42" i="11" s="1"/>
  <c r="BM42" i="11" s="1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M43" i="11" s="1"/>
  <c r="BM43" i="11" s="1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M44" i="11" s="1"/>
  <c r="BM44" i="11" s="1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M45" i="11" s="1"/>
  <c r="BM45" i="11" s="1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M46" i="11" s="1"/>
  <c r="BM46" i="11" s="1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M47" i="11" s="1"/>
  <c r="BM47" i="11" s="1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M48" i="11" s="1"/>
  <c r="BM48" i="11" s="1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M49" i="11" s="1"/>
  <c r="BM49" i="11" s="1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M50" i="11" s="1"/>
  <c r="BM50" i="11" s="1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M51" i="11" s="1"/>
  <c r="BM51" i="11" s="1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M52" i="11" s="1"/>
  <c r="BM52" i="11" s="1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M53" i="11" s="1"/>
  <c r="BM53" i="11" s="1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M54" i="11" s="1"/>
  <c r="BM54" i="11" s="1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M55" i="11" s="1"/>
  <c r="BM55" i="11" s="1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M56" i="11" s="1"/>
  <c r="BM56" i="11" s="1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M57" i="11" s="1"/>
  <c r="BM57" i="11" s="1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M58" i="11" s="1"/>
  <c r="BM58" i="11" s="1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M59" i="11" s="1"/>
  <c r="BM59" i="11" s="1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M60" i="11" s="1"/>
  <c r="BM60" i="11" s="1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M61" i="11" s="1"/>
  <c r="BM61" i="11" s="1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M62" i="11" s="1"/>
  <c r="BM62" i="11" s="1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M63" i="11" s="1"/>
  <c r="BM63" i="11" s="1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M64" i="11" s="1"/>
  <c r="BM64" i="11" s="1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M65" i="11" s="1"/>
  <c r="BM65" i="11" s="1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M66" i="11" s="1"/>
  <c r="BM66" i="11" s="1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M67" i="11" s="1"/>
  <c r="BM67" i="11" s="1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M68" i="11" s="1"/>
  <c r="BM68" i="11" s="1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M69" i="11" s="1"/>
  <c r="BM69" i="11" s="1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M70" i="11" s="1"/>
  <c r="BM70" i="11" s="1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M71" i="11" s="1"/>
  <c r="BM71" i="11" s="1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M72" i="11" s="1"/>
  <c r="BM72" i="11" s="1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M73" i="11" s="1"/>
  <c r="BM73" i="11" s="1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M74" i="11" s="1"/>
  <c r="BM74" i="11" s="1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M75" i="11" s="1"/>
  <c r="BM75" i="11" s="1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M76" i="11" s="1"/>
  <c r="BM76" i="11" s="1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M77" i="11" s="1"/>
  <c r="BM77" i="11" s="1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M78" i="11" s="1"/>
  <c r="BM78" i="11" s="1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M79" i="11" s="1"/>
  <c r="BM79" i="11" s="1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M80" i="11" s="1"/>
  <c r="BM80" i="11" s="1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M81" i="11" s="1"/>
  <c r="BM81" i="11" s="1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M82" i="11" s="1"/>
  <c r="BM82" i="11" s="1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M83" i="11" s="1"/>
  <c r="BM83" i="11" s="1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M84" i="11" s="1"/>
  <c r="BM84" i="11" s="1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M85" i="11" s="1"/>
  <c r="BM85" i="11" s="1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M86" i="11" s="1"/>
  <c r="BM86" i="11" s="1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M87" i="11" s="1"/>
  <c r="BM87" i="11" s="1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M88" i="11" s="1"/>
  <c r="BM88" i="11" s="1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M89" i="11" s="1"/>
  <c r="BM89" i="11" s="1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M90" i="11" s="1"/>
  <c r="BM90" i="11" s="1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M91" i="11" s="1"/>
  <c r="BM91" i="11" s="1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M92" i="11" s="1"/>
  <c r="BM92" i="11" s="1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M93" i="11" s="1"/>
  <c r="BM93" i="11" s="1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M94" i="11" s="1"/>
  <c r="BM94" i="11" s="1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M95" i="11" s="1"/>
  <c r="BM95" i="11" s="1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M96" i="11" s="1"/>
  <c r="BM96" i="11" s="1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M97" i="11" s="1"/>
  <c r="BM97" i="11" s="1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M98" i="11" s="1"/>
  <c r="BM98" i="11" s="1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M99" i="11" s="1"/>
  <c r="BM99" i="11" s="1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M100" i="11" s="1"/>
  <c r="BM100" i="11" s="1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M101" i="11" s="1"/>
  <c r="BM101" i="11" s="1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M102" i="11" s="1"/>
  <c r="BM102" i="11" s="1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M103" i="11" s="1"/>
  <c r="BM103" i="11" s="1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M104" i="11" s="1"/>
  <c r="BM104" i="11" s="1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M105" i="11" s="1"/>
  <c r="BM105" i="11" s="1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M106" i="11" s="1"/>
  <c r="BM106" i="11" s="1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M107" i="11" s="1"/>
  <c r="BM107" i="11" s="1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M108" i="11" s="1"/>
  <c r="BM108" i="11" s="1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M109" i="11" s="1"/>
  <c r="BM109" i="11" s="1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M110" i="11" s="1"/>
  <c r="BM110" i="11" s="1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M111" i="11" s="1"/>
  <c r="BM111" i="11" s="1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M112" i="11" s="1"/>
  <c r="BM112" i="11" s="1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M113" i="11" s="1"/>
  <c r="BM113" i="11" s="1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M114" i="11" s="1"/>
  <c r="BM114" i="11" s="1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M115" i="11" s="1"/>
  <c r="BM115" i="11" s="1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M116" i="11" s="1"/>
  <c r="BM116" i="11" s="1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M117" i="11" s="1"/>
  <c r="BM117" i="11" s="1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M118" i="11" s="1"/>
  <c r="BM118" i="11" s="1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M119" i="11" s="1"/>
  <c r="BM119" i="11" s="1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M120" i="11" s="1"/>
  <c r="BM120" i="11" s="1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M121" i="11" s="1"/>
  <c r="BM121" i="11" s="1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M122" i="11" s="1"/>
  <c r="BM122" i="11" s="1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M123" i="11" s="1"/>
  <c r="BM123" i="11" s="1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M124" i="11" s="1"/>
  <c r="BM124" i="11" s="1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J4" i="10"/>
  <c r="B5" i="10"/>
  <c r="C5" i="10"/>
  <c r="D5" i="10"/>
  <c r="E5" i="10"/>
  <c r="F5" i="10"/>
  <c r="G5" i="10"/>
  <c r="B6" i="10"/>
  <c r="C6" i="10"/>
  <c r="D6" i="10"/>
  <c r="E6" i="10"/>
  <c r="F6" i="10"/>
  <c r="G6" i="10"/>
  <c r="B7" i="10"/>
  <c r="C7" i="10"/>
  <c r="D7" i="10"/>
  <c r="E7" i="10"/>
  <c r="F7" i="10"/>
  <c r="G7" i="10"/>
  <c r="B8" i="10"/>
  <c r="C8" i="10"/>
  <c r="D8" i="10"/>
  <c r="E8" i="10"/>
  <c r="F8" i="10"/>
  <c r="G8" i="10"/>
  <c r="B9" i="10"/>
  <c r="C9" i="10"/>
  <c r="D9" i="10"/>
  <c r="E9" i="10"/>
  <c r="F9" i="10"/>
  <c r="G9" i="10"/>
  <c r="B10" i="10"/>
  <c r="C10" i="10"/>
  <c r="D10" i="10"/>
  <c r="E10" i="10"/>
  <c r="F10" i="10"/>
  <c r="G10" i="10"/>
  <c r="B11" i="10"/>
  <c r="C11" i="10"/>
  <c r="D11" i="10"/>
  <c r="E11" i="10"/>
  <c r="F11" i="10"/>
  <c r="G11" i="10"/>
  <c r="B12" i="10"/>
  <c r="C12" i="10"/>
  <c r="D12" i="10"/>
  <c r="E12" i="10"/>
  <c r="F12" i="10"/>
  <c r="G12" i="10"/>
  <c r="B13" i="10"/>
  <c r="C13" i="10"/>
  <c r="D13" i="10"/>
  <c r="E13" i="10"/>
  <c r="F13" i="10"/>
  <c r="G13" i="10"/>
  <c r="B14" i="10"/>
  <c r="C14" i="10"/>
  <c r="D14" i="10"/>
  <c r="E14" i="10"/>
  <c r="F14" i="10"/>
  <c r="G14" i="10"/>
  <c r="B15" i="10"/>
  <c r="C15" i="10"/>
  <c r="D15" i="10"/>
  <c r="E15" i="10"/>
  <c r="F15" i="10"/>
  <c r="G15" i="10"/>
  <c r="B16" i="10"/>
  <c r="C16" i="10"/>
  <c r="D16" i="10"/>
  <c r="E16" i="10"/>
  <c r="F16" i="10"/>
  <c r="G16" i="10"/>
  <c r="B17" i="10"/>
  <c r="C17" i="10"/>
  <c r="D17" i="10"/>
  <c r="E17" i="10"/>
  <c r="F17" i="10"/>
  <c r="G17" i="10"/>
  <c r="B18" i="10"/>
  <c r="C18" i="10"/>
  <c r="D18" i="10"/>
  <c r="E18" i="10"/>
  <c r="F18" i="10"/>
  <c r="G18" i="10"/>
  <c r="B19" i="10"/>
  <c r="C19" i="10"/>
  <c r="D19" i="10"/>
  <c r="E19" i="10"/>
  <c r="F19" i="10"/>
  <c r="G19" i="10"/>
  <c r="B20" i="10"/>
  <c r="C20" i="10"/>
  <c r="D20" i="10"/>
  <c r="E20" i="10"/>
  <c r="F20" i="10"/>
  <c r="G20" i="10"/>
  <c r="B21" i="10"/>
  <c r="C21" i="10"/>
  <c r="D21" i="10"/>
  <c r="E21" i="10"/>
  <c r="F21" i="10"/>
  <c r="G21" i="10"/>
  <c r="B22" i="10"/>
  <c r="C22" i="10"/>
  <c r="D22" i="10"/>
  <c r="E22" i="10"/>
  <c r="F22" i="10"/>
  <c r="G22" i="10"/>
  <c r="B23" i="10"/>
  <c r="C23" i="10"/>
  <c r="D23" i="10"/>
  <c r="E23" i="10"/>
  <c r="F23" i="10"/>
  <c r="G23" i="10"/>
  <c r="B24" i="10"/>
  <c r="C24" i="10"/>
  <c r="D24" i="10"/>
  <c r="E24" i="10"/>
  <c r="F24" i="10"/>
  <c r="G24" i="10"/>
  <c r="B25" i="10"/>
  <c r="C25" i="10"/>
  <c r="D25" i="10"/>
  <c r="E25" i="10"/>
  <c r="F25" i="10"/>
  <c r="G25" i="10"/>
  <c r="B26" i="10"/>
  <c r="C26" i="10"/>
  <c r="D26" i="10"/>
  <c r="E26" i="10"/>
  <c r="F26" i="10"/>
  <c r="G26" i="10"/>
  <c r="B27" i="10"/>
  <c r="C27" i="10"/>
  <c r="D27" i="10"/>
  <c r="E27" i="10"/>
  <c r="F27" i="10"/>
  <c r="G27" i="10"/>
  <c r="B28" i="10"/>
  <c r="C28" i="10"/>
  <c r="D28" i="10"/>
  <c r="E28" i="10"/>
  <c r="F28" i="10"/>
  <c r="G28" i="10"/>
  <c r="B29" i="10"/>
  <c r="C29" i="10"/>
  <c r="D29" i="10"/>
  <c r="E29" i="10"/>
  <c r="F29" i="10"/>
  <c r="G29" i="10"/>
  <c r="B30" i="10"/>
  <c r="C30" i="10"/>
  <c r="D30" i="10"/>
  <c r="E30" i="10"/>
  <c r="F30" i="10"/>
  <c r="G30" i="10"/>
  <c r="B31" i="10"/>
  <c r="C31" i="10"/>
  <c r="D31" i="10"/>
  <c r="E31" i="10"/>
  <c r="F31" i="10"/>
  <c r="G31" i="10"/>
  <c r="B32" i="10"/>
  <c r="C32" i="10"/>
  <c r="D32" i="10"/>
  <c r="E32" i="10"/>
  <c r="F32" i="10"/>
  <c r="G32" i="10"/>
  <c r="B33" i="10"/>
  <c r="C33" i="10"/>
  <c r="D33" i="10"/>
  <c r="E33" i="10"/>
  <c r="F33" i="10"/>
  <c r="G33" i="10"/>
  <c r="B34" i="10"/>
  <c r="C34" i="10"/>
  <c r="D34" i="10"/>
  <c r="E34" i="10"/>
  <c r="F34" i="10"/>
  <c r="G34" i="10"/>
  <c r="B35" i="10"/>
  <c r="C35" i="10"/>
  <c r="D35" i="10"/>
  <c r="E35" i="10"/>
  <c r="F35" i="10"/>
  <c r="G35" i="10"/>
  <c r="B36" i="10"/>
  <c r="C36" i="10"/>
  <c r="D36" i="10"/>
  <c r="E36" i="10"/>
  <c r="F36" i="10"/>
  <c r="G36" i="10"/>
  <c r="B37" i="10"/>
  <c r="C37" i="10"/>
  <c r="D37" i="10"/>
  <c r="E37" i="10"/>
  <c r="F37" i="10"/>
  <c r="G37" i="10"/>
  <c r="B38" i="10"/>
  <c r="C38" i="10"/>
  <c r="D38" i="10"/>
  <c r="E38" i="10"/>
  <c r="F38" i="10"/>
  <c r="G38" i="10"/>
  <c r="B39" i="10"/>
  <c r="C39" i="10"/>
  <c r="D39" i="10"/>
  <c r="E39" i="10"/>
  <c r="F39" i="10"/>
  <c r="G39" i="10"/>
  <c r="B40" i="10"/>
  <c r="C40" i="10"/>
  <c r="D40" i="10"/>
  <c r="E40" i="10"/>
  <c r="F40" i="10"/>
  <c r="G40" i="10"/>
  <c r="B41" i="10"/>
  <c r="C41" i="10"/>
  <c r="D41" i="10"/>
  <c r="E41" i="10"/>
  <c r="F41" i="10"/>
  <c r="G41" i="10"/>
  <c r="B42" i="10"/>
  <c r="C42" i="10"/>
  <c r="D42" i="10"/>
  <c r="E42" i="10"/>
  <c r="F42" i="10"/>
  <c r="G42" i="10"/>
  <c r="B43" i="10"/>
  <c r="C43" i="10"/>
  <c r="D43" i="10"/>
  <c r="E43" i="10"/>
  <c r="F43" i="10"/>
  <c r="G43" i="10"/>
  <c r="B44" i="10"/>
  <c r="C44" i="10"/>
  <c r="D44" i="10"/>
  <c r="E44" i="10"/>
  <c r="F44" i="10"/>
  <c r="G44" i="10"/>
  <c r="B45" i="10"/>
  <c r="C45" i="10"/>
  <c r="D45" i="10"/>
  <c r="E45" i="10"/>
  <c r="F45" i="10"/>
  <c r="G45" i="10"/>
  <c r="B46" i="10"/>
  <c r="C46" i="10"/>
  <c r="D46" i="10"/>
  <c r="E46" i="10"/>
  <c r="F46" i="10"/>
  <c r="G46" i="10"/>
  <c r="B47" i="10"/>
  <c r="C47" i="10"/>
  <c r="D47" i="10"/>
  <c r="E47" i="10"/>
  <c r="F47" i="10"/>
  <c r="G47" i="10"/>
  <c r="B48" i="10"/>
  <c r="C48" i="10"/>
  <c r="D48" i="10"/>
  <c r="E48" i="10"/>
  <c r="F48" i="10"/>
  <c r="G48" i="10"/>
  <c r="B49" i="10"/>
  <c r="C49" i="10"/>
  <c r="D49" i="10"/>
  <c r="E49" i="10"/>
  <c r="F49" i="10"/>
  <c r="G49" i="10"/>
  <c r="B50" i="10"/>
  <c r="C50" i="10"/>
  <c r="D50" i="10"/>
  <c r="E50" i="10"/>
  <c r="F50" i="10"/>
  <c r="G50" i="10"/>
  <c r="B51" i="10"/>
  <c r="C51" i="10"/>
  <c r="D51" i="10"/>
  <c r="E51" i="10"/>
  <c r="F51" i="10"/>
  <c r="G51" i="10"/>
  <c r="B52" i="10"/>
  <c r="C52" i="10"/>
  <c r="D52" i="10"/>
  <c r="E52" i="10"/>
  <c r="F52" i="10"/>
  <c r="G52" i="10"/>
  <c r="B53" i="10"/>
  <c r="C53" i="10"/>
  <c r="D53" i="10"/>
  <c r="E53" i="10"/>
  <c r="F53" i="10"/>
  <c r="G53" i="10"/>
  <c r="B54" i="10"/>
  <c r="C54" i="10"/>
  <c r="D54" i="10"/>
  <c r="E54" i="10"/>
  <c r="F54" i="10"/>
  <c r="G54" i="10"/>
  <c r="B55" i="10"/>
  <c r="C55" i="10"/>
  <c r="D55" i="10"/>
  <c r="E55" i="10"/>
  <c r="F55" i="10"/>
  <c r="G55" i="10"/>
  <c r="B56" i="10"/>
  <c r="C56" i="10"/>
  <c r="D56" i="10"/>
  <c r="E56" i="10"/>
  <c r="F56" i="10"/>
  <c r="G56" i="10"/>
  <c r="B57" i="10"/>
  <c r="C57" i="10"/>
  <c r="D57" i="10"/>
  <c r="E57" i="10"/>
  <c r="F57" i="10"/>
  <c r="G57" i="10"/>
  <c r="B58" i="10"/>
  <c r="C58" i="10"/>
  <c r="D58" i="10"/>
  <c r="E58" i="10"/>
  <c r="F58" i="10"/>
  <c r="G58" i="10"/>
  <c r="B59" i="10"/>
  <c r="C59" i="10"/>
  <c r="D59" i="10"/>
  <c r="E59" i="10"/>
  <c r="F59" i="10"/>
  <c r="G59" i="10"/>
  <c r="B60" i="10"/>
  <c r="C60" i="10"/>
  <c r="D60" i="10"/>
  <c r="E60" i="10"/>
  <c r="F60" i="10"/>
  <c r="G60" i="10"/>
  <c r="B61" i="10"/>
  <c r="C61" i="10"/>
  <c r="D61" i="10"/>
  <c r="E61" i="10"/>
  <c r="F61" i="10"/>
  <c r="G61" i="10"/>
  <c r="B62" i="10"/>
  <c r="C62" i="10"/>
  <c r="D62" i="10"/>
  <c r="E62" i="10"/>
  <c r="F62" i="10"/>
  <c r="G62" i="10"/>
  <c r="B63" i="10"/>
  <c r="C63" i="10"/>
  <c r="D63" i="10"/>
  <c r="E63" i="10"/>
  <c r="F63" i="10"/>
  <c r="G63" i="10"/>
  <c r="B64" i="10"/>
  <c r="C64" i="10"/>
  <c r="D64" i="10"/>
  <c r="E64" i="10"/>
  <c r="F64" i="10"/>
  <c r="G64" i="10"/>
  <c r="B65" i="10"/>
  <c r="C65" i="10"/>
  <c r="D65" i="10"/>
  <c r="E65" i="10"/>
  <c r="F65" i="10"/>
  <c r="G65" i="10"/>
  <c r="B66" i="10"/>
  <c r="C66" i="10"/>
  <c r="D66" i="10"/>
  <c r="E66" i="10"/>
  <c r="F66" i="10"/>
  <c r="G66" i="10"/>
  <c r="B67" i="10"/>
  <c r="C67" i="10"/>
  <c r="D67" i="10"/>
  <c r="E67" i="10"/>
  <c r="F67" i="10"/>
  <c r="G67" i="10"/>
  <c r="B68" i="10"/>
  <c r="C68" i="10"/>
  <c r="D68" i="10"/>
  <c r="E68" i="10"/>
  <c r="F68" i="10"/>
  <c r="G68" i="10"/>
  <c r="B69" i="10"/>
  <c r="C69" i="10"/>
  <c r="D69" i="10"/>
  <c r="E69" i="10"/>
  <c r="F69" i="10"/>
  <c r="G69" i="10"/>
  <c r="B70" i="10"/>
  <c r="C70" i="10"/>
  <c r="D70" i="10"/>
  <c r="E70" i="10"/>
  <c r="F70" i="10"/>
  <c r="G70" i="10"/>
  <c r="B71" i="10"/>
  <c r="C71" i="10"/>
  <c r="D71" i="10"/>
  <c r="E71" i="10"/>
  <c r="F71" i="10"/>
  <c r="G71" i="10"/>
  <c r="B72" i="10"/>
  <c r="C72" i="10"/>
  <c r="D72" i="10"/>
  <c r="E72" i="10"/>
  <c r="F72" i="10"/>
  <c r="G72" i="10"/>
  <c r="B73" i="10"/>
  <c r="C73" i="10"/>
  <c r="D73" i="10"/>
  <c r="E73" i="10"/>
  <c r="F73" i="10"/>
  <c r="G73" i="10"/>
  <c r="B74" i="10"/>
  <c r="C74" i="10"/>
  <c r="D74" i="10"/>
  <c r="E74" i="10"/>
  <c r="F74" i="10"/>
  <c r="G74" i="10"/>
  <c r="B75" i="10"/>
  <c r="C75" i="10"/>
  <c r="D75" i="10"/>
  <c r="E75" i="10"/>
  <c r="F75" i="10"/>
  <c r="G75" i="10"/>
  <c r="B76" i="10"/>
  <c r="C76" i="10"/>
  <c r="D76" i="10"/>
  <c r="E76" i="10"/>
  <c r="F76" i="10"/>
  <c r="G76" i="10"/>
  <c r="B77" i="10"/>
  <c r="C77" i="10"/>
  <c r="D77" i="10"/>
  <c r="E77" i="10"/>
  <c r="F77" i="10"/>
  <c r="G77" i="10"/>
  <c r="B78" i="10"/>
  <c r="C78" i="10"/>
  <c r="D78" i="10"/>
  <c r="E78" i="10"/>
  <c r="F78" i="10"/>
  <c r="G78" i="10"/>
  <c r="B79" i="10"/>
  <c r="C79" i="10"/>
  <c r="D79" i="10"/>
  <c r="E79" i="10"/>
  <c r="F79" i="10"/>
  <c r="G79" i="10"/>
  <c r="B80" i="10"/>
  <c r="C80" i="10"/>
  <c r="D80" i="10"/>
  <c r="E80" i="10"/>
  <c r="F80" i="10"/>
  <c r="G80" i="10"/>
  <c r="B81" i="10"/>
  <c r="C81" i="10"/>
  <c r="D81" i="10"/>
  <c r="E81" i="10"/>
  <c r="F81" i="10"/>
  <c r="G81" i="10"/>
  <c r="B82" i="10"/>
  <c r="C82" i="10"/>
  <c r="D82" i="10"/>
  <c r="E82" i="10"/>
  <c r="F82" i="10"/>
  <c r="G82" i="10"/>
  <c r="B83" i="10"/>
  <c r="C83" i="10"/>
  <c r="D83" i="10"/>
  <c r="E83" i="10"/>
  <c r="F83" i="10"/>
  <c r="G83" i="10"/>
  <c r="B84" i="10"/>
  <c r="C84" i="10"/>
  <c r="D84" i="10"/>
  <c r="E84" i="10"/>
  <c r="F84" i="10"/>
  <c r="G84" i="10"/>
  <c r="B85" i="10"/>
  <c r="C85" i="10"/>
  <c r="D85" i="10"/>
  <c r="E85" i="10"/>
  <c r="F85" i="10"/>
  <c r="G85" i="10"/>
  <c r="B86" i="10"/>
  <c r="C86" i="10"/>
  <c r="D86" i="10"/>
  <c r="E86" i="10"/>
  <c r="F86" i="10"/>
  <c r="G86" i="10"/>
  <c r="B87" i="10"/>
  <c r="C87" i="10"/>
  <c r="D87" i="10"/>
  <c r="E87" i="10"/>
  <c r="F87" i="10"/>
  <c r="G87" i="10"/>
  <c r="B88" i="10"/>
  <c r="C88" i="10"/>
  <c r="D88" i="10"/>
  <c r="E88" i="10"/>
  <c r="F88" i="10"/>
  <c r="G88" i="10"/>
  <c r="B89" i="10"/>
  <c r="C89" i="10"/>
  <c r="D89" i="10"/>
  <c r="E89" i="10"/>
  <c r="F89" i="10"/>
  <c r="G89" i="10"/>
  <c r="B90" i="10"/>
  <c r="C90" i="10"/>
  <c r="D90" i="10"/>
  <c r="E90" i="10"/>
  <c r="F90" i="10"/>
  <c r="G90" i="10"/>
  <c r="B91" i="10"/>
  <c r="C91" i="10"/>
  <c r="D91" i="10"/>
  <c r="E91" i="10"/>
  <c r="F91" i="10"/>
  <c r="G91" i="10"/>
  <c r="B92" i="10"/>
  <c r="C92" i="10"/>
  <c r="D92" i="10"/>
  <c r="E92" i="10"/>
  <c r="F92" i="10"/>
  <c r="G92" i="10"/>
  <c r="B93" i="10"/>
  <c r="C93" i="10"/>
  <c r="D93" i="10"/>
  <c r="E93" i="10"/>
  <c r="F93" i="10"/>
  <c r="G93" i="10"/>
  <c r="B94" i="10"/>
  <c r="C94" i="10"/>
  <c r="D94" i="10"/>
  <c r="E94" i="10"/>
  <c r="F94" i="10"/>
  <c r="G94" i="10"/>
  <c r="B95" i="10"/>
  <c r="C95" i="10"/>
  <c r="D95" i="10"/>
  <c r="E95" i="10"/>
  <c r="F95" i="10"/>
  <c r="G95" i="10"/>
  <c r="B96" i="10"/>
  <c r="C96" i="10"/>
  <c r="D96" i="10"/>
  <c r="E96" i="10"/>
  <c r="F96" i="10"/>
  <c r="G96" i="10"/>
  <c r="B97" i="10"/>
  <c r="C97" i="10"/>
  <c r="D97" i="10"/>
  <c r="E97" i="10"/>
  <c r="F97" i="10"/>
  <c r="G97" i="10"/>
  <c r="B98" i="10"/>
  <c r="C98" i="10"/>
  <c r="D98" i="10"/>
  <c r="E98" i="10"/>
  <c r="F98" i="10"/>
  <c r="G98" i="10"/>
  <c r="B99" i="10"/>
  <c r="C99" i="10"/>
  <c r="D99" i="10"/>
  <c r="E99" i="10"/>
  <c r="F99" i="10"/>
  <c r="G99" i="10"/>
  <c r="B100" i="10"/>
  <c r="C100" i="10"/>
  <c r="D100" i="10"/>
  <c r="E100" i="10"/>
  <c r="F100" i="10"/>
  <c r="G100" i="10"/>
  <c r="B101" i="10"/>
  <c r="C101" i="10"/>
  <c r="D101" i="10"/>
  <c r="E101" i="10"/>
  <c r="F101" i="10"/>
  <c r="G101" i="10"/>
  <c r="B102" i="10"/>
  <c r="C102" i="10"/>
  <c r="D102" i="10"/>
  <c r="E102" i="10"/>
  <c r="F102" i="10"/>
  <c r="G102" i="10"/>
  <c r="B103" i="10"/>
  <c r="C103" i="10"/>
  <c r="D103" i="10"/>
  <c r="E103" i="10"/>
  <c r="F103" i="10"/>
  <c r="G103" i="10"/>
  <c r="B104" i="10"/>
  <c r="C104" i="10"/>
  <c r="D104" i="10"/>
  <c r="E104" i="10"/>
  <c r="F104" i="10"/>
  <c r="G104" i="10"/>
  <c r="B105" i="10"/>
  <c r="C105" i="10"/>
  <c r="D105" i="10"/>
  <c r="E105" i="10"/>
  <c r="F105" i="10"/>
  <c r="G105" i="10"/>
  <c r="B106" i="10"/>
  <c r="C106" i="10"/>
  <c r="D106" i="10"/>
  <c r="E106" i="10"/>
  <c r="F106" i="10"/>
  <c r="G106" i="10"/>
  <c r="B107" i="10"/>
  <c r="C107" i="10"/>
  <c r="D107" i="10"/>
  <c r="E107" i="10"/>
  <c r="F107" i="10"/>
  <c r="G107" i="10"/>
  <c r="B108" i="10"/>
  <c r="C108" i="10"/>
  <c r="D108" i="10"/>
  <c r="E108" i="10"/>
  <c r="F108" i="10"/>
  <c r="G108" i="10"/>
  <c r="B109" i="10"/>
  <c r="C109" i="10"/>
  <c r="D109" i="10"/>
  <c r="E109" i="10"/>
  <c r="F109" i="10"/>
  <c r="G109" i="10"/>
  <c r="B110" i="10"/>
  <c r="C110" i="10"/>
  <c r="D110" i="10"/>
  <c r="E110" i="10"/>
  <c r="F110" i="10"/>
  <c r="G110" i="10"/>
  <c r="B111" i="10"/>
  <c r="C111" i="10"/>
  <c r="D111" i="10"/>
  <c r="E111" i="10"/>
  <c r="F111" i="10"/>
  <c r="G111" i="10"/>
  <c r="B112" i="10"/>
  <c r="C112" i="10"/>
  <c r="D112" i="10"/>
  <c r="E112" i="10"/>
  <c r="F112" i="10"/>
  <c r="G112" i="10"/>
  <c r="B113" i="10"/>
  <c r="C113" i="10"/>
  <c r="D113" i="10"/>
  <c r="E113" i="10"/>
  <c r="F113" i="10"/>
  <c r="G113" i="10"/>
  <c r="B114" i="10"/>
  <c r="C114" i="10"/>
  <c r="D114" i="10"/>
  <c r="E114" i="10"/>
  <c r="F114" i="10"/>
  <c r="G114" i="10"/>
  <c r="B115" i="10"/>
  <c r="C115" i="10"/>
  <c r="D115" i="10"/>
  <c r="E115" i="10"/>
  <c r="F115" i="10"/>
  <c r="G115" i="10"/>
  <c r="B116" i="10"/>
  <c r="C116" i="10"/>
  <c r="D116" i="10"/>
  <c r="E116" i="10"/>
  <c r="F116" i="10"/>
  <c r="G116" i="10"/>
  <c r="B117" i="10"/>
  <c r="C117" i="10"/>
  <c r="D117" i="10"/>
  <c r="E117" i="10"/>
  <c r="F117" i="10"/>
  <c r="G117" i="10"/>
  <c r="B118" i="10"/>
  <c r="C118" i="10"/>
  <c r="D118" i="10"/>
  <c r="E118" i="10"/>
  <c r="F118" i="10"/>
  <c r="G118" i="10"/>
  <c r="B119" i="10"/>
  <c r="C119" i="10"/>
  <c r="D119" i="10"/>
  <c r="E119" i="10"/>
  <c r="F119" i="10"/>
  <c r="G119" i="10"/>
  <c r="B120" i="10"/>
  <c r="C120" i="10"/>
  <c r="D120" i="10"/>
  <c r="E120" i="10"/>
  <c r="F120" i="10"/>
  <c r="G120" i="10"/>
  <c r="B121" i="10"/>
  <c r="C121" i="10"/>
  <c r="D121" i="10"/>
  <c r="E121" i="10"/>
  <c r="F121" i="10"/>
  <c r="G121" i="10"/>
  <c r="B122" i="10"/>
  <c r="C122" i="10"/>
  <c r="D122" i="10"/>
  <c r="E122" i="10"/>
  <c r="F122" i="10"/>
  <c r="G122" i="10"/>
  <c r="B123" i="10"/>
  <c r="C123" i="10"/>
  <c r="D123" i="10"/>
  <c r="E123" i="10"/>
  <c r="F123" i="10"/>
  <c r="G123" i="10"/>
  <c r="C4" i="10"/>
  <c r="D4" i="10"/>
  <c r="E4" i="10"/>
  <c r="F4" i="10"/>
  <c r="G4" i="10"/>
  <c r="B4" i="10"/>
  <c r="W128" i="4"/>
  <c r="BL69" i="11" l="1"/>
  <c r="BL83" i="11"/>
  <c r="BL93" i="11"/>
  <c r="BL102" i="11"/>
  <c r="BL115" i="11"/>
  <c r="BL124" i="11"/>
  <c r="BL70" i="11"/>
  <c r="BL78" i="11"/>
  <c r="BL89" i="11"/>
  <c r="BL99" i="11"/>
  <c r="BL111" i="11"/>
  <c r="BL122" i="11"/>
  <c r="BL68" i="11"/>
  <c r="BL85" i="11"/>
  <c r="BL94" i="11"/>
  <c r="BL107" i="11"/>
  <c r="BL116" i="11"/>
  <c r="BL72" i="11"/>
  <c r="BL77" i="11"/>
  <c r="BL86" i="11"/>
  <c r="BL92" i="11"/>
  <c r="BL100" i="11"/>
  <c r="BL108" i="11"/>
  <c r="BL119" i="11"/>
  <c r="BL71" i="11"/>
  <c r="BL84" i="11"/>
  <c r="BL95" i="11"/>
  <c r="BL103" i="11"/>
  <c r="BL113" i="11"/>
  <c r="BL123" i="11"/>
  <c r="BL73" i="11"/>
  <c r="BL82" i="11"/>
  <c r="BL91" i="11"/>
  <c r="BL101" i="11"/>
  <c r="BL110" i="11"/>
  <c r="BL65" i="11"/>
  <c r="BL80" i="11"/>
  <c r="BL87" i="11"/>
  <c r="BL96" i="11"/>
  <c r="BL106" i="11"/>
  <c r="BL118" i="11"/>
  <c r="BL67" i="11"/>
  <c r="BL81" i="11"/>
  <c r="BL90" i="11"/>
  <c r="BL104" i="11"/>
  <c r="BL114" i="11"/>
  <c r="BL66" i="11"/>
  <c r="BL79" i="11"/>
  <c r="BL88" i="11"/>
  <c r="BL98" i="11"/>
  <c r="BL109" i="11"/>
  <c r="BL121" i="11"/>
  <c r="BL74" i="11"/>
  <c r="BL75" i="11"/>
  <c r="BL105" i="11"/>
  <c r="BL112" i="11"/>
  <c r="BL76" i="11"/>
  <c r="BL97" i="11"/>
  <c r="BL117" i="11"/>
  <c r="BL120" i="11"/>
  <c r="BK53" i="11"/>
  <c r="BO53" i="11" s="1"/>
  <c r="BQ53" i="11" s="1"/>
  <c r="BK77" i="11"/>
  <c r="BK86" i="11"/>
  <c r="BK96" i="11"/>
  <c r="BK111" i="11"/>
  <c r="BK51" i="11"/>
  <c r="BK60" i="11"/>
  <c r="BK94" i="11"/>
  <c r="BK101" i="11"/>
  <c r="BK107" i="11"/>
  <c r="BK117" i="11"/>
  <c r="BK45" i="11"/>
  <c r="BK82" i="11"/>
  <c r="BK93" i="11"/>
  <c r="BK102" i="11"/>
  <c r="BK124" i="11"/>
  <c r="BK54" i="11"/>
  <c r="BK58" i="11"/>
  <c r="BK79" i="11"/>
  <c r="BK87" i="11"/>
  <c r="BK108" i="11"/>
  <c r="BK115" i="11"/>
  <c r="BK49" i="11"/>
  <c r="BO49" i="11" s="1"/>
  <c r="BQ49" i="11" s="1"/>
  <c r="BK80" i="11"/>
  <c r="BK91" i="11"/>
  <c r="BK103" i="11"/>
  <c r="BK119" i="11"/>
  <c r="BK55" i="11"/>
  <c r="BK81" i="11"/>
  <c r="BK95" i="11"/>
  <c r="BK110" i="11"/>
  <c r="BK123" i="11"/>
  <c r="BK52" i="11"/>
  <c r="BK78" i="11"/>
  <c r="BK89" i="11"/>
  <c r="BK99" i="11"/>
  <c r="BK106" i="11"/>
  <c r="BK120" i="11"/>
  <c r="BK56" i="11"/>
  <c r="BO56" i="11" s="1"/>
  <c r="BQ56" i="11" s="1"/>
  <c r="BK85" i="11"/>
  <c r="BK98" i="11"/>
  <c r="BK109" i="11"/>
  <c r="BK118" i="11"/>
  <c r="BO118" i="11" s="1"/>
  <c r="BQ118" i="11" s="1"/>
  <c r="BK50" i="11"/>
  <c r="BK61" i="11"/>
  <c r="BK88" i="11"/>
  <c r="BK104" i="11"/>
  <c r="BK113" i="11"/>
  <c r="BK121" i="11"/>
  <c r="BO121" i="11" s="1"/>
  <c r="BQ121" i="11" s="1"/>
  <c r="BK57" i="11"/>
  <c r="BK83" i="11"/>
  <c r="BK97" i="11"/>
  <c r="BK116" i="11"/>
  <c r="BK48" i="11"/>
  <c r="BK59" i="11"/>
  <c r="BO59" i="11" s="1"/>
  <c r="BQ59" i="11" s="1"/>
  <c r="BK90" i="11"/>
  <c r="BK100" i="11"/>
  <c r="BK112" i="11"/>
  <c r="BK122" i="11"/>
  <c r="BK62" i="11"/>
  <c r="BO62" i="11" s="1"/>
  <c r="BQ62" i="11" s="1"/>
  <c r="BK63" i="11"/>
  <c r="BK64" i="11"/>
  <c r="BK65" i="11"/>
  <c r="BO65" i="11" s="1"/>
  <c r="BQ65" i="11" s="1"/>
  <c r="BK66" i="11"/>
  <c r="BK67" i="11"/>
  <c r="BK68" i="11"/>
  <c r="BK69" i="11"/>
  <c r="BK70" i="11"/>
  <c r="BK71" i="11"/>
  <c r="BO71" i="11" s="1"/>
  <c r="BQ71" i="11" s="1"/>
  <c r="BK72" i="11"/>
  <c r="BK73" i="11"/>
  <c r="BK74" i="11"/>
  <c r="BK75" i="11"/>
  <c r="BK76" i="11"/>
  <c r="BK84" i="11"/>
  <c r="BK92" i="11"/>
  <c r="BK105" i="11"/>
  <c r="BK114" i="11"/>
  <c r="BO114" i="11" s="1"/>
  <c r="BQ114" i="11" s="1"/>
  <c r="BO37" i="11"/>
  <c r="BQ37" i="11" s="1"/>
  <c r="BI49" i="11"/>
  <c r="BI67" i="11"/>
  <c r="BI109" i="11"/>
  <c r="BI119" i="11"/>
  <c r="BI114" i="11"/>
  <c r="BI52" i="11"/>
  <c r="BI63" i="11"/>
  <c r="BI72" i="11"/>
  <c r="BI122" i="11"/>
  <c r="BI53" i="11"/>
  <c r="BI61" i="11"/>
  <c r="BI70" i="11"/>
  <c r="BI115" i="11"/>
  <c r="BI54" i="11"/>
  <c r="BI62" i="11"/>
  <c r="BI108" i="11"/>
  <c r="BI117" i="11"/>
  <c r="BI69" i="11"/>
  <c r="BI46" i="11"/>
  <c r="BI56" i="11"/>
  <c r="BI59" i="11"/>
  <c r="BI68" i="11"/>
  <c r="BI116" i="11"/>
  <c r="BI51" i="11"/>
  <c r="BI64" i="11"/>
  <c r="BI73" i="11"/>
  <c r="BI120" i="11"/>
  <c r="BI50" i="11"/>
  <c r="BI66" i="11"/>
  <c r="BI118" i="11"/>
  <c r="BI48" i="11"/>
  <c r="BO48" i="11" s="1"/>
  <c r="BQ48" i="11" s="1"/>
  <c r="BI60" i="11"/>
  <c r="BI111" i="11"/>
  <c r="BI124" i="11"/>
  <c r="BI113" i="11"/>
  <c r="BI47" i="11"/>
  <c r="BI55" i="11"/>
  <c r="BI57" i="11"/>
  <c r="BI58" i="11"/>
  <c r="BI65" i="11"/>
  <c r="BI71" i="11"/>
  <c r="BI110" i="11"/>
  <c r="BI121" i="11"/>
  <c r="BI74" i="11"/>
  <c r="BI75" i="11"/>
  <c r="BI76" i="11"/>
  <c r="BI77" i="11"/>
  <c r="BO77" i="11" s="1"/>
  <c r="BQ77" i="11" s="1"/>
  <c r="BI78" i="11"/>
  <c r="BI79" i="11"/>
  <c r="BI80" i="11"/>
  <c r="BI81" i="11"/>
  <c r="BI82" i="11"/>
  <c r="BI83" i="11"/>
  <c r="BI84" i="11"/>
  <c r="BI85" i="11"/>
  <c r="BI86" i="11"/>
  <c r="BI87" i="11"/>
  <c r="BI88" i="11"/>
  <c r="BI89" i="11"/>
  <c r="BI90" i="11"/>
  <c r="BI91" i="11"/>
  <c r="BI92" i="11"/>
  <c r="BI93" i="11"/>
  <c r="BI94" i="11"/>
  <c r="BI95" i="11"/>
  <c r="BI96" i="11"/>
  <c r="BI97" i="11"/>
  <c r="BI98" i="11"/>
  <c r="BO98" i="11" s="1"/>
  <c r="BQ98" i="11" s="1"/>
  <c r="BI99" i="11"/>
  <c r="BO99" i="11" s="1"/>
  <c r="BQ99" i="11" s="1"/>
  <c r="BI100" i="11"/>
  <c r="BI101" i="11"/>
  <c r="BO101" i="11" s="1"/>
  <c r="BQ101" i="11" s="1"/>
  <c r="BI102" i="11"/>
  <c r="BI103" i="11"/>
  <c r="BI104" i="11"/>
  <c r="BO104" i="11" s="1"/>
  <c r="BQ104" i="11" s="1"/>
  <c r="BI105" i="11"/>
  <c r="BI106" i="11"/>
  <c r="BI107" i="11"/>
  <c r="BI112" i="11"/>
  <c r="BI123" i="11"/>
  <c r="BH48" i="11"/>
  <c r="BH57" i="11"/>
  <c r="BH66" i="11"/>
  <c r="BH73" i="11"/>
  <c r="BH43" i="11"/>
  <c r="BH59" i="11"/>
  <c r="BH76" i="11"/>
  <c r="BH51" i="11"/>
  <c r="BH55" i="11"/>
  <c r="BH65" i="11"/>
  <c r="BH75" i="11"/>
  <c r="BH46" i="11"/>
  <c r="BH53" i="11"/>
  <c r="BH62" i="11"/>
  <c r="BH68" i="11"/>
  <c r="BH74" i="11"/>
  <c r="BH79" i="11"/>
  <c r="BH124" i="11"/>
  <c r="BH45" i="11"/>
  <c r="BH64" i="11"/>
  <c r="BH77" i="11"/>
  <c r="BH42" i="11"/>
  <c r="BH54" i="11"/>
  <c r="BH63" i="11"/>
  <c r="BH71" i="11"/>
  <c r="BH78" i="11"/>
  <c r="BH121" i="11"/>
  <c r="BH50" i="11"/>
  <c r="BH70" i="11"/>
  <c r="BH61" i="11"/>
  <c r="BH47" i="11"/>
  <c r="BH52" i="11"/>
  <c r="BH60" i="11"/>
  <c r="BH72" i="11"/>
  <c r="BH120" i="11"/>
  <c r="BO34" i="11"/>
  <c r="BQ34" i="11" s="1"/>
  <c r="BH49" i="11"/>
  <c r="BH56" i="11"/>
  <c r="BH67" i="11"/>
  <c r="BH44" i="11"/>
  <c r="BH58" i="11"/>
  <c r="BH69" i="11"/>
  <c r="BH123" i="11"/>
  <c r="BH80" i="11"/>
  <c r="BH81" i="11"/>
  <c r="BH82" i="11"/>
  <c r="BH83" i="11"/>
  <c r="BH84" i="11"/>
  <c r="BH85" i="11"/>
  <c r="BH86" i="11"/>
  <c r="BH87" i="11"/>
  <c r="BH88" i="11"/>
  <c r="BH89" i="11"/>
  <c r="BH90" i="11"/>
  <c r="BH91" i="11"/>
  <c r="BH92" i="11"/>
  <c r="BH93" i="11"/>
  <c r="BH94" i="11"/>
  <c r="BH95" i="11"/>
  <c r="BH96" i="11"/>
  <c r="BH97" i="11"/>
  <c r="BH98" i="11"/>
  <c r="BH99" i="11"/>
  <c r="BH100" i="11"/>
  <c r="BH101" i="11"/>
  <c r="BH102" i="11"/>
  <c r="BH103" i="11"/>
  <c r="BH104" i="11"/>
  <c r="BH105" i="11"/>
  <c r="BH106" i="11"/>
  <c r="BH107" i="11"/>
  <c r="BH108" i="11"/>
  <c r="BH109" i="11"/>
  <c r="BH110" i="11"/>
  <c r="BH111" i="11"/>
  <c r="BH112" i="11"/>
  <c r="BH113" i="11"/>
  <c r="BH114" i="11"/>
  <c r="BH115" i="11"/>
  <c r="BH116" i="11"/>
  <c r="BH117" i="11"/>
  <c r="BH118" i="11"/>
  <c r="BH119" i="11"/>
  <c r="BH122" i="11"/>
  <c r="BG42" i="11"/>
  <c r="BG52" i="11"/>
  <c r="BG58" i="11"/>
  <c r="BG67" i="11"/>
  <c r="BG76" i="11"/>
  <c r="BG97" i="11"/>
  <c r="BG119" i="11"/>
  <c r="BG44" i="11"/>
  <c r="BG56" i="11"/>
  <c r="BG62" i="11"/>
  <c r="BG71" i="11"/>
  <c r="BG80" i="11"/>
  <c r="BG99" i="11"/>
  <c r="BG106" i="11"/>
  <c r="BG123" i="11"/>
  <c r="BG43" i="11"/>
  <c r="BG53" i="11"/>
  <c r="BG59" i="11"/>
  <c r="BG64" i="11"/>
  <c r="BG77" i="11"/>
  <c r="BG85" i="11"/>
  <c r="BG105" i="11"/>
  <c r="BG115" i="11"/>
  <c r="BG48" i="11"/>
  <c r="BG74" i="11"/>
  <c r="BG98" i="11"/>
  <c r="BG111" i="11"/>
  <c r="BG49" i="11"/>
  <c r="BG61" i="11"/>
  <c r="BG73" i="11"/>
  <c r="BG82" i="11"/>
  <c r="BG104" i="11"/>
  <c r="BG117" i="11"/>
  <c r="BG39" i="11"/>
  <c r="BG54" i="11"/>
  <c r="BG68" i="11"/>
  <c r="BG81" i="11"/>
  <c r="BG101" i="11"/>
  <c r="BG121" i="11"/>
  <c r="BG40" i="11"/>
  <c r="BG50" i="11"/>
  <c r="BG65" i="11"/>
  <c r="BG78" i="11"/>
  <c r="BG103" i="11"/>
  <c r="BG116" i="11"/>
  <c r="BG41" i="11"/>
  <c r="BG51" i="11"/>
  <c r="BG60" i="11"/>
  <c r="BG66" i="11"/>
  <c r="BG79" i="11"/>
  <c r="BG102" i="11"/>
  <c r="BG112" i="11"/>
  <c r="BG46" i="11"/>
  <c r="BG55" i="11"/>
  <c r="BG63" i="11"/>
  <c r="BG72" i="11"/>
  <c r="BG83" i="11"/>
  <c r="BG100" i="11"/>
  <c r="BG107" i="11"/>
  <c r="BG114" i="11"/>
  <c r="BG45" i="11"/>
  <c r="BG57" i="11"/>
  <c r="BG75" i="11"/>
  <c r="BG108" i="11"/>
  <c r="BG118" i="11"/>
  <c r="BG47" i="11"/>
  <c r="BG69" i="11"/>
  <c r="BG84" i="11"/>
  <c r="BG110" i="11"/>
  <c r="BG122" i="11"/>
  <c r="BG70" i="11"/>
  <c r="BG113" i="11"/>
  <c r="BG124" i="11"/>
  <c r="BG86" i="11"/>
  <c r="BG87" i="11"/>
  <c r="BG88" i="11"/>
  <c r="BG89" i="11"/>
  <c r="BG90" i="11"/>
  <c r="BG91" i="11"/>
  <c r="BG92" i="11"/>
  <c r="BG93" i="11"/>
  <c r="BG94" i="11"/>
  <c r="BG95" i="11"/>
  <c r="BG96" i="11"/>
  <c r="BG109" i="11"/>
  <c r="BG120" i="11"/>
  <c r="AK74" i="11"/>
  <c r="AL74" i="11"/>
  <c r="AJ75" i="11"/>
  <c r="AK75" i="11"/>
  <c r="AL75" i="11"/>
  <c r="AI76" i="11"/>
  <c r="AJ76" i="11"/>
  <c r="AK76" i="11"/>
  <c r="AL76" i="11"/>
  <c r="AI77" i="11"/>
  <c r="AJ77" i="11"/>
  <c r="AK77" i="11"/>
  <c r="AI78" i="11"/>
  <c r="AJ78" i="11"/>
  <c r="AL78" i="11"/>
  <c r="AI79" i="11"/>
  <c r="AJ80" i="11"/>
  <c r="AI81" i="11"/>
  <c r="AL81" i="11"/>
  <c r="AI82" i="11"/>
  <c r="AK82" i="11"/>
  <c r="AL82" i="11"/>
  <c r="AJ83" i="11"/>
  <c r="AK83" i="11"/>
  <c r="AL83" i="11"/>
  <c r="AI84" i="11"/>
  <c r="AJ84" i="11"/>
  <c r="AL84" i="11"/>
  <c r="AK85" i="11"/>
  <c r="AJ86" i="11"/>
  <c r="AL86" i="11"/>
  <c r="AI87" i="11"/>
  <c r="AK87" i="11"/>
  <c r="AL87" i="11"/>
  <c r="AJ88" i="11"/>
  <c r="AK88" i="11"/>
  <c r="AI89" i="11"/>
  <c r="AJ89" i="11"/>
  <c r="AL89" i="11"/>
  <c r="AI90" i="11"/>
  <c r="AK90" i="11"/>
  <c r="AJ91" i="11"/>
  <c r="AI92" i="11"/>
  <c r="AL92" i="11"/>
  <c r="AK93" i="11"/>
  <c r="AJ94" i="11"/>
  <c r="AL94" i="11"/>
  <c r="AI95" i="11"/>
  <c r="AK95" i="11"/>
  <c r="AL95" i="11"/>
  <c r="AJ96" i="11"/>
  <c r="AK96" i="11"/>
  <c r="AI97" i="11"/>
  <c r="AJ97" i="11"/>
  <c r="AL97" i="11"/>
  <c r="AI98" i="11"/>
  <c r="AK98" i="11"/>
  <c r="AJ99" i="11"/>
  <c r="AK99" i="11"/>
  <c r="AI100" i="11"/>
  <c r="AJ100" i="11"/>
  <c r="AL100" i="11"/>
  <c r="AI101" i="11"/>
  <c r="AK101" i="11"/>
  <c r="AJ102" i="11"/>
  <c r="AL102" i="11"/>
  <c r="AI103" i="11"/>
  <c r="AK103" i="11"/>
  <c r="AL103" i="11"/>
  <c r="AJ104" i="11"/>
  <c r="AK104" i="11"/>
  <c r="AI105" i="11"/>
  <c r="AJ105" i="11"/>
  <c r="AL105" i="11"/>
  <c r="AI106" i="11"/>
  <c r="AK106" i="11"/>
  <c r="AL106" i="11"/>
  <c r="AJ107" i="11"/>
  <c r="AK107" i="11"/>
  <c r="AI108" i="11"/>
  <c r="AJ108" i="11"/>
  <c r="AK108" i="11"/>
  <c r="AL108" i="11"/>
  <c r="AI109" i="11"/>
  <c r="AJ109" i="11"/>
  <c r="AK109" i="11"/>
  <c r="AI110" i="11"/>
  <c r="AJ110" i="11"/>
  <c r="AL110" i="11"/>
  <c r="AI111" i="11"/>
  <c r="AK111" i="11"/>
  <c r="AL111" i="11"/>
  <c r="AJ112" i="11"/>
  <c r="AK112" i="11"/>
  <c r="AL113" i="11"/>
  <c r="AK114" i="11"/>
  <c r="AL114" i="11"/>
  <c r="AJ115" i="11"/>
  <c r="AK115" i="11"/>
  <c r="AL115" i="11"/>
  <c r="AI116" i="11"/>
  <c r="AJ116" i="11"/>
  <c r="AK116" i="11"/>
  <c r="AL116" i="11"/>
  <c r="AI117" i="11"/>
  <c r="AJ117" i="11"/>
  <c r="AK117" i="11"/>
  <c r="AI118" i="11"/>
  <c r="AJ118" i="11"/>
  <c r="AI119" i="11"/>
  <c r="AL121" i="11"/>
  <c r="AI122" i="11"/>
  <c r="AK122" i="11"/>
  <c r="AL122" i="11"/>
  <c r="AJ123" i="11"/>
  <c r="AK123" i="11"/>
  <c r="AL123" i="11"/>
  <c r="AI124" i="11"/>
  <c r="AJ124" i="11"/>
  <c r="AK124" i="11"/>
  <c r="AL124" i="11"/>
  <c r="AI125" i="11"/>
  <c r="AJ125" i="11"/>
  <c r="AK125" i="11"/>
  <c r="AL125" i="11"/>
  <c r="AI126" i="11"/>
  <c r="AJ126" i="11"/>
  <c r="AK126" i="11"/>
  <c r="AL126" i="11"/>
  <c r="AP123" i="13"/>
  <c r="AS123" i="13"/>
  <c r="AP15" i="13"/>
  <c r="AM16" i="13"/>
  <c r="AM17" i="13"/>
  <c r="AR17" i="13"/>
  <c r="AP18" i="13"/>
  <c r="AM19" i="13"/>
  <c r="AQ20" i="13"/>
  <c r="AQ35" i="13"/>
  <c r="AP36" i="13"/>
  <c r="AN37" i="13"/>
  <c r="AS37" i="13"/>
  <c r="AP38" i="13"/>
  <c r="AO39" i="13"/>
  <c r="AM40" i="13"/>
  <c r="AR40" i="13"/>
  <c r="AP41" i="13"/>
  <c r="AN42" i="13"/>
  <c r="AN44" i="13"/>
  <c r="AS44" i="13"/>
  <c r="AQ45" i="13"/>
  <c r="AM46" i="13"/>
  <c r="AS46" i="13"/>
  <c r="AQ47" i="13"/>
  <c r="AS92" i="13"/>
  <c r="AL29" i="12"/>
  <c r="AN123" i="13"/>
  <c r="AR15" i="13"/>
  <c r="AQ16" i="13"/>
  <c r="AN17" i="13"/>
  <c r="AM18" i="13"/>
  <c r="AR18" i="13"/>
  <c r="AP19" i="13"/>
  <c r="AS19" i="13"/>
  <c r="AP20" i="13"/>
  <c r="AN21" i="13"/>
  <c r="AM36" i="13"/>
  <c r="AR36" i="13"/>
  <c r="AO37" i="13"/>
  <c r="AM38" i="13"/>
  <c r="AR38" i="13"/>
  <c r="AP39" i="13"/>
  <c r="AN40" i="13"/>
  <c r="AS40" i="13"/>
  <c r="AQ41" i="13"/>
  <c r="AO42" i="13"/>
  <c r="AS42" i="13"/>
  <c r="AP43" i="13"/>
  <c r="AM44" i="13"/>
  <c r="AR44" i="13"/>
  <c r="AP45" i="13"/>
  <c r="AS45" i="13"/>
  <c r="AP46" i="13"/>
  <c r="AM47" i="13"/>
  <c r="AS47" i="13"/>
  <c r="AO123" i="13"/>
  <c r="AS15" i="13"/>
  <c r="AP16" i="13"/>
  <c r="AS16" i="13"/>
  <c r="AP17" i="13"/>
  <c r="AO18" i="13"/>
  <c r="AS18" i="13"/>
  <c r="AQ19" i="13"/>
  <c r="AM20" i="13"/>
  <c r="AR20" i="13"/>
  <c r="AO21" i="13"/>
  <c r="AN36" i="13"/>
  <c r="AS36" i="13"/>
  <c r="AQ37" i="13"/>
  <c r="AO38" i="13"/>
  <c r="AN39" i="13"/>
  <c r="AS39" i="13"/>
  <c r="AQ40" i="13"/>
  <c r="AO41" i="13"/>
  <c r="AM42" i="13"/>
  <c r="AM43" i="13"/>
  <c r="AQ43" i="13"/>
  <c r="AO44" i="13"/>
  <c r="AM45" i="13"/>
  <c r="AQ46" i="13"/>
  <c r="AP47" i="13"/>
  <c r="AM48" i="13"/>
  <c r="AQ123" i="13"/>
  <c r="AQ15" i="13"/>
  <c r="AO16" i="13"/>
  <c r="AQ17" i="13"/>
  <c r="AS17" i="13"/>
  <c r="AN18" i="13"/>
  <c r="AO19" i="13"/>
  <c r="AR19" i="13"/>
  <c r="AN20" i="13"/>
  <c r="AS20" i="13"/>
  <c r="AR35" i="13"/>
  <c r="AQ36" i="13"/>
  <c r="AP37" i="13"/>
  <c r="AQ38" i="13"/>
  <c r="AS38" i="13"/>
  <c r="AQ39" i="13"/>
  <c r="AO40" i="13"/>
  <c r="AM41" i="13"/>
  <c r="AS41" i="13"/>
  <c r="AQ42" i="13"/>
  <c r="AN43" i="13"/>
  <c r="AR43" i="13"/>
  <c r="AP44" i="13"/>
  <c r="AN45" i="13"/>
  <c r="AN46" i="13"/>
  <c r="AR46" i="13"/>
  <c r="AO47" i="13"/>
  <c r="AM123" i="13"/>
  <c r="AR123" i="13"/>
  <c r="N123" i="13"/>
  <c r="O123" i="13"/>
  <c r="P123" i="13"/>
  <c r="Q123" i="13"/>
  <c r="AN16" i="13"/>
  <c r="AR16" i="13"/>
  <c r="AO17" i="13"/>
  <c r="AQ18" i="13"/>
  <c r="AN19" i="13"/>
  <c r="AO20" i="13"/>
  <c r="AM21" i="13"/>
  <c r="AS35" i="13"/>
  <c r="AO36" i="13"/>
  <c r="AM37" i="13"/>
  <c r="AR37" i="13"/>
  <c r="AN38" i="13"/>
  <c r="AM39" i="13"/>
  <c r="AR39" i="13"/>
  <c r="AP40" i="13"/>
  <c r="AN41" i="13"/>
  <c r="AR41" i="13"/>
  <c r="AP42" i="13"/>
  <c r="AR42" i="13"/>
  <c r="AO43" i="13"/>
  <c r="AS43" i="13"/>
  <c r="AQ44" i="13"/>
  <c r="AO45" i="13"/>
  <c r="AR45" i="13"/>
  <c r="AO46" i="13"/>
  <c r="AN47" i="13"/>
  <c r="AR47" i="13"/>
  <c r="AN92" i="13"/>
  <c r="AL111" i="12"/>
  <c r="AL119" i="12"/>
  <c r="AL32" i="12"/>
  <c r="AL47" i="12"/>
  <c r="AL71" i="12"/>
  <c r="AL78" i="12"/>
  <c r="N121" i="13"/>
  <c r="O121" i="13"/>
  <c r="P121" i="13"/>
  <c r="Q121" i="13"/>
  <c r="O122" i="13"/>
  <c r="P122" i="13"/>
  <c r="N10" i="13"/>
  <c r="AL75" i="12"/>
  <c r="AL86" i="12"/>
  <c r="AL39" i="12"/>
  <c r="AL48" i="12"/>
  <c r="AL63" i="12"/>
  <c r="AL62" i="12"/>
  <c r="AL72" i="12"/>
  <c r="AL10" i="12"/>
  <c r="P11" i="1"/>
  <c r="E7" i="1"/>
  <c r="P12" i="1"/>
  <c r="E8" i="1"/>
  <c r="P13" i="1"/>
  <c r="E9" i="1"/>
  <c r="P14" i="1"/>
  <c r="E10" i="1"/>
  <c r="P15" i="1"/>
  <c r="E11" i="1"/>
  <c r="P16" i="1"/>
  <c r="E12" i="1"/>
  <c r="P17" i="1"/>
  <c r="E13" i="1"/>
  <c r="P18" i="1"/>
  <c r="E14" i="1"/>
  <c r="P19" i="1"/>
  <c r="E15" i="1"/>
  <c r="P20" i="1"/>
  <c r="E16" i="1"/>
  <c r="P21" i="1"/>
  <c r="E17" i="1"/>
  <c r="P22" i="1"/>
  <c r="E18" i="1"/>
  <c r="P23" i="1"/>
  <c r="E19" i="1"/>
  <c r="P24" i="1"/>
  <c r="E20" i="1"/>
  <c r="P25" i="1"/>
  <c r="E21" i="1"/>
  <c r="P26" i="1"/>
  <c r="E22" i="1"/>
  <c r="P27" i="1"/>
  <c r="E23" i="1"/>
  <c r="P28" i="1"/>
  <c r="E24" i="1"/>
  <c r="P29" i="1"/>
  <c r="E25" i="1"/>
  <c r="P30" i="1"/>
  <c r="E26" i="1"/>
  <c r="P31" i="1"/>
  <c r="E27" i="1"/>
  <c r="P32" i="1"/>
  <c r="E28" i="1"/>
  <c r="P33" i="1"/>
  <c r="E29" i="1"/>
  <c r="P34" i="1"/>
  <c r="E30" i="1"/>
  <c r="P35" i="1"/>
  <c r="E31" i="1"/>
  <c r="P36" i="1"/>
  <c r="E32" i="1"/>
  <c r="P37" i="1"/>
  <c r="E33" i="1"/>
  <c r="P38" i="1"/>
  <c r="E34" i="1"/>
  <c r="P39" i="1"/>
  <c r="E35" i="1"/>
  <c r="P40" i="1"/>
  <c r="E36" i="1"/>
  <c r="P41" i="1"/>
  <c r="E37" i="1"/>
  <c r="P42" i="1"/>
  <c r="E38" i="1"/>
  <c r="P43" i="1"/>
  <c r="E39" i="1"/>
  <c r="P44" i="1"/>
  <c r="E40" i="1"/>
  <c r="P45" i="1"/>
  <c r="E41" i="1"/>
  <c r="P46" i="1"/>
  <c r="E42" i="1"/>
  <c r="P47" i="1"/>
  <c r="E43" i="1"/>
  <c r="P48" i="1"/>
  <c r="E44" i="1"/>
  <c r="P49" i="1"/>
  <c r="E45" i="1"/>
  <c r="P50" i="1"/>
  <c r="E46" i="1"/>
  <c r="P51" i="1"/>
  <c r="E47" i="1"/>
  <c r="P52" i="1"/>
  <c r="E48" i="1"/>
  <c r="P53" i="1"/>
  <c r="E49" i="1"/>
  <c r="P54" i="1"/>
  <c r="E50" i="1"/>
  <c r="P55" i="1"/>
  <c r="E51" i="1"/>
  <c r="P56" i="1"/>
  <c r="E52" i="1"/>
  <c r="P57" i="1"/>
  <c r="E53" i="1"/>
  <c r="P58" i="1"/>
  <c r="E54" i="1"/>
  <c r="P59" i="1"/>
  <c r="E55" i="1"/>
  <c r="P60" i="1"/>
  <c r="E56" i="1"/>
  <c r="P61" i="1"/>
  <c r="E57" i="1"/>
  <c r="P62" i="1"/>
  <c r="E58" i="1"/>
  <c r="P63" i="1"/>
  <c r="E59" i="1"/>
  <c r="P64" i="1"/>
  <c r="E60" i="1"/>
  <c r="P65" i="1"/>
  <c r="E61" i="1"/>
  <c r="P66" i="1"/>
  <c r="E62" i="1"/>
  <c r="P67" i="1"/>
  <c r="E63" i="1"/>
  <c r="P68" i="1"/>
  <c r="E64" i="1"/>
  <c r="P69" i="1"/>
  <c r="E65" i="1"/>
  <c r="P70" i="1"/>
  <c r="E66" i="1"/>
  <c r="P71" i="1"/>
  <c r="E67" i="1"/>
  <c r="P72" i="1"/>
  <c r="E68" i="1"/>
  <c r="P73" i="1"/>
  <c r="E69" i="1"/>
  <c r="P74" i="1"/>
  <c r="E70" i="1"/>
  <c r="P75" i="1"/>
  <c r="E71" i="1"/>
  <c r="P76" i="1"/>
  <c r="E72" i="1"/>
  <c r="P77" i="1"/>
  <c r="E73" i="1"/>
  <c r="P78" i="1"/>
  <c r="E74" i="1"/>
  <c r="P79" i="1"/>
  <c r="E75" i="1"/>
  <c r="P80" i="1"/>
  <c r="E76" i="1"/>
  <c r="P81" i="1"/>
  <c r="E77" i="1"/>
  <c r="P82" i="1"/>
  <c r="E78" i="1"/>
  <c r="P83" i="1"/>
  <c r="E79" i="1"/>
  <c r="P84" i="1"/>
  <c r="E80" i="1"/>
  <c r="P85" i="1"/>
  <c r="E81" i="1"/>
  <c r="P86" i="1"/>
  <c r="E82" i="1"/>
  <c r="P87" i="1"/>
  <c r="E83" i="1"/>
  <c r="P88" i="1"/>
  <c r="E84" i="1"/>
  <c r="P89" i="1"/>
  <c r="E85" i="1"/>
  <c r="P90" i="1"/>
  <c r="E86" i="1"/>
  <c r="P91" i="1"/>
  <c r="E87" i="1"/>
  <c r="P92" i="1"/>
  <c r="E88" i="1"/>
  <c r="P93" i="1"/>
  <c r="E89" i="1"/>
  <c r="P94" i="1"/>
  <c r="E90" i="1"/>
  <c r="P95" i="1"/>
  <c r="E91" i="1"/>
  <c r="P96" i="1"/>
  <c r="E92" i="1"/>
  <c r="P97" i="1"/>
  <c r="E93" i="1"/>
  <c r="P98" i="1"/>
  <c r="E94" i="1"/>
  <c r="P99" i="1"/>
  <c r="E95" i="1"/>
  <c r="P100" i="1"/>
  <c r="E96" i="1"/>
  <c r="P101" i="1"/>
  <c r="E97" i="1"/>
  <c r="P102" i="1"/>
  <c r="E98" i="1"/>
  <c r="P103" i="1"/>
  <c r="E99" i="1"/>
  <c r="P104" i="1"/>
  <c r="E100" i="1"/>
  <c r="P105" i="1"/>
  <c r="E101" i="1"/>
  <c r="P106" i="1"/>
  <c r="E102" i="1"/>
  <c r="P107" i="1"/>
  <c r="E103" i="1"/>
  <c r="P108" i="1"/>
  <c r="E104" i="1"/>
  <c r="P109" i="1"/>
  <c r="E105" i="1"/>
  <c r="P110" i="1"/>
  <c r="E106" i="1"/>
  <c r="P111" i="1"/>
  <c r="E107" i="1"/>
  <c r="P112" i="1"/>
  <c r="E108" i="1"/>
  <c r="P113" i="1"/>
  <c r="E109" i="1"/>
  <c r="P114" i="1"/>
  <c r="E110" i="1"/>
  <c r="P115" i="1"/>
  <c r="E111" i="1"/>
  <c r="P116" i="1"/>
  <c r="E112" i="1"/>
  <c r="P117" i="1"/>
  <c r="E113" i="1"/>
  <c r="P118" i="1"/>
  <c r="E114" i="1"/>
  <c r="P119" i="1"/>
  <c r="E115" i="1"/>
  <c r="P120" i="1"/>
  <c r="E116" i="1"/>
  <c r="P121" i="1"/>
  <c r="E117" i="1"/>
  <c r="P122" i="1"/>
  <c r="E118" i="1"/>
  <c r="P123" i="1"/>
  <c r="E119" i="1"/>
  <c r="P10" i="1"/>
  <c r="E6" i="1"/>
  <c r="Y14" i="14"/>
  <c r="Y15" i="14"/>
  <c r="AS108" i="13"/>
  <c r="AM109" i="13"/>
  <c r="AN109" i="13"/>
  <c r="AO109" i="13"/>
  <c r="AP109" i="13"/>
  <c r="AQ109" i="13"/>
  <c r="AR109" i="13"/>
  <c r="AS109" i="13"/>
  <c r="AM110" i="13"/>
  <c r="AN110" i="13"/>
  <c r="AO110" i="13"/>
  <c r="AP110" i="13"/>
  <c r="AQ110" i="13"/>
  <c r="AR110" i="13"/>
  <c r="AS110" i="13"/>
  <c r="AM111" i="13"/>
  <c r="AN111" i="13"/>
  <c r="AO111" i="13"/>
  <c r="AP111" i="13"/>
  <c r="AQ111" i="13"/>
  <c r="AR111" i="13"/>
  <c r="AS111" i="13"/>
  <c r="AM112" i="13"/>
  <c r="AN112" i="13"/>
  <c r="AO112" i="13"/>
  <c r="AP112" i="13"/>
  <c r="AQ112" i="13"/>
  <c r="AR112" i="13"/>
  <c r="AS112" i="13"/>
  <c r="AM113" i="13"/>
  <c r="AN113" i="13"/>
  <c r="AO113" i="13"/>
  <c r="AP113" i="13"/>
  <c r="AQ113" i="13"/>
  <c r="AR113" i="13"/>
  <c r="AS113" i="13"/>
  <c r="AM114" i="13"/>
  <c r="AN114" i="13"/>
  <c r="AO114" i="13"/>
  <c r="AP114" i="13"/>
  <c r="AQ114" i="13"/>
  <c r="AR114" i="13"/>
  <c r="AS114" i="13"/>
  <c r="AM115" i="13"/>
  <c r="AN115" i="13"/>
  <c r="AO115" i="13"/>
  <c r="AP115" i="13"/>
  <c r="AQ115" i="13"/>
  <c r="AR115" i="13"/>
  <c r="AS115" i="13"/>
  <c r="AM116" i="13"/>
  <c r="AN116" i="13"/>
  <c r="AO116" i="13"/>
  <c r="AP116" i="13"/>
  <c r="AQ116" i="13"/>
  <c r="AR116" i="13"/>
  <c r="AS116" i="13"/>
  <c r="AM117" i="13"/>
  <c r="AN117" i="13"/>
  <c r="AO117" i="13"/>
  <c r="AP117" i="13"/>
  <c r="AQ117" i="13"/>
  <c r="AR117" i="13"/>
  <c r="AS117" i="13"/>
  <c r="AM118" i="13"/>
  <c r="AN118" i="13"/>
  <c r="AO118" i="13"/>
  <c r="AP118" i="13"/>
  <c r="AQ118" i="13"/>
  <c r="AR118" i="13"/>
  <c r="AS118" i="13"/>
  <c r="AM119" i="13"/>
  <c r="AN119" i="13"/>
  <c r="AO119" i="13"/>
  <c r="AP119" i="13"/>
  <c r="AQ119" i="13"/>
  <c r="AR119" i="13"/>
  <c r="AS119" i="13"/>
  <c r="AM120" i="13"/>
  <c r="AN120" i="13"/>
  <c r="AO120" i="13"/>
  <c r="AP120" i="13"/>
  <c r="AQ120" i="13"/>
  <c r="AR120" i="13"/>
  <c r="AS120" i="13"/>
  <c r="AM121" i="13"/>
  <c r="AN121" i="13"/>
  <c r="AO121" i="13"/>
  <c r="AP121" i="13"/>
  <c r="AQ121" i="13"/>
  <c r="AR121" i="13"/>
  <c r="AS121" i="13"/>
  <c r="AM122" i="13"/>
  <c r="AN122" i="13"/>
  <c r="AO122" i="13"/>
  <c r="AP122" i="13"/>
  <c r="AQ122" i="13"/>
  <c r="AR122" i="13"/>
  <c r="AS122" i="13"/>
  <c r="AN10" i="13"/>
  <c r="AO10" i="13"/>
  <c r="AP10" i="13"/>
  <c r="AQ10" i="13"/>
  <c r="AR10" i="13"/>
  <c r="AS10" i="13"/>
  <c r="AM10" i="13"/>
  <c r="O66" i="13"/>
  <c r="O74" i="13"/>
  <c r="P81" i="13"/>
  <c r="BO18" i="11"/>
  <c r="BQ18" i="11" s="1"/>
  <c r="BO30" i="11"/>
  <c r="BQ30" i="11" s="1"/>
  <c r="BO23" i="11"/>
  <c r="BQ23" i="11" s="1"/>
  <c r="AK33" i="11"/>
  <c r="AL38" i="11"/>
  <c r="AK39" i="11"/>
  <c r="AL40" i="11"/>
  <c r="AI48" i="11"/>
  <c r="AI49" i="11"/>
  <c r="AI51" i="11"/>
  <c r="AL54" i="11"/>
  <c r="AJ56" i="11"/>
  <c r="AL56" i="11"/>
  <c r="AL61" i="11"/>
  <c r="AJ65" i="11"/>
  <c r="AJ72" i="11"/>
  <c r="AK73" i="11"/>
  <c r="AL77" i="11"/>
  <c r="AL79" i="11"/>
  <c r="AJ90" i="11"/>
  <c r="AI93" i="11"/>
  <c r="AK97" i="11"/>
  <c r="AJ113" i="11"/>
  <c r="AL120" i="11"/>
  <c r="AK22" i="11"/>
  <c r="AI24" i="11"/>
  <c r="AI25" i="11"/>
  <c r="AJ31" i="11"/>
  <c r="AJ32" i="11"/>
  <c r="AI34" i="11"/>
  <c r="AJ40" i="11"/>
  <c r="AJ42" i="11"/>
  <c r="AJ44" i="11"/>
  <c r="AL55" i="11"/>
  <c r="AJ57" i="11"/>
  <c r="AJ58" i="11"/>
  <c r="AK64" i="11"/>
  <c r="AJ73" i="11"/>
  <c r="AK86" i="11"/>
  <c r="AL90" i="11"/>
  <c r="AK102" i="11"/>
  <c r="AJ120" i="11"/>
  <c r="AI19" i="11"/>
  <c r="AL21" i="11"/>
  <c r="AJ23" i="11"/>
  <c r="AJ26" i="11"/>
  <c r="AK30" i="11"/>
  <c r="AL31" i="11"/>
  <c r="AI41" i="11"/>
  <c r="AK49" i="11"/>
  <c r="AK57" i="11"/>
  <c r="AL62" i="11"/>
  <c r="AJ64" i="11"/>
  <c r="AJ66" i="11"/>
  <c r="AK71" i="11"/>
  <c r="AI75" i="11"/>
  <c r="AJ79" i="11"/>
  <c r="AK91" i="11"/>
  <c r="AJ95" i="11"/>
  <c r="AK105" i="11"/>
  <c r="AI113" i="11"/>
  <c r="AJ114" i="11"/>
  <c r="AK120" i="11"/>
  <c r="AI16" i="11"/>
  <c r="AK17" i="11"/>
  <c r="AJ18" i="11"/>
  <c r="AI74" i="11"/>
  <c r="AL80" i="11"/>
  <c r="AJ82" i="11"/>
  <c r="AL85" i="11"/>
  <c r="AJ87" i="11"/>
  <c r="AL96" i="11"/>
  <c r="AJ98" i="11"/>
  <c r="AL107" i="11"/>
  <c r="AJ111" i="11"/>
  <c r="AI114" i="11"/>
  <c r="AK118" i="11"/>
  <c r="AL119" i="11"/>
  <c r="AI123" i="11"/>
  <c r="AK24" i="11"/>
  <c r="AK25" i="11"/>
  <c r="AL32" i="11"/>
  <c r="AJ34" i="11"/>
  <c r="AJ41" i="11"/>
  <c r="AI43" i="11"/>
  <c r="AJ47" i="11"/>
  <c r="AJ49" i="11"/>
  <c r="AK56" i="11"/>
  <c r="AI59" i="11"/>
  <c r="AL63" i="11"/>
  <c r="AL64" i="11"/>
  <c r="AJ71" i="11"/>
  <c r="AL72" i="11"/>
  <c r="AL101" i="11"/>
  <c r="AL117" i="11"/>
  <c r="AI120" i="11"/>
  <c r="AK121" i="11"/>
  <c r="AL16" i="11"/>
  <c r="AK23" i="11"/>
  <c r="AL24" i="11"/>
  <c r="AI27" i="11"/>
  <c r="AL29" i="11"/>
  <c r="AL30" i="11"/>
  <c r="AK32" i="11"/>
  <c r="AI35" i="11"/>
  <c r="AL37" i="11"/>
  <c r="AK38" i="11"/>
  <c r="AJ39" i="11"/>
  <c r="AK40" i="11"/>
  <c r="AI42" i="11"/>
  <c r="AL53" i="11"/>
  <c r="AK55" i="11"/>
  <c r="AI58" i="11"/>
  <c r="AK62" i="11"/>
  <c r="AI64" i="11"/>
  <c r="AI66" i="11"/>
  <c r="AL69" i="11"/>
  <c r="AL70" i="11"/>
  <c r="AI72" i="11"/>
  <c r="AI73" i="11"/>
  <c r="AK79" i="11"/>
  <c r="AI80" i="11"/>
  <c r="AI91" i="11"/>
  <c r="AJ92" i="11"/>
  <c r="AL93" i="11"/>
  <c r="AK94" i="11"/>
  <c r="AL98" i="11"/>
  <c r="AI104" i="11"/>
  <c r="AL112" i="11"/>
  <c r="AK113" i="11"/>
  <c r="AJ81" i="11"/>
  <c r="AI85" i="11"/>
  <c r="AI86" i="11"/>
  <c r="AI88" i="11"/>
  <c r="AL91" i="11"/>
  <c r="AJ93" i="11"/>
  <c r="AI94" i="11"/>
  <c r="AI102" i="11"/>
  <c r="AI107" i="11"/>
  <c r="AI115" i="11"/>
  <c r="AJ119" i="11"/>
  <c r="AL22" i="11"/>
  <c r="AL23" i="11"/>
  <c r="AJ24" i="11"/>
  <c r="AI26" i="11"/>
  <c r="AI32" i="11"/>
  <c r="AJ33" i="11"/>
  <c r="AL39" i="11"/>
  <c r="AK41" i="11"/>
  <c r="AK46" i="11"/>
  <c r="AJ55" i="11"/>
  <c r="AJ74" i="11"/>
  <c r="AJ101" i="11"/>
  <c r="AJ25" i="11"/>
  <c r="AK31" i="11"/>
  <c r="AI33" i="11"/>
  <c r="AI40" i="11"/>
  <c r="AL45" i="11"/>
  <c r="AL48" i="11"/>
  <c r="AI50" i="11"/>
  <c r="AK54" i="11"/>
  <c r="AI56" i="11"/>
  <c r="AJ63" i="11"/>
  <c r="AI65" i="11"/>
  <c r="AI67" i="11"/>
  <c r="AK70" i="11"/>
  <c r="AL71" i="11"/>
  <c r="AK72" i="11"/>
  <c r="AJ85" i="11"/>
  <c r="AI99" i="11"/>
  <c r="AK110" i="11"/>
  <c r="AI112" i="11"/>
  <c r="AI121" i="11"/>
  <c r="AJ122" i="11"/>
  <c r="AL99" i="11"/>
  <c r="AL104" i="11"/>
  <c r="AJ106" i="11"/>
  <c r="AL118" i="11"/>
  <c r="AK119" i="11"/>
  <c r="AJ50" i="11"/>
  <c r="AI57" i="11"/>
  <c r="AK65" i="11"/>
  <c r="AK78" i="11"/>
  <c r="AK80" i="11"/>
  <c r="AI83" i="11"/>
  <c r="AK84" i="11"/>
  <c r="AL88" i="11"/>
  <c r="AK89" i="11"/>
  <c r="AK92" i="11"/>
  <c r="AK100" i="11"/>
  <c r="AJ103" i="11"/>
  <c r="AL109" i="11"/>
  <c r="AK63" i="11"/>
  <c r="AK81" i="11"/>
  <c r="AI96" i="11"/>
  <c r="AJ121" i="11"/>
  <c r="O58" i="13"/>
  <c r="AR85" i="13"/>
  <c r="P42" i="13"/>
  <c r="O24" i="13"/>
  <c r="O50" i="13"/>
  <c r="P35" i="13"/>
  <c r="M123" i="1"/>
  <c r="N11" i="13"/>
  <c r="O11" i="13"/>
  <c r="P11" i="13"/>
  <c r="Q11" i="13"/>
  <c r="N12" i="13"/>
  <c r="P12" i="13"/>
  <c r="N13" i="13"/>
  <c r="O13" i="13"/>
  <c r="P13" i="13"/>
  <c r="Q13" i="13"/>
  <c r="N14" i="13"/>
  <c r="P14" i="13"/>
  <c r="N15" i="13"/>
  <c r="O15" i="13"/>
  <c r="P15" i="13"/>
  <c r="Q15" i="13"/>
  <c r="N16" i="13"/>
  <c r="P16" i="13"/>
  <c r="N17" i="13"/>
  <c r="O17" i="13"/>
  <c r="P17" i="13"/>
  <c r="Q17" i="13"/>
  <c r="N18" i="13"/>
  <c r="P18" i="13"/>
  <c r="N19" i="13"/>
  <c r="O19" i="13"/>
  <c r="P19" i="13"/>
  <c r="Q19" i="13"/>
  <c r="N20" i="13"/>
  <c r="P20" i="13"/>
  <c r="N21" i="13"/>
  <c r="O21" i="13"/>
  <c r="P21" i="13"/>
  <c r="Q21" i="13"/>
  <c r="P22" i="13"/>
  <c r="N23" i="13"/>
  <c r="O23" i="13"/>
  <c r="P23" i="13"/>
  <c r="Q23" i="13"/>
  <c r="N24" i="13"/>
  <c r="P24" i="13"/>
  <c r="N25" i="13"/>
  <c r="O25" i="13"/>
  <c r="P25" i="13"/>
  <c r="Q25" i="13"/>
  <c r="N26" i="13"/>
  <c r="O26" i="13"/>
  <c r="P26" i="13"/>
  <c r="N27" i="13"/>
  <c r="O27" i="13"/>
  <c r="P27" i="13"/>
  <c r="Q27" i="13"/>
  <c r="N28" i="13"/>
  <c r="P28" i="13"/>
  <c r="N29" i="13"/>
  <c r="O29" i="13"/>
  <c r="P29" i="13"/>
  <c r="Q29" i="13"/>
  <c r="N30" i="13"/>
  <c r="P30" i="13"/>
  <c r="N31" i="13"/>
  <c r="O31" i="13"/>
  <c r="P31" i="13"/>
  <c r="Q31" i="13"/>
  <c r="N32" i="13"/>
  <c r="P32" i="13"/>
  <c r="N33" i="13"/>
  <c r="O33" i="13"/>
  <c r="P33" i="13"/>
  <c r="Q33" i="13"/>
  <c r="N34" i="13"/>
  <c r="O34" i="13"/>
  <c r="P34" i="13"/>
  <c r="N35" i="13"/>
  <c r="O35" i="13"/>
  <c r="Q35" i="13"/>
  <c r="N36" i="13"/>
  <c r="P36" i="13"/>
  <c r="N37" i="13"/>
  <c r="O37" i="13"/>
  <c r="P37" i="13"/>
  <c r="Q37" i="13"/>
  <c r="P38" i="13"/>
  <c r="N39" i="13"/>
  <c r="O39" i="13"/>
  <c r="P39" i="13"/>
  <c r="Q39" i="13"/>
  <c r="N40" i="13"/>
  <c r="O40" i="13"/>
  <c r="P40" i="13"/>
  <c r="N41" i="13"/>
  <c r="O41" i="13"/>
  <c r="P41" i="13"/>
  <c r="Q41" i="13"/>
  <c r="N42" i="13"/>
  <c r="O42" i="13"/>
  <c r="N43" i="13"/>
  <c r="O43" i="13"/>
  <c r="P43" i="13"/>
  <c r="Q43" i="13"/>
  <c r="N44" i="13"/>
  <c r="P44" i="13"/>
  <c r="N45" i="13"/>
  <c r="O45" i="13"/>
  <c r="P45" i="13"/>
  <c r="Q45" i="13"/>
  <c r="N46" i="13"/>
  <c r="P46" i="13"/>
  <c r="N47" i="13"/>
  <c r="O47" i="13"/>
  <c r="P47" i="13"/>
  <c r="Q47" i="13"/>
  <c r="N48" i="13"/>
  <c r="P48" i="13"/>
  <c r="N49" i="13"/>
  <c r="O49" i="13"/>
  <c r="P49" i="13"/>
  <c r="Q49" i="13"/>
  <c r="N50" i="13"/>
  <c r="P50" i="13"/>
  <c r="N51" i="13"/>
  <c r="O51" i="13"/>
  <c r="P51" i="13"/>
  <c r="N52" i="13"/>
  <c r="P52" i="13"/>
  <c r="N53" i="13"/>
  <c r="O53" i="13"/>
  <c r="P53" i="13"/>
  <c r="Q53" i="13"/>
  <c r="N54" i="13"/>
  <c r="P54" i="13"/>
  <c r="N55" i="13"/>
  <c r="O55" i="13"/>
  <c r="P55" i="13"/>
  <c r="Q55" i="13"/>
  <c r="N56" i="13"/>
  <c r="O56" i="13"/>
  <c r="P56" i="13"/>
  <c r="N57" i="13"/>
  <c r="O57" i="13"/>
  <c r="P57" i="13"/>
  <c r="Q57" i="13"/>
  <c r="N58" i="13"/>
  <c r="P58" i="13"/>
  <c r="N59" i="13"/>
  <c r="O59" i="13"/>
  <c r="P59" i="13"/>
  <c r="Q59" i="13"/>
  <c r="N60" i="13"/>
  <c r="P60" i="13"/>
  <c r="N61" i="13"/>
  <c r="O61" i="13"/>
  <c r="P61" i="13"/>
  <c r="Q61" i="13"/>
  <c r="N62" i="13"/>
  <c r="P62" i="13"/>
  <c r="N63" i="13"/>
  <c r="O63" i="13"/>
  <c r="P63" i="13"/>
  <c r="Q63" i="13"/>
  <c r="N64" i="13"/>
  <c r="P64" i="13"/>
  <c r="N65" i="13"/>
  <c r="O65" i="13"/>
  <c r="P65" i="13"/>
  <c r="Q65" i="13"/>
  <c r="P66" i="13"/>
  <c r="N67" i="13"/>
  <c r="O67" i="13"/>
  <c r="P67" i="13"/>
  <c r="Q67" i="13"/>
  <c r="P68" i="13"/>
  <c r="N69" i="13"/>
  <c r="O69" i="13"/>
  <c r="P69" i="13"/>
  <c r="Q69" i="13"/>
  <c r="N70" i="13"/>
  <c r="P70" i="13"/>
  <c r="N71" i="13"/>
  <c r="O71" i="13"/>
  <c r="P71" i="13"/>
  <c r="Q71" i="13"/>
  <c r="N72" i="13"/>
  <c r="O72" i="13"/>
  <c r="P72" i="13"/>
  <c r="N73" i="13"/>
  <c r="O73" i="13"/>
  <c r="P73" i="13"/>
  <c r="Q73" i="13"/>
  <c r="P74" i="13"/>
  <c r="N75" i="13"/>
  <c r="O75" i="13"/>
  <c r="P75" i="13"/>
  <c r="Q75" i="13"/>
  <c r="P76" i="13"/>
  <c r="N77" i="13"/>
  <c r="O77" i="13"/>
  <c r="P77" i="13"/>
  <c r="Q77" i="13"/>
  <c r="N78" i="13"/>
  <c r="P78" i="13"/>
  <c r="N79" i="13"/>
  <c r="O79" i="13"/>
  <c r="P79" i="13"/>
  <c r="Q79" i="13"/>
  <c r="N80" i="13"/>
  <c r="P80" i="13"/>
  <c r="N81" i="13"/>
  <c r="O81" i="13"/>
  <c r="Q81" i="13"/>
  <c r="O82" i="13"/>
  <c r="P82" i="13"/>
  <c r="N83" i="13"/>
  <c r="O83" i="13"/>
  <c r="P83" i="13"/>
  <c r="P84" i="13"/>
  <c r="N85" i="13"/>
  <c r="O85" i="13"/>
  <c r="P85" i="13"/>
  <c r="Q85" i="13"/>
  <c r="N86" i="13"/>
  <c r="P86" i="13"/>
  <c r="N87" i="13"/>
  <c r="O87" i="13"/>
  <c r="P87" i="13"/>
  <c r="Q87" i="13"/>
  <c r="N88" i="13"/>
  <c r="O88" i="13"/>
  <c r="P88" i="13"/>
  <c r="N89" i="13"/>
  <c r="O89" i="13"/>
  <c r="P89" i="13"/>
  <c r="Q89" i="13"/>
  <c r="O90" i="13"/>
  <c r="P90" i="13"/>
  <c r="N91" i="13"/>
  <c r="O91" i="13"/>
  <c r="P91" i="13"/>
  <c r="Q91" i="13"/>
  <c r="P92" i="13"/>
  <c r="N93" i="13"/>
  <c r="O93" i="13"/>
  <c r="P93" i="13"/>
  <c r="Q93" i="13"/>
  <c r="N94" i="13"/>
  <c r="P94" i="13"/>
  <c r="N95" i="13"/>
  <c r="O95" i="13"/>
  <c r="P95" i="13"/>
  <c r="Q95" i="13"/>
  <c r="N96" i="13"/>
  <c r="BO15" i="11"/>
  <c r="BQ15" i="11" s="1"/>
  <c r="BO17" i="11"/>
  <c r="BQ17" i="11" s="1"/>
  <c r="BO32" i="11"/>
  <c r="BQ32" i="11" s="1"/>
  <c r="BO36" i="11"/>
  <c r="BQ36" i="11" s="1"/>
  <c r="BO41" i="11"/>
  <c r="BQ41" i="11" s="1"/>
  <c r="BO35" i="11"/>
  <c r="BQ35" i="11" s="1"/>
  <c r="BO12" i="11"/>
  <c r="BQ12" i="11" s="1"/>
  <c r="BO14" i="11"/>
  <c r="BQ14" i="11" s="1"/>
  <c r="BO16" i="11"/>
  <c r="BQ16" i="11" s="1"/>
  <c r="BO24" i="11"/>
  <c r="BQ24" i="11" s="1"/>
  <c r="BO28" i="11"/>
  <c r="BQ28" i="11" s="1"/>
  <c r="BO29" i="11"/>
  <c r="BQ29" i="11" s="1"/>
  <c r="BO31" i="11"/>
  <c r="BQ31" i="11" s="1"/>
  <c r="BO38" i="11"/>
  <c r="BQ38" i="11" s="1"/>
  <c r="BO43" i="11"/>
  <c r="BQ43" i="11" s="1"/>
  <c r="BO19" i="11"/>
  <c r="BQ19" i="11" s="1"/>
  <c r="BO21" i="11"/>
  <c r="BQ21" i="11" s="1"/>
  <c r="BO22" i="11"/>
  <c r="BQ22" i="11" s="1"/>
  <c r="BO26" i="11"/>
  <c r="BQ26" i="11" s="1"/>
  <c r="BO44" i="11"/>
  <c r="BQ44" i="11" s="1"/>
  <c r="BO33" i="11"/>
  <c r="BQ33" i="11" s="1"/>
  <c r="BO39" i="11"/>
  <c r="BQ39" i="11" s="1"/>
  <c r="BO40" i="11"/>
  <c r="BQ40" i="11" s="1"/>
  <c r="BO13" i="11"/>
  <c r="BQ13" i="11" s="1"/>
  <c r="BO20" i="11"/>
  <c r="BQ20" i="11" s="1"/>
  <c r="BO25" i="11"/>
  <c r="BQ25" i="11" s="1"/>
  <c r="BO27" i="11"/>
  <c r="BQ27" i="11" s="1"/>
  <c r="BO42" i="11"/>
  <c r="BQ42" i="11" s="1"/>
  <c r="O118" i="13"/>
  <c r="O110" i="13"/>
  <c r="O102" i="13"/>
  <c r="O94" i="13"/>
  <c r="O86" i="13"/>
  <c r="O78" i="13"/>
  <c r="O70" i="13"/>
  <c r="O62" i="13"/>
  <c r="O54" i="13"/>
  <c r="O46" i="13"/>
  <c r="O38" i="13"/>
  <c r="O30" i="13"/>
  <c r="O22" i="13"/>
  <c r="O14" i="13"/>
  <c r="O116" i="13"/>
  <c r="O108" i="13"/>
  <c r="O100" i="13"/>
  <c r="O92" i="13"/>
  <c r="O84" i="13"/>
  <c r="O76" i="13"/>
  <c r="O68" i="13"/>
  <c r="O60" i="13"/>
  <c r="O52" i="13"/>
  <c r="O44" i="13"/>
  <c r="O36" i="13"/>
  <c r="O28" i="13"/>
  <c r="O20" i="13"/>
  <c r="O12" i="13"/>
  <c r="N38" i="13"/>
  <c r="N22" i="13"/>
  <c r="Q83" i="13"/>
  <c r="Q51" i="13"/>
  <c r="O114" i="13"/>
  <c r="O18" i="13"/>
  <c r="O120" i="13"/>
  <c r="O112" i="13"/>
  <c r="O104" i="13"/>
  <c r="O96" i="13"/>
  <c r="O80" i="13"/>
  <c r="O64" i="13"/>
  <c r="O48" i="13"/>
  <c r="O32" i="13"/>
  <c r="O16" i="13"/>
  <c r="N116" i="13"/>
  <c r="N108" i="13"/>
  <c r="N100" i="13"/>
  <c r="N92" i="13"/>
  <c r="N84" i="13"/>
  <c r="N76" i="13"/>
  <c r="N68" i="13"/>
  <c r="N122" i="13"/>
  <c r="N114" i="13"/>
  <c r="N106" i="13"/>
  <c r="N98" i="13"/>
  <c r="N90" i="13"/>
  <c r="N82" i="13"/>
  <c r="N74" i="13"/>
  <c r="N66" i="13"/>
  <c r="Q10" i="13"/>
  <c r="P10" i="13"/>
  <c r="O10" i="13"/>
  <c r="Q122" i="13"/>
  <c r="Q120" i="13"/>
  <c r="Q118" i="13"/>
  <c r="Q116" i="13"/>
  <c r="Q114" i="13"/>
  <c r="Q112" i="13"/>
  <c r="Q110" i="13"/>
  <c r="Q108" i="13"/>
  <c r="Q106" i="13"/>
  <c r="Q104" i="13"/>
  <c r="Q102" i="13"/>
  <c r="Q100" i="13"/>
  <c r="Q98" i="13"/>
  <c r="Q96" i="13"/>
  <c r="Q94" i="13"/>
  <c r="Q92" i="13"/>
  <c r="Q90" i="13"/>
  <c r="Q88" i="13"/>
  <c r="Q86" i="13"/>
  <c r="Q84" i="13"/>
  <c r="Q82" i="13"/>
  <c r="Q80" i="13"/>
  <c r="Q78" i="13"/>
  <c r="Q76" i="13"/>
  <c r="Q74" i="13"/>
  <c r="Q72" i="13"/>
  <c r="Q70" i="13"/>
  <c r="Q68" i="13"/>
  <c r="Q66" i="13"/>
  <c r="Q64" i="13"/>
  <c r="Q62" i="13"/>
  <c r="Q60" i="13"/>
  <c r="Q58" i="13"/>
  <c r="Q56" i="13"/>
  <c r="Q54" i="13"/>
  <c r="Q52" i="13"/>
  <c r="Q50" i="13"/>
  <c r="Q48" i="13"/>
  <c r="Q46" i="13"/>
  <c r="Q44" i="13"/>
  <c r="Q42" i="13"/>
  <c r="Q40" i="13"/>
  <c r="Q38" i="13"/>
  <c r="Q36" i="13"/>
  <c r="Q34" i="13"/>
  <c r="Q32" i="13"/>
  <c r="Q30" i="13"/>
  <c r="Q28" i="13"/>
  <c r="Q26" i="13"/>
  <c r="Q24" i="13"/>
  <c r="Q22" i="13"/>
  <c r="Q20" i="13"/>
  <c r="Q18" i="13"/>
  <c r="Q16" i="13"/>
  <c r="Q14" i="13"/>
  <c r="Q12" i="13"/>
  <c r="M118" i="1"/>
  <c r="M86" i="1"/>
  <c r="M10" i="1"/>
  <c r="M100" i="1"/>
  <c r="M68" i="1"/>
  <c r="M52" i="1"/>
  <c r="M36" i="1"/>
  <c r="M121" i="1"/>
  <c r="M105" i="1"/>
  <c r="M89" i="1"/>
  <c r="M81" i="1"/>
  <c r="M57" i="1"/>
  <c r="M41" i="1"/>
  <c r="M25" i="1"/>
  <c r="M122" i="1"/>
  <c r="M114" i="1"/>
  <c r="M78" i="1"/>
  <c r="M58" i="1"/>
  <c r="M54" i="1"/>
  <c r="M26" i="1"/>
  <c r="M87" i="1"/>
  <c r="M63" i="1"/>
  <c r="M55" i="1"/>
  <c r="M51" i="1"/>
  <c r="M19" i="1"/>
  <c r="M23" i="1"/>
  <c r="M120" i="1"/>
  <c r="M116" i="1"/>
  <c r="M112" i="1"/>
  <c r="M108" i="1"/>
  <c r="M96" i="1"/>
  <c r="M72" i="1"/>
  <c r="M60" i="1"/>
  <c r="M32" i="1"/>
  <c r="M90" i="1"/>
  <c r="M109" i="1"/>
  <c r="M93" i="1"/>
  <c r="M69" i="1"/>
  <c r="M61" i="1"/>
  <c r="M50" i="1"/>
  <c r="M45" i="1"/>
  <c r="M29" i="1"/>
  <c r="M37" i="1"/>
  <c r="M17" i="1"/>
  <c r="M76" i="1"/>
  <c r="M101" i="1"/>
  <c r="M97" i="1"/>
  <c r="M49" i="1"/>
  <c r="M21" i="1"/>
  <c r="M13" i="1"/>
  <c r="M83" i="1"/>
  <c r="M22" i="1"/>
  <c r="M110" i="1"/>
  <c r="M106" i="1"/>
  <c r="M102" i="1"/>
  <c r="M98" i="1"/>
  <c r="M94" i="1"/>
  <c r="M82" i="1"/>
  <c r="M74" i="1"/>
  <c r="M70" i="1"/>
  <c r="M66" i="1"/>
  <c r="M62" i="1"/>
  <c r="M46" i="1"/>
  <c r="M42" i="1"/>
  <c r="M38" i="1"/>
  <c r="M34" i="1"/>
  <c r="M30" i="1"/>
  <c r="M18" i="1"/>
  <c r="M14" i="1"/>
  <c r="M117" i="1"/>
  <c r="M113" i="1"/>
  <c r="M85" i="1"/>
  <c r="M77" i="1"/>
  <c r="M73" i="1"/>
  <c r="M33" i="1"/>
  <c r="M119" i="1"/>
  <c r="M115" i="1"/>
  <c r="M111" i="1"/>
  <c r="M107" i="1"/>
  <c r="M103" i="1"/>
  <c r="M99" i="1"/>
  <c r="M95" i="1"/>
  <c r="M91" i="1"/>
  <c r="M79" i="1"/>
  <c r="M75" i="1"/>
  <c r="M71" i="1"/>
  <c r="M67" i="1"/>
  <c r="M59" i="1"/>
  <c r="M47" i="1"/>
  <c r="M43" i="1"/>
  <c r="M39" i="1"/>
  <c r="M35" i="1"/>
  <c r="M31" i="1"/>
  <c r="M27" i="1"/>
  <c r="M15" i="1"/>
  <c r="M11" i="1"/>
  <c r="M65" i="1"/>
  <c r="M53" i="1"/>
  <c r="M104" i="1"/>
  <c r="M92" i="1"/>
  <c r="M84" i="1"/>
  <c r="M80" i="1"/>
  <c r="M64" i="1"/>
  <c r="M56" i="1"/>
  <c r="M48" i="1"/>
  <c r="M44" i="1"/>
  <c r="M40" i="1"/>
  <c r="M28" i="1"/>
  <c r="M24" i="1"/>
  <c r="M20" i="1"/>
  <c r="M16" i="1"/>
  <c r="M12" i="1"/>
  <c r="M88" i="1"/>
  <c r="X7" i="1"/>
  <c r="Y7" i="1"/>
  <c r="AA7" i="1"/>
  <c r="AB7" i="1"/>
  <c r="AC7" i="1"/>
  <c r="AD7" i="1"/>
  <c r="AE7" i="1"/>
  <c r="X8" i="1"/>
  <c r="Y8" i="1"/>
  <c r="AA8" i="1"/>
  <c r="AB8" i="1"/>
  <c r="AC8" i="1"/>
  <c r="AD8" i="1"/>
  <c r="AE8" i="1"/>
  <c r="X9" i="1"/>
  <c r="Y9" i="1"/>
  <c r="AA9" i="1"/>
  <c r="AB9" i="1"/>
  <c r="AC9" i="1"/>
  <c r="AD9" i="1"/>
  <c r="AE9" i="1"/>
  <c r="X10" i="1"/>
  <c r="Y10" i="1"/>
  <c r="AA10" i="1"/>
  <c r="Z10" i="1" s="1"/>
  <c r="AB10" i="1"/>
  <c r="AC10" i="1"/>
  <c r="AD10" i="1"/>
  <c r="AE10" i="1"/>
  <c r="X11" i="1"/>
  <c r="Y11" i="1"/>
  <c r="AA11" i="1"/>
  <c r="Z11" i="1" s="1"/>
  <c r="AB11" i="1"/>
  <c r="AC11" i="1"/>
  <c r="AD11" i="1"/>
  <c r="AE11" i="1"/>
  <c r="X12" i="1"/>
  <c r="Y12" i="1"/>
  <c r="AA12" i="1"/>
  <c r="AB12" i="1"/>
  <c r="AC12" i="1"/>
  <c r="AD12" i="1"/>
  <c r="AE12" i="1"/>
  <c r="X13" i="1"/>
  <c r="Y13" i="1"/>
  <c r="AA13" i="1"/>
  <c r="AB13" i="1"/>
  <c r="AC13" i="1"/>
  <c r="AD13" i="1"/>
  <c r="AE13" i="1"/>
  <c r="X14" i="1"/>
  <c r="Y14" i="1"/>
  <c r="AA14" i="1"/>
  <c r="AB14" i="1"/>
  <c r="AC14" i="1"/>
  <c r="AD14" i="1"/>
  <c r="AE14" i="1"/>
  <c r="X15" i="1"/>
  <c r="Y15" i="1"/>
  <c r="AA15" i="1"/>
  <c r="Z15" i="1" s="1"/>
  <c r="AB15" i="1"/>
  <c r="AC15" i="1"/>
  <c r="AD15" i="1"/>
  <c r="AE15" i="1"/>
  <c r="X16" i="1"/>
  <c r="Y16" i="1"/>
  <c r="AA16" i="1"/>
  <c r="AB16" i="1"/>
  <c r="AC16" i="1"/>
  <c r="AD16" i="1"/>
  <c r="AE16" i="1"/>
  <c r="X17" i="1"/>
  <c r="Y17" i="1"/>
  <c r="AA17" i="1"/>
  <c r="Z17" i="1" s="1"/>
  <c r="AB17" i="1"/>
  <c r="AC17" i="1"/>
  <c r="AD17" i="1"/>
  <c r="AE17" i="1"/>
  <c r="X18" i="1"/>
  <c r="Y18" i="1"/>
  <c r="AA18" i="1"/>
  <c r="AB18" i="1"/>
  <c r="AC18" i="1"/>
  <c r="AD18" i="1"/>
  <c r="AE18" i="1"/>
  <c r="X19" i="1"/>
  <c r="Y19" i="1"/>
  <c r="AA19" i="1"/>
  <c r="Z19" i="1" s="1"/>
  <c r="AB19" i="1"/>
  <c r="AC19" i="1"/>
  <c r="AD19" i="1"/>
  <c r="AE19" i="1"/>
  <c r="X20" i="1"/>
  <c r="Y20" i="1"/>
  <c r="AA20" i="1"/>
  <c r="Z20" i="1" s="1"/>
  <c r="AB20" i="1"/>
  <c r="AC20" i="1"/>
  <c r="AD20" i="1"/>
  <c r="AE20" i="1"/>
  <c r="X21" i="1"/>
  <c r="Y21" i="1"/>
  <c r="AA21" i="1"/>
  <c r="AB21" i="1"/>
  <c r="AC21" i="1"/>
  <c r="AD21" i="1"/>
  <c r="AE21" i="1"/>
  <c r="X22" i="1"/>
  <c r="Y22" i="1"/>
  <c r="AA22" i="1"/>
  <c r="Z22" i="1" s="1"/>
  <c r="AB22" i="1"/>
  <c r="AC22" i="1"/>
  <c r="AD22" i="1"/>
  <c r="AE22" i="1"/>
  <c r="X23" i="1"/>
  <c r="Y23" i="1"/>
  <c r="AA23" i="1"/>
  <c r="Z23" i="1" s="1"/>
  <c r="AB23" i="1"/>
  <c r="AC23" i="1"/>
  <c r="AD23" i="1"/>
  <c r="AE23" i="1"/>
  <c r="X24" i="1"/>
  <c r="Y24" i="1"/>
  <c r="AA24" i="1"/>
  <c r="Z24" i="1" s="1"/>
  <c r="AB24" i="1"/>
  <c r="AC24" i="1"/>
  <c r="AD24" i="1"/>
  <c r="AE24" i="1"/>
  <c r="X25" i="1"/>
  <c r="Y25" i="1"/>
  <c r="AA25" i="1"/>
  <c r="AB25" i="1"/>
  <c r="AC25" i="1"/>
  <c r="AD25" i="1"/>
  <c r="AE25" i="1"/>
  <c r="X26" i="1"/>
  <c r="Y26" i="1"/>
  <c r="AA26" i="1"/>
  <c r="Z26" i="1" s="1"/>
  <c r="AB26" i="1"/>
  <c r="AC26" i="1"/>
  <c r="AD26" i="1"/>
  <c r="AE26" i="1"/>
  <c r="X27" i="1"/>
  <c r="Y27" i="1"/>
  <c r="AA27" i="1"/>
  <c r="Z27" i="1" s="1"/>
  <c r="AB27" i="1"/>
  <c r="AC27" i="1"/>
  <c r="AD27" i="1"/>
  <c r="AE27" i="1"/>
  <c r="X28" i="1"/>
  <c r="Y28" i="1"/>
  <c r="AA28" i="1"/>
  <c r="Z28" i="1" s="1"/>
  <c r="AB28" i="1"/>
  <c r="AC28" i="1"/>
  <c r="AD28" i="1"/>
  <c r="AE28" i="1"/>
  <c r="X29" i="1"/>
  <c r="Y29" i="1"/>
  <c r="AA29" i="1"/>
  <c r="Z29" i="1" s="1"/>
  <c r="AB29" i="1"/>
  <c r="AC29" i="1"/>
  <c r="AD29" i="1"/>
  <c r="AE29" i="1"/>
  <c r="X30" i="1"/>
  <c r="Y30" i="1"/>
  <c r="AA30" i="1"/>
  <c r="Z30" i="1" s="1"/>
  <c r="AB30" i="1"/>
  <c r="AC30" i="1"/>
  <c r="AD30" i="1"/>
  <c r="AE30" i="1"/>
  <c r="X31" i="1"/>
  <c r="Y31" i="1"/>
  <c r="AA31" i="1"/>
  <c r="Z31" i="1" s="1"/>
  <c r="AB31" i="1"/>
  <c r="AC31" i="1"/>
  <c r="AD31" i="1"/>
  <c r="AE31" i="1"/>
  <c r="X32" i="1"/>
  <c r="Y32" i="1"/>
  <c r="AA32" i="1"/>
  <c r="AB32" i="1"/>
  <c r="AC32" i="1"/>
  <c r="AD32" i="1"/>
  <c r="AE32" i="1"/>
  <c r="X33" i="1"/>
  <c r="Y33" i="1"/>
  <c r="AA33" i="1"/>
  <c r="Z33" i="1" s="1"/>
  <c r="AB33" i="1"/>
  <c r="AC33" i="1"/>
  <c r="AD33" i="1"/>
  <c r="AE33" i="1"/>
  <c r="X34" i="1"/>
  <c r="Y34" i="1"/>
  <c r="AA34" i="1"/>
  <c r="Z34" i="1" s="1"/>
  <c r="AB34" i="1"/>
  <c r="AC34" i="1"/>
  <c r="AD34" i="1"/>
  <c r="AE34" i="1"/>
  <c r="X35" i="1"/>
  <c r="Y35" i="1"/>
  <c r="AA35" i="1"/>
  <c r="Z35" i="1" s="1"/>
  <c r="AB35" i="1"/>
  <c r="AC35" i="1"/>
  <c r="AD35" i="1"/>
  <c r="AE35" i="1"/>
  <c r="X36" i="1"/>
  <c r="Y36" i="1"/>
  <c r="AA36" i="1"/>
  <c r="AB36" i="1"/>
  <c r="AC36" i="1"/>
  <c r="AD36" i="1"/>
  <c r="AE36" i="1"/>
  <c r="X37" i="1"/>
  <c r="Y37" i="1"/>
  <c r="AA37" i="1"/>
  <c r="AB37" i="1"/>
  <c r="AC37" i="1"/>
  <c r="AD37" i="1"/>
  <c r="AE37" i="1"/>
  <c r="X38" i="1"/>
  <c r="Y38" i="1"/>
  <c r="AA38" i="1"/>
  <c r="Z38" i="1" s="1"/>
  <c r="AB38" i="1"/>
  <c r="AC38" i="1"/>
  <c r="AD38" i="1"/>
  <c r="AE38" i="1"/>
  <c r="X39" i="1"/>
  <c r="Y39" i="1"/>
  <c r="AA39" i="1"/>
  <c r="Z39" i="1" s="1"/>
  <c r="AB39" i="1"/>
  <c r="AC39" i="1"/>
  <c r="AD39" i="1"/>
  <c r="AE39" i="1"/>
  <c r="X40" i="1"/>
  <c r="Y40" i="1"/>
  <c r="AA40" i="1"/>
  <c r="Z40" i="1" s="1"/>
  <c r="AB40" i="1"/>
  <c r="AC40" i="1"/>
  <c r="AD40" i="1"/>
  <c r="AE40" i="1"/>
  <c r="X41" i="1"/>
  <c r="Y41" i="1"/>
  <c r="AA41" i="1"/>
  <c r="Z41" i="1" s="1"/>
  <c r="AB41" i="1"/>
  <c r="AC41" i="1"/>
  <c r="AD41" i="1"/>
  <c r="AE41" i="1"/>
  <c r="X42" i="1"/>
  <c r="Y42" i="1"/>
  <c r="AA42" i="1"/>
  <c r="AB42" i="1"/>
  <c r="AC42" i="1"/>
  <c r="AD42" i="1"/>
  <c r="AE42" i="1"/>
  <c r="X43" i="1"/>
  <c r="Y43" i="1"/>
  <c r="AA43" i="1"/>
  <c r="Z43" i="1" s="1"/>
  <c r="AB43" i="1"/>
  <c r="AC43" i="1"/>
  <c r="AD43" i="1"/>
  <c r="AE43" i="1"/>
  <c r="X44" i="1"/>
  <c r="Y44" i="1"/>
  <c r="AA44" i="1"/>
  <c r="Z44" i="1" s="1"/>
  <c r="AB44" i="1"/>
  <c r="AC44" i="1"/>
  <c r="AD44" i="1"/>
  <c r="AE44" i="1"/>
  <c r="X45" i="1"/>
  <c r="Y45" i="1"/>
  <c r="AA45" i="1"/>
  <c r="Z45" i="1" s="1"/>
  <c r="AB45" i="1"/>
  <c r="AC45" i="1"/>
  <c r="AD45" i="1"/>
  <c r="AE45" i="1"/>
  <c r="X46" i="1"/>
  <c r="Y46" i="1"/>
  <c r="AA46" i="1"/>
  <c r="Z46" i="1" s="1"/>
  <c r="AB46" i="1"/>
  <c r="AC46" i="1"/>
  <c r="AD46" i="1"/>
  <c r="AE46" i="1"/>
  <c r="X47" i="1"/>
  <c r="Y47" i="1"/>
  <c r="AA47" i="1"/>
  <c r="Z47" i="1" s="1"/>
  <c r="AB47" i="1"/>
  <c r="AC47" i="1"/>
  <c r="AD47" i="1"/>
  <c r="AE47" i="1"/>
  <c r="X48" i="1"/>
  <c r="Y48" i="1"/>
  <c r="AA48" i="1"/>
  <c r="Z48" i="1" s="1"/>
  <c r="AB48" i="1"/>
  <c r="AC48" i="1"/>
  <c r="AD48" i="1"/>
  <c r="AE48" i="1"/>
  <c r="X49" i="1"/>
  <c r="Y49" i="1"/>
  <c r="AA49" i="1"/>
  <c r="AB49" i="1"/>
  <c r="AC49" i="1"/>
  <c r="AD49" i="1"/>
  <c r="AE49" i="1"/>
  <c r="X50" i="1"/>
  <c r="Y50" i="1"/>
  <c r="AA50" i="1"/>
  <c r="Z50" i="1" s="1"/>
  <c r="AB50" i="1"/>
  <c r="AC50" i="1"/>
  <c r="AD50" i="1"/>
  <c r="AE50" i="1"/>
  <c r="X51" i="1"/>
  <c r="Y51" i="1"/>
  <c r="AA51" i="1"/>
  <c r="Z51" i="1" s="1"/>
  <c r="AB51" i="1"/>
  <c r="AC51" i="1"/>
  <c r="AD51" i="1"/>
  <c r="AE51" i="1"/>
  <c r="X52" i="1"/>
  <c r="Y52" i="1"/>
  <c r="AA52" i="1"/>
  <c r="Z52" i="1" s="1"/>
  <c r="AB52" i="1"/>
  <c r="AC52" i="1"/>
  <c r="AD52" i="1"/>
  <c r="AE52" i="1"/>
  <c r="X53" i="1"/>
  <c r="Y53" i="1"/>
  <c r="AA53" i="1"/>
  <c r="Z53" i="1" s="1"/>
  <c r="AB53" i="1"/>
  <c r="AC53" i="1"/>
  <c r="AD53" i="1"/>
  <c r="AE53" i="1"/>
  <c r="X54" i="1"/>
  <c r="Y54" i="1"/>
  <c r="AA54" i="1"/>
  <c r="Z54" i="1" s="1"/>
  <c r="AB54" i="1"/>
  <c r="AC54" i="1"/>
  <c r="AD54" i="1"/>
  <c r="AE54" i="1"/>
  <c r="X55" i="1"/>
  <c r="Y55" i="1"/>
  <c r="AA55" i="1"/>
  <c r="AB55" i="1"/>
  <c r="AC55" i="1"/>
  <c r="AD55" i="1"/>
  <c r="AE55" i="1"/>
  <c r="X56" i="1"/>
  <c r="Y56" i="1"/>
  <c r="AA56" i="1"/>
  <c r="AB56" i="1"/>
  <c r="AC56" i="1"/>
  <c r="AD56" i="1"/>
  <c r="AE56" i="1"/>
  <c r="X57" i="1"/>
  <c r="Y57" i="1"/>
  <c r="AA57" i="1"/>
  <c r="Z57" i="1" s="1"/>
  <c r="AB57" i="1"/>
  <c r="AC57" i="1"/>
  <c r="AD57" i="1"/>
  <c r="AE57" i="1"/>
  <c r="X58" i="1"/>
  <c r="Y58" i="1"/>
  <c r="AA58" i="1"/>
  <c r="Z58" i="1" s="1"/>
  <c r="AB58" i="1"/>
  <c r="AC58" i="1"/>
  <c r="AD58" i="1"/>
  <c r="AE58" i="1"/>
  <c r="X59" i="1"/>
  <c r="Y59" i="1"/>
  <c r="AA59" i="1"/>
  <c r="AB59" i="1"/>
  <c r="AC59" i="1"/>
  <c r="AD59" i="1"/>
  <c r="AE59" i="1"/>
  <c r="X60" i="1"/>
  <c r="Y60" i="1"/>
  <c r="AA60" i="1"/>
  <c r="Z60" i="1" s="1"/>
  <c r="AB60" i="1"/>
  <c r="AC60" i="1"/>
  <c r="AD60" i="1"/>
  <c r="AE60" i="1"/>
  <c r="X61" i="1"/>
  <c r="Y61" i="1"/>
  <c r="AA61" i="1"/>
  <c r="Z61" i="1" s="1"/>
  <c r="AB61" i="1"/>
  <c r="AC61" i="1"/>
  <c r="AD61" i="1"/>
  <c r="AE61" i="1"/>
  <c r="X62" i="1"/>
  <c r="Y62" i="1"/>
  <c r="AA62" i="1"/>
  <c r="AB62" i="1"/>
  <c r="AC62" i="1"/>
  <c r="AD62" i="1"/>
  <c r="AE62" i="1"/>
  <c r="X63" i="1"/>
  <c r="Y63" i="1"/>
  <c r="AA63" i="1"/>
  <c r="Z63" i="1" s="1"/>
  <c r="AB63" i="1"/>
  <c r="AC63" i="1"/>
  <c r="AD63" i="1"/>
  <c r="AE63" i="1"/>
  <c r="X64" i="1"/>
  <c r="Y64" i="1"/>
  <c r="AA64" i="1"/>
  <c r="Z64" i="1" s="1"/>
  <c r="AB64" i="1"/>
  <c r="AC64" i="1"/>
  <c r="AD64" i="1"/>
  <c r="AE64" i="1"/>
  <c r="X65" i="1"/>
  <c r="Y65" i="1"/>
  <c r="AA65" i="1"/>
  <c r="Z65" i="1" s="1"/>
  <c r="AB65" i="1"/>
  <c r="AC65" i="1"/>
  <c r="AD65" i="1"/>
  <c r="AE65" i="1"/>
  <c r="X66" i="1"/>
  <c r="Y66" i="1"/>
  <c r="AA66" i="1"/>
  <c r="Z66" i="1" s="1"/>
  <c r="AB66" i="1"/>
  <c r="AC66" i="1"/>
  <c r="AD66" i="1"/>
  <c r="AE66" i="1"/>
  <c r="X67" i="1"/>
  <c r="Y67" i="1"/>
  <c r="AA67" i="1"/>
  <c r="Z67" i="1" s="1"/>
  <c r="AB67" i="1"/>
  <c r="AC67" i="1"/>
  <c r="AD67" i="1"/>
  <c r="AE67" i="1"/>
  <c r="X68" i="1"/>
  <c r="Y68" i="1"/>
  <c r="AA68" i="1"/>
  <c r="AB68" i="1"/>
  <c r="AC68" i="1"/>
  <c r="AD68" i="1"/>
  <c r="AE68" i="1"/>
  <c r="X69" i="1"/>
  <c r="Y69" i="1"/>
  <c r="AA69" i="1"/>
  <c r="AB69" i="1"/>
  <c r="AC69" i="1"/>
  <c r="AD69" i="1"/>
  <c r="AE69" i="1"/>
  <c r="X70" i="1"/>
  <c r="Y70" i="1"/>
  <c r="AA70" i="1"/>
  <c r="AB70" i="1"/>
  <c r="AC70" i="1"/>
  <c r="AD70" i="1"/>
  <c r="AE70" i="1"/>
  <c r="X71" i="1"/>
  <c r="Y71" i="1"/>
  <c r="AA71" i="1"/>
  <c r="AB71" i="1"/>
  <c r="AC71" i="1"/>
  <c r="AD71" i="1"/>
  <c r="AE71" i="1"/>
  <c r="X72" i="1"/>
  <c r="Y72" i="1"/>
  <c r="AA72" i="1"/>
  <c r="AB72" i="1"/>
  <c r="AC72" i="1"/>
  <c r="AD72" i="1"/>
  <c r="AE72" i="1"/>
  <c r="X73" i="1"/>
  <c r="Y73" i="1"/>
  <c r="AA73" i="1"/>
  <c r="AB73" i="1"/>
  <c r="AC73" i="1"/>
  <c r="AD73" i="1"/>
  <c r="AE73" i="1"/>
  <c r="X74" i="1"/>
  <c r="Y74" i="1"/>
  <c r="AA74" i="1"/>
  <c r="AB74" i="1"/>
  <c r="AC74" i="1"/>
  <c r="AD74" i="1"/>
  <c r="AE74" i="1"/>
  <c r="X75" i="1"/>
  <c r="Y75" i="1"/>
  <c r="AA75" i="1"/>
  <c r="AB75" i="1"/>
  <c r="AC75" i="1"/>
  <c r="AD75" i="1"/>
  <c r="AE75" i="1"/>
  <c r="X76" i="1"/>
  <c r="Y76" i="1"/>
  <c r="AA76" i="1"/>
  <c r="Z76" i="1" s="1"/>
  <c r="AB76" i="1"/>
  <c r="AC76" i="1"/>
  <c r="AD76" i="1"/>
  <c r="AE76" i="1"/>
  <c r="X77" i="1"/>
  <c r="Y77" i="1"/>
  <c r="AA77" i="1"/>
  <c r="Z77" i="1" s="1"/>
  <c r="AB77" i="1"/>
  <c r="AC77" i="1"/>
  <c r="AD77" i="1"/>
  <c r="AE77" i="1"/>
  <c r="X78" i="1"/>
  <c r="Y78" i="1"/>
  <c r="AA78" i="1"/>
  <c r="Z78" i="1" s="1"/>
  <c r="AB78" i="1"/>
  <c r="AC78" i="1"/>
  <c r="AD78" i="1"/>
  <c r="AE78" i="1"/>
  <c r="X79" i="1"/>
  <c r="Y79" i="1"/>
  <c r="AA79" i="1"/>
  <c r="Z79" i="1" s="1"/>
  <c r="AB79" i="1"/>
  <c r="AC79" i="1"/>
  <c r="AD79" i="1"/>
  <c r="AE79" i="1"/>
  <c r="X80" i="1"/>
  <c r="Y80" i="1"/>
  <c r="AA80" i="1"/>
  <c r="Z80" i="1" s="1"/>
  <c r="AB80" i="1"/>
  <c r="AC80" i="1"/>
  <c r="AD80" i="1"/>
  <c r="AE80" i="1"/>
  <c r="X81" i="1"/>
  <c r="Y81" i="1"/>
  <c r="AA81" i="1"/>
  <c r="AB81" i="1"/>
  <c r="AC81" i="1"/>
  <c r="AD81" i="1"/>
  <c r="AE81" i="1"/>
  <c r="X82" i="1"/>
  <c r="Y82" i="1"/>
  <c r="AA82" i="1"/>
  <c r="Z82" i="1" s="1"/>
  <c r="AB82" i="1"/>
  <c r="AC82" i="1"/>
  <c r="AD82" i="1"/>
  <c r="AE82" i="1"/>
  <c r="X83" i="1"/>
  <c r="Y83" i="1"/>
  <c r="AA83" i="1"/>
  <c r="AB83" i="1"/>
  <c r="AC83" i="1"/>
  <c r="AD83" i="1"/>
  <c r="AE83" i="1"/>
  <c r="X84" i="1"/>
  <c r="Y84" i="1"/>
  <c r="AA84" i="1"/>
  <c r="AB84" i="1"/>
  <c r="AC84" i="1"/>
  <c r="AD84" i="1"/>
  <c r="AE84" i="1"/>
  <c r="X85" i="1"/>
  <c r="Y85" i="1"/>
  <c r="AA85" i="1"/>
  <c r="Z85" i="1" s="1"/>
  <c r="AB85" i="1"/>
  <c r="AC85" i="1"/>
  <c r="AD85" i="1"/>
  <c r="AE85" i="1"/>
  <c r="X86" i="1"/>
  <c r="Y86" i="1"/>
  <c r="AA86" i="1"/>
  <c r="AB86" i="1"/>
  <c r="AC86" i="1"/>
  <c r="AD86" i="1"/>
  <c r="AE86" i="1"/>
  <c r="X87" i="1"/>
  <c r="Y87" i="1"/>
  <c r="AA87" i="1"/>
  <c r="AB87" i="1"/>
  <c r="AC87" i="1"/>
  <c r="AD87" i="1"/>
  <c r="AE87" i="1"/>
  <c r="X88" i="1"/>
  <c r="Y88" i="1"/>
  <c r="AA88" i="1"/>
  <c r="AB88" i="1"/>
  <c r="AC88" i="1"/>
  <c r="AD88" i="1"/>
  <c r="AE88" i="1"/>
  <c r="X89" i="1"/>
  <c r="Y89" i="1"/>
  <c r="AA89" i="1"/>
  <c r="AB89" i="1"/>
  <c r="AC89" i="1"/>
  <c r="AD89" i="1"/>
  <c r="AE89" i="1"/>
  <c r="X90" i="1"/>
  <c r="Y90" i="1"/>
  <c r="AA90" i="1"/>
  <c r="AB90" i="1"/>
  <c r="AC90" i="1"/>
  <c r="AD90" i="1"/>
  <c r="AE90" i="1"/>
  <c r="X91" i="1"/>
  <c r="Y91" i="1"/>
  <c r="AA91" i="1"/>
  <c r="AB91" i="1"/>
  <c r="AC91" i="1"/>
  <c r="AD91" i="1"/>
  <c r="AE91" i="1"/>
  <c r="X92" i="1"/>
  <c r="Y92" i="1"/>
  <c r="AA92" i="1"/>
  <c r="AB92" i="1"/>
  <c r="AC92" i="1"/>
  <c r="AD92" i="1"/>
  <c r="AE92" i="1"/>
  <c r="X93" i="1"/>
  <c r="Y93" i="1"/>
  <c r="AA93" i="1"/>
  <c r="AB93" i="1"/>
  <c r="AC93" i="1"/>
  <c r="AD93" i="1"/>
  <c r="AE93" i="1"/>
  <c r="X94" i="1"/>
  <c r="Y94" i="1"/>
  <c r="AA94" i="1"/>
  <c r="AB94" i="1"/>
  <c r="AC94" i="1"/>
  <c r="AD94" i="1"/>
  <c r="AE94" i="1"/>
  <c r="X95" i="1"/>
  <c r="Y95" i="1"/>
  <c r="AA95" i="1"/>
  <c r="AB95" i="1"/>
  <c r="AC95" i="1"/>
  <c r="AD95" i="1"/>
  <c r="AE95" i="1"/>
  <c r="X96" i="1"/>
  <c r="Y96" i="1"/>
  <c r="AA96" i="1"/>
  <c r="AB96" i="1"/>
  <c r="AC96" i="1"/>
  <c r="AD96" i="1"/>
  <c r="AE96" i="1"/>
  <c r="X97" i="1"/>
  <c r="Y97" i="1"/>
  <c r="AA97" i="1"/>
  <c r="AB97" i="1"/>
  <c r="AC97" i="1"/>
  <c r="AD97" i="1"/>
  <c r="AE97" i="1"/>
  <c r="X98" i="1"/>
  <c r="Y98" i="1"/>
  <c r="AA98" i="1"/>
  <c r="AB98" i="1"/>
  <c r="AC98" i="1"/>
  <c r="AD98" i="1"/>
  <c r="AE98" i="1"/>
  <c r="X99" i="1"/>
  <c r="Y99" i="1"/>
  <c r="AA99" i="1"/>
  <c r="AB99" i="1"/>
  <c r="AC99" i="1"/>
  <c r="AD99" i="1"/>
  <c r="AE99" i="1"/>
  <c r="X100" i="1"/>
  <c r="Y100" i="1"/>
  <c r="AA100" i="1"/>
  <c r="AB100" i="1"/>
  <c r="AC100" i="1"/>
  <c r="AD100" i="1"/>
  <c r="AE100" i="1"/>
  <c r="X101" i="1"/>
  <c r="Y101" i="1"/>
  <c r="AA101" i="1"/>
  <c r="AB101" i="1"/>
  <c r="AC101" i="1"/>
  <c r="AD101" i="1"/>
  <c r="AE101" i="1"/>
  <c r="X102" i="1"/>
  <c r="Y102" i="1"/>
  <c r="AA102" i="1"/>
  <c r="AB102" i="1"/>
  <c r="AC102" i="1"/>
  <c r="AD102" i="1"/>
  <c r="AE102" i="1"/>
  <c r="X103" i="1"/>
  <c r="Y103" i="1"/>
  <c r="AA103" i="1"/>
  <c r="AB103" i="1"/>
  <c r="AC103" i="1"/>
  <c r="AD103" i="1"/>
  <c r="AE103" i="1"/>
  <c r="X104" i="1"/>
  <c r="Y104" i="1"/>
  <c r="AA104" i="1"/>
  <c r="Z104" i="1" s="1"/>
  <c r="AB104" i="1"/>
  <c r="AC104" i="1"/>
  <c r="AD104" i="1"/>
  <c r="AE104" i="1"/>
  <c r="X105" i="1"/>
  <c r="Y105" i="1"/>
  <c r="AA105" i="1"/>
  <c r="Z105" i="1" s="1"/>
  <c r="AB105" i="1"/>
  <c r="AC105" i="1"/>
  <c r="AD105" i="1"/>
  <c r="AE105" i="1"/>
  <c r="X106" i="1"/>
  <c r="Y106" i="1"/>
  <c r="AA106" i="1"/>
  <c r="Z106" i="1" s="1"/>
  <c r="AB106" i="1"/>
  <c r="AC106" i="1"/>
  <c r="AD106" i="1"/>
  <c r="AE106" i="1"/>
  <c r="X107" i="1"/>
  <c r="Y107" i="1"/>
  <c r="AA107" i="1"/>
  <c r="Z107" i="1" s="1"/>
  <c r="AB107" i="1"/>
  <c r="AC107" i="1"/>
  <c r="AD107" i="1"/>
  <c r="AE107" i="1"/>
  <c r="X108" i="1"/>
  <c r="Y108" i="1"/>
  <c r="AA108" i="1"/>
  <c r="AB108" i="1"/>
  <c r="AC108" i="1"/>
  <c r="AD108" i="1"/>
  <c r="AE108" i="1"/>
  <c r="X109" i="1"/>
  <c r="Y109" i="1"/>
  <c r="AA109" i="1"/>
  <c r="Z109" i="1" s="1"/>
  <c r="AB109" i="1"/>
  <c r="AC109" i="1"/>
  <c r="AD109" i="1"/>
  <c r="AE109" i="1"/>
  <c r="X110" i="1"/>
  <c r="Y110" i="1"/>
  <c r="AA110" i="1"/>
  <c r="Z110" i="1" s="1"/>
  <c r="AB110" i="1"/>
  <c r="AC110" i="1"/>
  <c r="AD110" i="1"/>
  <c r="AE110" i="1"/>
  <c r="X111" i="1"/>
  <c r="Y111" i="1"/>
  <c r="AA111" i="1"/>
  <c r="Z111" i="1" s="1"/>
  <c r="AB111" i="1"/>
  <c r="AC111" i="1"/>
  <c r="AD111" i="1"/>
  <c r="AE111" i="1"/>
  <c r="X112" i="1"/>
  <c r="Y112" i="1"/>
  <c r="AA112" i="1"/>
  <c r="Z112" i="1" s="1"/>
  <c r="AB112" i="1"/>
  <c r="AC112" i="1"/>
  <c r="AD112" i="1"/>
  <c r="AE112" i="1"/>
  <c r="X113" i="1"/>
  <c r="Y113" i="1"/>
  <c r="AA113" i="1"/>
  <c r="Z113" i="1" s="1"/>
  <c r="AB113" i="1"/>
  <c r="AC113" i="1"/>
  <c r="AD113" i="1"/>
  <c r="AE113" i="1"/>
  <c r="X114" i="1"/>
  <c r="Y114" i="1"/>
  <c r="AA114" i="1"/>
  <c r="Z114" i="1" s="1"/>
  <c r="AB114" i="1"/>
  <c r="AC114" i="1"/>
  <c r="AD114" i="1"/>
  <c r="AE114" i="1"/>
  <c r="X115" i="1"/>
  <c r="Y115" i="1"/>
  <c r="AA115" i="1"/>
  <c r="Z115" i="1" s="1"/>
  <c r="AB115" i="1"/>
  <c r="AC115" i="1"/>
  <c r="AD115" i="1"/>
  <c r="AE115" i="1"/>
  <c r="X116" i="1"/>
  <c r="Y116" i="1"/>
  <c r="AA116" i="1"/>
  <c r="Z116" i="1" s="1"/>
  <c r="AB116" i="1"/>
  <c r="AC116" i="1"/>
  <c r="AD116" i="1"/>
  <c r="AE116" i="1"/>
  <c r="X117" i="1"/>
  <c r="Y117" i="1"/>
  <c r="AA117" i="1"/>
  <c r="Z117" i="1" s="1"/>
  <c r="AB117" i="1"/>
  <c r="AC117" i="1"/>
  <c r="AD117" i="1"/>
  <c r="AE117" i="1"/>
  <c r="X118" i="1"/>
  <c r="Y118" i="1"/>
  <c r="AA118" i="1"/>
  <c r="AB118" i="1"/>
  <c r="AC118" i="1"/>
  <c r="AD118" i="1"/>
  <c r="AE118" i="1"/>
  <c r="X119" i="1"/>
  <c r="Y119" i="1"/>
  <c r="AA119" i="1"/>
  <c r="Z119" i="1" s="1"/>
  <c r="AB119" i="1"/>
  <c r="AC119" i="1"/>
  <c r="AD119" i="1"/>
  <c r="AE119" i="1"/>
  <c r="X120" i="1"/>
  <c r="Y120" i="1"/>
  <c r="AA120" i="1"/>
  <c r="Z120" i="1" s="1"/>
  <c r="AB120" i="1"/>
  <c r="AC120" i="1"/>
  <c r="AD120" i="1"/>
  <c r="AE120" i="1"/>
  <c r="X121" i="1"/>
  <c r="Y121" i="1"/>
  <c r="AA121" i="1"/>
  <c r="Z121" i="1" s="1"/>
  <c r="AB121" i="1"/>
  <c r="AC121" i="1"/>
  <c r="AD121" i="1"/>
  <c r="AE121" i="1"/>
  <c r="X122" i="1"/>
  <c r="Y122" i="1"/>
  <c r="AA122" i="1"/>
  <c r="AB122" i="1"/>
  <c r="AC122" i="1"/>
  <c r="AD122" i="1"/>
  <c r="AE122" i="1"/>
  <c r="AE6" i="1"/>
  <c r="Y6" i="1"/>
  <c r="AA6" i="1"/>
  <c r="Z6" i="1" s="1"/>
  <c r="AB6" i="1"/>
  <c r="AC6" i="1"/>
  <c r="AD6" i="1"/>
  <c r="X6" i="1"/>
  <c r="J4" i="1"/>
  <c r="J5" i="1"/>
  <c r="J3" i="1"/>
  <c r="Y124" i="2"/>
  <c r="BO97" i="11" l="1"/>
  <c r="BQ97" i="11" s="1"/>
  <c r="BO106" i="11"/>
  <c r="BQ106" i="11" s="1"/>
  <c r="BO107" i="11"/>
  <c r="BQ107" i="11" s="1"/>
  <c r="BO112" i="11"/>
  <c r="BQ112" i="11" s="1"/>
  <c r="BO52" i="11"/>
  <c r="BQ52" i="11" s="1"/>
  <c r="BO45" i="11"/>
  <c r="BQ45" i="11" s="1"/>
  <c r="BO108" i="11"/>
  <c r="BQ108" i="11" s="1"/>
  <c r="BO69" i="11"/>
  <c r="BQ69" i="11" s="1"/>
  <c r="BO122" i="11"/>
  <c r="BQ122" i="11" s="1"/>
  <c r="BO70" i="11"/>
  <c r="BQ70" i="11" s="1"/>
  <c r="BO113" i="11"/>
  <c r="BQ113" i="11" s="1"/>
  <c r="BO124" i="11"/>
  <c r="BQ124" i="11" s="1"/>
  <c r="BO86" i="11"/>
  <c r="BQ86" i="11" s="1"/>
  <c r="BO87" i="11"/>
  <c r="BQ87" i="11" s="1"/>
  <c r="BO58" i="11"/>
  <c r="BQ58" i="11" s="1"/>
  <c r="BO67" i="11"/>
  <c r="BQ67" i="11" s="1"/>
  <c r="BO76" i="11"/>
  <c r="BQ76" i="11" s="1"/>
  <c r="BO119" i="11"/>
  <c r="BQ119" i="11" s="1"/>
  <c r="BO80" i="11"/>
  <c r="BQ80" i="11" s="1"/>
  <c r="BO123" i="11"/>
  <c r="BQ123" i="11" s="1"/>
  <c r="BO64" i="11"/>
  <c r="BQ64" i="11" s="1"/>
  <c r="BO85" i="11"/>
  <c r="BQ85" i="11" s="1"/>
  <c r="BO105" i="11"/>
  <c r="BQ105" i="11" s="1"/>
  <c r="BO115" i="11"/>
  <c r="BQ115" i="11" s="1"/>
  <c r="BO74" i="11"/>
  <c r="BQ74" i="11" s="1"/>
  <c r="BO111" i="11"/>
  <c r="BQ111" i="11" s="1"/>
  <c r="BO61" i="11"/>
  <c r="BQ61" i="11" s="1"/>
  <c r="BO73" i="11"/>
  <c r="BQ73" i="11" s="1"/>
  <c r="BO82" i="11"/>
  <c r="BQ82" i="11" s="1"/>
  <c r="BO117" i="11"/>
  <c r="BQ117" i="11" s="1"/>
  <c r="BO54" i="11"/>
  <c r="BQ54" i="11" s="1"/>
  <c r="BO68" i="11"/>
  <c r="BQ68" i="11" s="1"/>
  <c r="BO81" i="11"/>
  <c r="BQ81" i="11" s="1"/>
  <c r="BO50" i="11"/>
  <c r="BQ50" i="11" s="1"/>
  <c r="BO78" i="11"/>
  <c r="BQ78" i="11" s="1"/>
  <c r="BO103" i="11"/>
  <c r="BQ103" i="11" s="1"/>
  <c r="BO116" i="11"/>
  <c r="BQ116" i="11" s="1"/>
  <c r="BO51" i="11"/>
  <c r="BQ51" i="11" s="1"/>
  <c r="BO60" i="11"/>
  <c r="BQ60" i="11" s="1"/>
  <c r="BO66" i="11"/>
  <c r="BQ66" i="11" s="1"/>
  <c r="BO79" i="11"/>
  <c r="BQ79" i="11" s="1"/>
  <c r="BO102" i="11"/>
  <c r="BQ102" i="11" s="1"/>
  <c r="BO46" i="11"/>
  <c r="BQ46" i="11" s="1"/>
  <c r="BO55" i="11"/>
  <c r="BQ55" i="11" s="1"/>
  <c r="BO63" i="11"/>
  <c r="BQ63" i="11" s="1"/>
  <c r="BO72" i="11"/>
  <c r="BQ72" i="11" s="1"/>
  <c r="BO83" i="11"/>
  <c r="BQ83" i="11" s="1"/>
  <c r="BO100" i="11"/>
  <c r="BQ100" i="11" s="1"/>
  <c r="BO57" i="11"/>
  <c r="BQ57" i="11" s="1"/>
  <c r="BO75" i="11"/>
  <c r="BQ75" i="11" s="1"/>
  <c r="BO47" i="11"/>
  <c r="BQ47" i="11" s="1"/>
  <c r="BO84" i="11"/>
  <c r="BQ84" i="11" s="1"/>
  <c r="BO110" i="11"/>
  <c r="BQ110" i="11" s="1"/>
  <c r="BO88" i="11"/>
  <c r="BQ88" i="11" s="1"/>
  <c r="BO89" i="11"/>
  <c r="BQ89" i="11" s="1"/>
  <c r="BO90" i="11"/>
  <c r="BQ90" i="11" s="1"/>
  <c r="BO91" i="11"/>
  <c r="BQ91" i="11" s="1"/>
  <c r="BO92" i="11"/>
  <c r="BQ92" i="11" s="1"/>
  <c r="BO93" i="11"/>
  <c r="BQ93" i="11" s="1"/>
  <c r="BO94" i="11"/>
  <c r="BQ94" i="11" s="1"/>
  <c r="BO95" i="11"/>
  <c r="BQ95" i="11" s="1"/>
  <c r="BO96" i="11"/>
  <c r="BQ96" i="11" s="1"/>
  <c r="BO109" i="11"/>
  <c r="BQ109" i="11" s="1"/>
  <c r="BO120" i="11"/>
  <c r="BQ120" i="11" s="1"/>
  <c r="Z36" i="1"/>
  <c r="Z55" i="1"/>
  <c r="Z86" i="1"/>
  <c r="Z81" i="1"/>
  <c r="Z18" i="1"/>
  <c r="Z21" i="1"/>
  <c r="Z25" i="1"/>
  <c r="Z9" i="1"/>
  <c r="Z59" i="1"/>
  <c r="Z7" i="1"/>
  <c r="Z8" i="1"/>
  <c r="Z12" i="1"/>
  <c r="Z13" i="1"/>
  <c r="Z14" i="1"/>
  <c r="Z16" i="1"/>
  <c r="Z56" i="1"/>
  <c r="Z122" i="1"/>
  <c r="Z32" i="1"/>
  <c r="Z37" i="1"/>
  <c r="Z108" i="1"/>
  <c r="Z42" i="1"/>
  <c r="Z62" i="1"/>
  <c r="Z49" i="1"/>
  <c r="Z84" i="1"/>
  <c r="Z118" i="1"/>
  <c r="Z68" i="1"/>
  <c r="Z69" i="1"/>
  <c r="Z70" i="1"/>
  <c r="Z71" i="1"/>
  <c r="Z72" i="1"/>
  <c r="Z73" i="1"/>
  <c r="Z74" i="1"/>
  <c r="Z75" i="1"/>
  <c r="Z83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</calcChain>
</file>

<file path=xl/sharedStrings.xml><?xml version="1.0" encoding="utf-8"?>
<sst xmlns="http://schemas.openxmlformats.org/spreadsheetml/2006/main" count="3524" uniqueCount="201">
  <si>
    <t>2025.IV</t>
  </si>
  <si>
    <t>2025.III</t>
  </si>
  <si>
    <t>2025.II</t>
  </si>
  <si>
    <t>2025.I</t>
  </si>
  <si>
    <t>2024.IV</t>
  </si>
  <si>
    <t>2024.III</t>
  </si>
  <si>
    <t>2024.II</t>
  </si>
  <si>
    <t>2024.I</t>
  </si>
  <si>
    <t>2023.IV</t>
  </si>
  <si>
    <t>2023.III</t>
  </si>
  <si>
    <t>2023.II</t>
  </si>
  <si>
    <t>2023.I</t>
  </si>
  <si>
    <t>2022.IV</t>
  </si>
  <si>
    <t>2022.III</t>
  </si>
  <si>
    <t>2022.II</t>
  </si>
  <si>
    <t>2022.I</t>
  </si>
  <si>
    <t>2021.IV</t>
  </si>
  <si>
    <t>2021.III</t>
  </si>
  <si>
    <t>2021.II</t>
  </si>
  <si>
    <t>2021.I</t>
  </si>
  <si>
    <t>2020.IV</t>
  </si>
  <si>
    <t>2020.III</t>
  </si>
  <si>
    <t>2020.II</t>
  </si>
  <si>
    <t>2020.I</t>
  </si>
  <si>
    <t>2019.IV</t>
  </si>
  <si>
    <t>2019.III</t>
  </si>
  <si>
    <t>2019.II</t>
  </si>
  <si>
    <t>2019.I</t>
  </si>
  <si>
    <t>2018.IV</t>
  </si>
  <si>
    <t>2018.III</t>
  </si>
  <si>
    <t>2018.II</t>
  </si>
  <si>
    <t>2018.I</t>
  </si>
  <si>
    <t>2017.IV</t>
  </si>
  <si>
    <t>2017.III</t>
  </si>
  <si>
    <t>2017.II</t>
  </si>
  <si>
    <t>2017.I</t>
  </si>
  <si>
    <t>2016.IV</t>
  </si>
  <si>
    <t>2016.III</t>
  </si>
  <si>
    <t>2016.II</t>
  </si>
  <si>
    <t>2016.I</t>
  </si>
  <si>
    <t>2015.IV</t>
  </si>
  <si>
    <t>2015.III</t>
  </si>
  <si>
    <t>2015.II</t>
  </si>
  <si>
    <t>2015.I</t>
  </si>
  <si>
    <t>2014.IV</t>
  </si>
  <si>
    <t>2014.III</t>
  </si>
  <si>
    <t>2014.II</t>
  </si>
  <si>
    <t>2014.I</t>
  </si>
  <si>
    <t>2013.IV</t>
  </si>
  <si>
    <t>2013.III</t>
  </si>
  <si>
    <t>2013.II</t>
  </si>
  <si>
    <t>2013.I</t>
  </si>
  <si>
    <t>2012.IV</t>
  </si>
  <si>
    <t>2012.III</t>
  </si>
  <si>
    <t>2012.II</t>
  </si>
  <si>
    <t>2012.I</t>
  </si>
  <si>
    <t>2011.IV</t>
  </si>
  <si>
    <t>2011.III</t>
  </si>
  <si>
    <t>2011.II</t>
  </si>
  <si>
    <t>2011.I</t>
  </si>
  <si>
    <t>2010.IV</t>
  </si>
  <si>
    <t>2010.III</t>
  </si>
  <si>
    <t>2010.II</t>
  </si>
  <si>
    <t>2010.I</t>
  </si>
  <si>
    <t>2009.IV</t>
  </si>
  <si>
    <t>2009.III</t>
  </si>
  <si>
    <t>2009.II</t>
  </si>
  <si>
    <t>2009.I</t>
  </si>
  <si>
    <t>2008.IV</t>
  </si>
  <si>
    <t>2008.III</t>
  </si>
  <si>
    <t>2008.II</t>
  </si>
  <si>
    <t>2008.I</t>
  </si>
  <si>
    <t>2007.IV</t>
  </si>
  <si>
    <t>2007.III</t>
  </si>
  <si>
    <t>2007.II</t>
  </si>
  <si>
    <t>2007.I</t>
  </si>
  <si>
    <t>2006.IV</t>
  </si>
  <si>
    <t>2006.III</t>
  </si>
  <si>
    <t>2006.II</t>
  </si>
  <si>
    <t>2006.I</t>
  </si>
  <si>
    <t>2005.IV</t>
  </si>
  <si>
    <t>2005.III</t>
  </si>
  <si>
    <t>2005.II</t>
  </si>
  <si>
    <t>2005.I</t>
  </si>
  <si>
    <t>2004.IV</t>
  </si>
  <si>
    <t>2004.III</t>
  </si>
  <si>
    <t>2004.II</t>
  </si>
  <si>
    <t>2004.I</t>
  </si>
  <si>
    <t>2003.IV</t>
  </si>
  <si>
    <t>2003.III</t>
  </si>
  <si>
    <t>2003.II</t>
  </si>
  <si>
    <t>2003.I</t>
  </si>
  <si>
    <t>2002.IV</t>
  </si>
  <si>
    <t>2002.III</t>
  </si>
  <si>
    <t>2002.II</t>
  </si>
  <si>
    <t>2002.I</t>
  </si>
  <si>
    <t>2001.IV</t>
  </si>
  <si>
    <t>2001.III</t>
  </si>
  <si>
    <t>2001.II</t>
  </si>
  <si>
    <t>2001.I</t>
  </si>
  <si>
    <t>2000.IV</t>
  </si>
  <si>
    <t>2000.III</t>
  </si>
  <si>
    <t>2000.II</t>
  </si>
  <si>
    <t>2000.I</t>
  </si>
  <si>
    <t>1999.IV</t>
  </si>
  <si>
    <t>1999.III</t>
  </si>
  <si>
    <t>1999.II</t>
  </si>
  <si>
    <t>1999.I</t>
  </si>
  <si>
    <t>1998.IV</t>
  </si>
  <si>
    <t>1998.III</t>
  </si>
  <si>
    <t>1998.II</t>
  </si>
  <si>
    <t>1998.I</t>
  </si>
  <si>
    <t>1997.IV</t>
  </si>
  <si>
    <t>1997.III</t>
  </si>
  <si>
    <t>1997.II</t>
  </si>
  <si>
    <t>1997.I</t>
  </si>
  <si>
    <t>1996.IV</t>
  </si>
  <si>
    <t>1996.III</t>
  </si>
  <si>
    <t>1996.II</t>
  </si>
  <si>
    <t>1996.I</t>
  </si>
  <si>
    <t>Total</t>
  </si>
  <si>
    <t>Adm., defesa, saúde e educação públicas e seguridade social</t>
  </si>
  <si>
    <t>Outras atividades de serviços</t>
  </si>
  <si>
    <t>Atividades Imobiliárias</t>
  </si>
  <si>
    <t>Atividades financeiras, de seguros e serviços relacionados</t>
  </si>
  <si>
    <t xml:space="preserve">Informação e comunicação </t>
  </si>
  <si>
    <t>Transporte, armazenagem e correio</t>
  </si>
  <si>
    <t>Comércio</t>
  </si>
  <si>
    <t>Construção</t>
  </si>
  <si>
    <t>Eletricidade e gás, água, esgoto, ativ. de gestão de resíduos</t>
  </si>
  <si>
    <t>Indústrias de transformação</t>
  </si>
  <si>
    <t>Indústrias extrativas</t>
  </si>
  <si>
    <t>Importação</t>
  </si>
  <si>
    <t>Exportação</t>
  </si>
  <si>
    <t>Formação Bruta de Capital Fixo</t>
  </si>
  <si>
    <t>Consumo do Governo</t>
  </si>
  <si>
    <t>Consumo das Famílias</t>
  </si>
  <si>
    <t>PIB</t>
  </si>
  <si>
    <t>Imposto</t>
  </si>
  <si>
    <t>VA</t>
  </si>
  <si>
    <t>SERVIÇOS</t>
  </si>
  <si>
    <t>INDÚSTRIA</t>
  </si>
  <si>
    <t>AGROPECUÁRIA</t>
  </si>
  <si>
    <t>Período</t>
  </si>
  <si>
    <t>Média de 1995 = 100</t>
  </si>
  <si>
    <t xml:space="preserve">SÉRIE ENCADEADA DO ÍNDICE DE VOLUME TRIMESTRAL </t>
  </si>
  <si>
    <t>Variação em volume em relação ao mesmo trimestre do ano anterior - %</t>
  </si>
  <si>
    <t xml:space="preserve">TAXA TRIMESTRAL </t>
  </si>
  <si>
    <t>Variação de Estoques</t>
  </si>
  <si>
    <t>(1.000.000 R$)</t>
  </si>
  <si>
    <t>VALORES CORRENTES</t>
  </si>
  <si>
    <t>Contribuição</t>
  </si>
  <si>
    <t>PIB Nominal</t>
  </si>
  <si>
    <t>Exportações Líquidas</t>
  </si>
  <si>
    <t>Pesos - Acumulado em 4T</t>
  </si>
  <si>
    <t>Ótica da Demanda</t>
  </si>
  <si>
    <t>Trimestre</t>
  </si>
  <si>
    <t xml:space="preserve">TRIMESTRE CONTRA TRIMESTRE IMEDIATAMENTE ANTERIOR (%)  </t>
  </si>
  <si>
    <t>Com ajuste sazonal</t>
  </si>
  <si>
    <t xml:space="preserve">TAXA ACUMULADA EM QUATRO TRIMESTRES (em relação ao  mesmo período do ano anterior % ) </t>
  </si>
  <si>
    <t>Em relação ao mesmo período do ano anterior - %</t>
  </si>
  <si>
    <t>Agropecuária</t>
  </si>
  <si>
    <t>Indústria - Total</t>
  </si>
  <si>
    <t>Serviços - Total</t>
  </si>
  <si>
    <t xml:space="preserve"> PIB</t>
  </si>
  <si>
    <t xml:space="preserve"> Consumo das Famílias</t>
  </si>
  <si>
    <t xml:space="preserve"> Consumo do Governo</t>
  </si>
  <si>
    <t xml:space="preserve"> Formação Bruta de Capital Fixo</t>
  </si>
  <si>
    <t xml:space="preserve"> Exportação</t>
  </si>
  <si>
    <t xml:space="preserve"> Importação</t>
  </si>
  <si>
    <t>VALORES ENCADEADOS A PREÇOS DE 1995</t>
  </si>
  <si>
    <t>Indústria</t>
  </si>
  <si>
    <t>Serviços</t>
  </si>
  <si>
    <t>Impostos</t>
  </si>
  <si>
    <t xml:space="preserve"> PIB Nominal</t>
  </si>
  <si>
    <t xml:space="preserve"> CDI</t>
  </si>
  <si>
    <t xml:space="preserve"> Serviços - Total</t>
  </si>
  <si>
    <t>2026.I</t>
  </si>
  <si>
    <t>Formação Bruta de Capital (FBCF+ΔEstoques)</t>
  </si>
  <si>
    <t xml:space="preserve"> Formação Bruta de Capital (FBCF+ΔEstoques)</t>
  </si>
  <si>
    <t xml:space="preserve"> Variação de Estoques</t>
  </si>
  <si>
    <t xml:space="preserve"> Consumo das Famílias (dir.)</t>
  </si>
  <si>
    <t>VALORES ENCADEADOS A PREÇOS DE 1995 COM AJUSTE</t>
  </si>
  <si>
    <t>2026.II</t>
  </si>
  <si>
    <t>Coluna1</t>
  </si>
  <si>
    <t xml:space="preserve"> Comércio</t>
  </si>
  <si>
    <t xml:space="preserve"> Transporte, armazenagem e correio</t>
  </si>
  <si>
    <t xml:space="preserve"> Informação e comunicação </t>
  </si>
  <si>
    <t xml:space="preserve"> Atividades financeiras, de seguros e serviços relacionados</t>
  </si>
  <si>
    <t xml:space="preserve"> Atividades Imobiliárias</t>
  </si>
  <si>
    <t xml:space="preserve"> Outras atividades de serviços</t>
  </si>
  <si>
    <t xml:space="preserve"> Adm., defesa, saúde e educação públicas e seguridade social</t>
  </si>
  <si>
    <t xml:space="preserve"> VA</t>
  </si>
  <si>
    <t xml:space="preserve"> Agropecuária</t>
  </si>
  <si>
    <t xml:space="preserve"> Indústrias extrativas</t>
  </si>
  <si>
    <t xml:space="preserve"> Indústrias de transformação</t>
  </si>
  <si>
    <t xml:space="preserve"> Eletricidade e gás, água, esgoto, ativ. de gestão de resíduos</t>
  </si>
  <si>
    <t xml:space="preserve"> Construção</t>
  </si>
  <si>
    <t xml:space="preserve"> Indústria - Total</t>
  </si>
  <si>
    <t xml:space="preserve"> Serviços</t>
  </si>
  <si>
    <t xml:space="preserve"> Indústria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</si>
</sst>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Times New Roman"/>
      <family val="1"/>
    </font>
    <font>
      <b/>
      <sz val="10"/>
      <color indexed="9"/>
      <name val="Arial"/>
      <family val="2"/>
    </font>
    <font>
      <b/>
      <sz val="9"/>
      <color indexed="9"/>
      <name val="Arial"/>
      <family val="2"/>
    </font>
    <font>
      <b/>
      <sz val="8"/>
      <color indexed="8"/>
      <name val="Arial"/>
      <family val="2"/>
    </font>
    <font>
      <sz val="16"/>
      <color theme="1"/>
      <name val="Aptos Narrow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10"/>
      <color indexed="8"/>
      <name val="Arial"/>
    </font>
    <font>
      <b/>
      <sz val="10"/>
      <color indexed="9"/>
      <name val="Arial"/>
    </font>
    <font>
      <b/>
      <sz val="9"/>
      <color indexed="9"/>
      <name val="Arial"/>
    </font>
    <font>
      <sz val="8"/>
      <color theme="1"/>
      <name val="Arial"/>
    </font>
    <font>
      <b/>
      <sz val="8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15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14"/>
        <bgColor indexed="15"/>
      </patternFill>
    </fill>
    <fill>
      <patternFill patternType="solid">
        <fgColor indexed="12"/>
        <bgColor indexed="13"/>
      </patternFill>
    </fill>
    <fill>
      <patternFill patternType="solid">
        <fgColor indexed="10"/>
        <bgColor indexed="11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 style="medium">
        <color indexed="9"/>
      </right>
      <top/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9"/>
      </bottom>
      <diagonal/>
    </border>
    <border>
      <left style="medium">
        <color indexed="9"/>
      </left>
      <right/>
      <top style="medium">
        <color indexed="64"/>
      </top>
      <bottom style="medium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9"/>
      </right>
      <top/>
      <bottom style="medium">
        <color indexed="64"/>
      </bottom>
      <diagonal/>
    </border>
    <border>
      <left style="medium">
        <color indexed="9"/>
      </left>
      <right style="medium">
        <color indexed="9"/>
      </right>
      <top/>
      <bottom style="medium">
        <color indexed="64"/>
      </bottom>
      <diagonal/>
    </border>
    <border>
      <left style="medium">
        <color indexed="9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8"/>
      </bottom>
      <diagonal/>
    </border>
    <border>
      <left/>
      <right/>
      <top style="thin">
        <color theme="1"/>
      </top>
      <bottom style="thin">
        <color indexed="8"/>
      </bottom>
      <diagonal/>
    </border>
    <border>
      <left/>
      <right style="thin">
        <color theme="1"/>
      </right>
      <top style="thin">
        <color theme="1"/>
      </top>
      <bottom style="thin">
        <color indexed="8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Fill="0" applyProtection="0"/>
    <xf numFmtId="0" fontId="13" fillId="0" borderId="0" applyFill="0" applyProtection="0"/>
  </cellStyleXfs>
  <cellXfs count="167">
    <xf numFmtId="0" fontId="0" fillId="0" borderId="0" xfId="0"/>
    <xf numFmtId="0" fontId="3" fillId="0" borderId="0" xfId="2" applyFill="1" applyProtection="1"/>
    <xf numFmtId="0" fontId="4" fillId="0" borderId="0" xfId="2" applyFont="1" applyFill="1" applyProtection="1"/>
    <xf numFmtId="0" fontId="5" fillId="2" borderId="0" xfId="2" applyFont="1" applyFill="1" applyProtection="1"/>
    <xf numFmtId="0" fontId="5" fillId="3" borderId="0" xfId="2" applyFont="1" applyFill="1" applyProtection="1"/>
    <xf numFmtId="0" fontId="7" fillId="0" borderId="0" xfId="2" applyFont="1" applyFill="1" applyProtection="1"/>
    <xf numFmtId="0" fontId="5" fillId="0" borderId="0" xfId="2" applyFont="1" applyFill="1" applyProtection="1"/>
    <xf numFmtId="0" fontId="6" fillId="4" borderId="3" xfId="2" applyFont="1" applyFill="1" applyBorder="1" applyAlignment="1" applyProtection="1">
      <alignment horizontal="center"/>
    </xf>
    <xf numFmtId="0" fontId="6" fillId="4" borderId="3" xfId="2" applyFont="1" applyFill="1" applyBorder="1" applyAlignment="1" applyProtection="1">
      <alignment horizontal="left"/>
    </xf>
    <xf numFmtId="0" fontId="6" fillId="4" borderId="4" xfId="2" applyFont="1" applyFill="1" applyBorder="1" applyAlignment="1" applyProtection="1">
      <alignment horizontal="center" vertical="center" wrapText="1"/>
    </xf>
    <xf numFmtId="0" fontId="6" fillId="4" borderId="5" xfId="2" applyFont="1" applyFill="1" applyBorder="1" applyAlignment="1" applyProtection="1">
      <alignment horizontal="left" vertical="center"/>
    </xf>
    <xf numFmtId="0" fontId="6" fillId="5" borderId="9" xfId="2" applyFont="1" applyFill="1" applyBorder="1" applyAlignment="1" applyProtection="1">
      <alignment horizontal="left" vertical="center"/>
    </xf>
    <xf numFmtId="2" fontId="3" fillId="0" borderId="0" xfId="2" applyNumberFormat="1" applyFill="1" applyProtection="1"/>
    <xf numFmtId="0" fontId="3" fillId="6" borderId="4" xfId="2" applyFill="1" applyBorder="1" applyProtection="1"/>
    <xf numFmtId="0" fontId="3" fillId="6" borderId="0" xfId="2" applyFill="1" applyProtection="1"/>
    <xf numFmtId="0" fontId="4" fillId="6" borderId="0" xfId="2" applyFont="1" applyFill="1" applyProtection="1"/>
    <xf numFmtId="2" fontId="3" fillId="6" borderId="0" xfId="2" applyNumberFormat="1" applyFill="1" applyProtection="1"/>
    <xf numFmtId="0" fontId="8" fillId="6" borderId="10" xfId="2" applyFont="1" applyFill="1" applyBorder="1" applyAlignment="1" applyProtection="1">
      <alignment horizontal="left" vertical="center"/>
    </xf>
    <xf numFmtId="0" fontId="9" fillId="6" borderId="10" xfId="2" applyFont="1" applyFill="1" applyBorder="1" applyAlignment="1" applyProtection="1">
      <alignment horizontal="left" vertical="center"/>
    </xf>
    <xf numFmtId="0" fontId="9" fillId="0" borderId="10" xfId="2" applyFont="1" applyFill="1" applyBorder="1" applyAlignment="1" applyProtection="1">
      <alignment horizontal="left" vertical="center"/>
    </xf>
    <xf numFmtId="0" fontId="8" fillId="0" borderId="10" xfId="2" applyFont="1" applyFill="1" applyBorder="1" applyAlignment="1" applyProtection="1">
      <alignment horizontal="left" vertical="center"/>
    </xf>
    <xf numFmtId="0" fontId="3" fillId="0" borderId="4" xfId="2" applyFill="1" applyBorder="1" applyProtection="1"/>
    <xf numFmtId="2" fontId="6" fillId="0" borderId="11" xfId="2" applyNumberFormat="1" applyFont="1" applyFill="1" applyBorder="1" applyAlignment="1" applyProtection="1">
      <alignment horizontal="left" vertical="center"/>
    </xf>
    <xf numFmtId="0" fontId="6" fillId="0" borderId="11" xfId="2" applyFont="1" applyFill="1" applyBorder="1" applyAlignment="1" applyProtection="1">
      <alignment horizontal="left" vertical="center"/>
    </xf>
    <xf numFmtId="0" fontId="6" fillId="0" borderId="6" xfId="2" applyFont="1" applyFill="1" applyBorder="1" applyAlignment="1" applyProtection="1">
      <alignment horizontal="left" vertical="center"/>
    </xf>
    <xf numFmtId="0" fontId="6" fillId="0" borderId="9" xfId="2" applyFont="1" applyFill="1" applyBorder="1" applyAlignment="1" applyProtection="1">
      <alignment horizontal="left" vertical="center"/>
    </xf>
    <xf numFmtId="0" fontId="6" fillId="0" borderId="8" xfId="2" applyFont="1" applyFill="1" applyBorder="1" applyAlignment="1" applyProtection="1">
      <alignment horizontal="left" vertical="center"/>
    </xf>
    <xf numFmtId="0" fontId="6" fillId="0" borderId="5" xfId="2" applyFont="1" applyFill="1" applyBorder="1" applyAlignment="1" applyProtection="1">
      <alignment horizontal="center" vertical="center" wrapText="1"/>
    </xf>
    <xf numFmtId="0" fontId="6" fillId="0" borderId="5" xfId="2" applyFont="1" applyFill="1" applyBorder="1" applyAlignment="1" applyProtection="1">
      <alignment horizontal="left" vertical="center"/>
    </xf>
    <xf numFmtId="0" fontId="6" fillId="0" borderId="4" xfId="2" applyFont="1" applyFill="1" applyBorder="1" applyAlignment="1" applyProtection="1">
      <alignment horizontal="center" vertical="center" wrapText="1"/>
    </xf>
    <xf numFmtId="0" fontId="6" fillId="0" borderId="3" xfId="2" applyFont="1" applyFill="1" applyBorder="1" applyAlignment="1" applyProtection="1">
      <alignment horizontal="left"/>
    </xf>
    <xf numFmtId="0" fontId="6" fillId="0" borderId="3" xfId="2" applyFont="1" applyFill="1" applyBorder="1" applyAlignment="1" applyProtection="1">
      <alignment horizontal="center"/>
    </xf>
    <xf numFmtId="49" fontId="5" fillId="0" borderId="0" xfId="2" applyNumberFormat="1" applyFont="1" applyFill="1" applyProtection="1"/>
    <xf numFmtId="0" fontId="5" fillId="0" borderId="1" xfId="2" applyFont="1" applyFill="1" applyBorder="1" applyProtection="1"/>
    <xf numFmtId="0" fontId="4" fillId="0" borderId="9" xfId="2" applyFont="1" applyFill="1" applyBorder="1" applyAlignment="1" applyProtection="1">
      <alignment horizontal="left" vertical="center"/>
    </xf>
    <xf numFmtId="0" fontId="4" fillId="0" borderId="8" xfId="2" applyFont="1" applyFill="1" applyBorder="1" applyAlignment="1" applyProtection="1">
      <alignment horizontal="left" vertical="center"/>
    </xf>
    <xf numFmtId="3" fontId="3" fillId="0" borderId="0" xfId="2" applyNumberFormat="1" applyFill="1" applyProtection="1"/>
    <xf numFmtId="0" fontId="6" fillId="5" borderId="5" xfId="2" applyFont="1" applyFill="1" applyBorder="1" applyAlignment="1" applyProtection="1">
      <alignment horizontal="left" vertical="center"/>
    </xf>
    <xf numFmtId="2" fontId="6" fillId="5" borderId="9" xfId="2" applyNumberFormat="1" applyFont="1" applyFill="1" applyBorder="1" applyAlignment="1" applyProtection="1">
      <alignment horizontal="left" vertic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165" fontId="0" fillId="0" borderId="0" xfId="0" applyNumberFormat="1"/>
    <xf numFmtId="0" fontId="5" fillId="2" borderId="0" xfId="0" applyFont="1" applyFill="1"/>
    <xf numFmtId="0" fontId="0" fillId="7" borderId="0" xfId="0" applyFill="1"/>
    <xf numFmtId="0" fontId="0" fillId="0" borderId="0" xfId="0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/>
    </xf>
    <xf numFmtId="0" fontId="0" fillId="8" borderId="0" xfId="0" applyFill="1"/>
    <xf numFmtId="0" fontId="6" fillId="0" borderId="3" xfId="2" applyFont="1" applyFill="1" applyBorder="1" applyAlignment="1" applyProtection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2" fillId="0" borderId="10" xfId="2" applyFont="1" applyFill="1" applyBorder="1" applyAlignment="1" applyProtection="1">
      <alignment horizontal="left" vertical="center"/>
    </xf>
    <xf numFmtId="0" fontId="10" fillId="0" borderId="9" xfId="2" applyFont="1" applyFill="1" applyBorder="1" applyAlignment="1" applyProtection="1">
      <alignment horizontal="left" vertical="center"/>
    </xf>
    <xf numFmtId="0" fontId="10" fillId="0" borderId="8" xfId="2" applyFont="1" applyFill="1" applyBorder="1" applyAlignment="1" applyProtection="1">
      <alignment horizontal="left" vertical="center"/>
    </xf>
    <xf numFmtId="0" fontId="10" fillId="0" borderId="5" xfId="2" applyFont="1" applyFill="1" applyBorder="1" applyAlignment="1" applyProtection="1">
      <alignment horizontal="left" vertical="center"/>
    </xf>
    <xf numFmtId="0" fontId="10" fillId="0" borderId="4" xfId="2" applyFont="1" applyFill="1" applyBorder="1" applyAlignment="1" applyProtection="1">
      <alignment horizontal="center" vertical="center" wrapText="1"/>
    </xf>
    <xf numFmtId="0" fontId="10" fillId="0" borderId="3" xfId="2" applyFont="1" applyFill="1" applyBorder="1" applyAlignment="1" applyProtection="1">
      <alignment horizontal="left"/>
    </xf>
    <xf numFmtId="0" fontId="10" fillId="0" borderId="3" xfId="2" applyFont="1" applyFill="1" applyBorder="1" applyAlignment="1" applyProtection="1">
      <alignment horizontal="center"/>
    </xf>
    <xf numFmtId="165" fontId="3" fillId="0" borderId="0" xfId="1" applyNumberFormat="1" applyFont="1" applyFill="1" applyProtection="1"/>
    <xf numFmtId="0" fontId="6" fillId="5" borderId="8" xfId="2" applyFont="1" applyFill="1" applyBorder="1" applyAlignment="1" applyProtection="1">
      <alignment horizontal="left" vertical="center"/>
    </xf>
    <xf numFmtId="49" fontId="5" fillId="3" borderId="0" xfId="2" applyNumberFormat="1" applyFont="1" applyFill="1" applyProtection="1"/>
    <xf numFmtId="49" fontId="5" fillId="2" borderId="0" xfId="2" applyNumberFormat="1" applyFont="1" applyFill="1" applyProtection="1"/>
    <xf numFmtId="0" fontId="5" fillId="2" borderId="1" xfId="2" applyFont="1" applyFill="1" applyBorder="1" applyProtection="1"/>
    <xf numFmtId="9" fontId="0" fillId="0" borderId="0" xfId="1" applyFont="1"/>
    <xf numFmtId="9" fontId="0" fillId="0" borderId="0" xfId="1" applyFont="1" applyAlignment="1">
      <alignment horizontal="center"/>
    </xf>
    <xf numFmtId="165" fontId="2" fillId="0" borderId="0" xfId="1" applyNumberFormat="1" applyFont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0" fontId="0" fillId="9" borderId="0" xfId="0" applyFill="1"/>
    <xf numFmtId="0" fontId="6" fillId="0" borderId="12" xfId="2" applyFont="1" applyFill="1" applyBorder="1" applyAlignment="1" applyProtection="1">
      <alignment vertical="center"/>
    </xf>
    <xf numFmtId="0" fontId="6" fillId="0" borderId="0" xfId="2" applyFont="1" applyFill="1" applyAlignment="1" applyProtection="1">
      <alignment vertical="center" wrapText="1"/>
    </xf>
    <xf numFmtId="0" fontId="6" fillId="0" borderId="16" xfId="2" applyFont="1" applyFill="1" applyBorder="1" applyProtection="1"/>
    <xf numFmtId="0" fontId="6" fillId="0" borderId="17" xfId="2" applyFont="1" applyFill="1" applyBorder="1" applyProtection="1"/>
    <xf numFmtId="0" fontId="6" fillId="0" borderId="18" xfId="2" applyFont="1" applyFill="1" applyBorder="1" applyProtection="1"/>
    <xf numFmtId="10" fontId="3" fillId="0" borderId="0" xfId="2" applyNumberFormat="1" applyFill="1" applyAlignment="1" applyProtection="1">
      <alignment horizontal="center"/>
    </xf>
    <xf numFmtId="10" fontId="3" fillId="0" borderId="0" xfId="2" applyNumberFormat="1" applyFill="1" applyProtection="1"/>
    <xf numFmtId="49" fontId="3" fillId="0" borderId="0" xfId="2" applyNumberFormat="1" applyFill="1" applyProtection="1"/>
    <xf numFmtId="9" fontId="3" fillId="0" borderId="0" xfId="1" applyFont="1" applyFill="1" applyProtection="1"/>
    <xf numFmtId="165" fontId="3" fillId="0" borderId="0" xfId="1" applyNumberFormat="1" applyFont="1" applyFill="1" applyAlignment="1" applyProtection="1">
      <alignment horizontal="center"/>
    </xf>
    <xf numFmtId="0" fontId="3" fillId="7" borderId="0" xfId="2" applyFill="1" applyProtection="1"/>
    <xf numFmtId="165" fontId="3" fillId="0" borderId="0" xfId="2" applyNumberFormat="1" applyFill="1" applyProtection="1"/>
    <xf numFmtId="0" fontId="10" fillId="0" borderId="5" xfId="2" applyFont="1" applyFill="1" applyBorder="1" applyAlignment="1" applyProtection="1">
      <alignment horizontal="center" vertical="center" wrapText="1"/>
    </xf>
    <xf numFmtId="0" fontId="6" fillId="0" borderId="2" xfId="2" applyFont="1" applyFill="1" applyBorder="1" applyAlignment="1" applyProtection="1">
      <alignment vertical="center" wrapText="1"/>
    </xf>
    <xf numFmtId="0" fontId="10" fillId="0" borderId="3" xfId="2" applyFont="1" applyFill="1" applyBorder="1" applyAlignment="1" applyProtection="1">
      <alignment horizontal="center" vertical="center" wrapText="1"/>
    </xf>
    <xf numFmtId="0" fontId="0" fillId="10" borderId="0" xfId="0" applyFill="1"/>
    <xf numFmtId="0" fontId="10" fillId="0" borderId="2" xfId="2" applyFont="1" applyFill="1" applyBorder="1" applyAlignment="1" applyProtection="1">
      <alignment vertical="center" wrapText="1"/>
    </xf>
    <xf numFmtId="0" fontId="13" fillId="0" borderId="0" xfId="3" applyFill="1" applyProtection="1"/>
    <xf numFmtId="0" fontId="16" fillId="0" borderId="0" xfId="3" applyFont="1" applyFill="1" applyProtection="1"/>
    <xf numFmtId="0" fontId="15" fillId="4" borderId="3" xfId="3" applyFont="1" applyFill="1" applyBorder="1" applyAlignment="1" applyProtection="1">
      <alignment horizontal="center"/>
    </xf>
    <xf numFmtId="0" fontId="15" fillId="4" borderId="3" xfId="3" applyFont="1" applyFill="1" applyBorder="1" applyAlignment="1" applyProtection="1">
      <alignment horizontal="left"/>
    </xf>
    <xf numFmtId="0" fontId="15" fillId="4" borderId="4" xfId="3" applyFont="1" applyFill="1" applyBorder="1" applyAlignment="1" applyProtection="1">
      <alignment horizontal="center" vertical="center" wrapText="1"/>
    </xf>
    <xf numFmtId="0" fontId="15" fillId="4" borderId="5" xfId="3" applyFont="1" applyFill="1" applyBorder="1" applyAlignment="1" applyProtection="1">
      <alignment horizontal="left" vertical="center"/>
    </xf>
    <xf numFmtId="0" fontId="15" fillId="5" borderId="8" xfId="3" applyFont="1" applyFill="1" applyBorder="1" applyAlignment="1" applyProtection="1">
      <alignment horizontal="left" vertical="center"/>
    </xf>
    <xf numFmtId="0" fontId="15" fillId="5" borderId="9" xfId="3" applyFont="1" applyFill="1" applyBorder="1" applyAlignment="1" applyProtection="1">
      <alignment horizontal="left" vertical="center"/>
    </xf>
    <xf numFmtId="2" fontId="15" fillId="5" borderId="9" xfId="3" applyNumberFormat="1" applyFont="1" applyFill="1" applyBorder="1" applyAlignment="1" applyProtection="1">
      <alignment horizontal="left" vertical="center"/>
    </xf>
    <xf numFmtId="0" fontId="13" fillId="6" borderId="4" xfId="3" applyFill="1" applyBorder="1" applyProtection="1"/>
    <xf numFmtId="0" fontId="13" fillId="6" borderId="0" xfId="3" applyFill="1" applyProtection="1"/>
    <xf numFmtId="2" fontId="13" fillId="6" borderId="0" xfId="3" applyNumberFormat="1" applyFill="1" applyProtection="1"/>
    <xf numFmtId="0" fontId="16" fillId="6" borderId="0" xfId="3" applyFont="1" applyFill="1" applyProtection="1"/>
    <xf numFmtId="0" fontId="17" fillId="6" borderId="10" xfId="3" applyFont="1" applyFill="1" applyBorder="1" applyAlignment="1" applyProtection="1">
      <alignment horizontal="left" vertical="center"/>
    </xf>
    <xf numFmtId="0" fontId="18" fillId="6" borderId="10" xfId="3" applyFont="1" applyFill="1" applyBorder="1" applyAlignment="1" applyProtection="1">
      <alignment horizontal="left" vertical="center"/>
    </xf>
    <xf numFmtId="3" fontId="13" fillId="0" borderId="0" xfId="3" applyNumberFormat="1" applyFill="1" applyProtection="1"/>
    <xf numFmtId="165" fontId="13" fillId="0" borderId="0" xfId="1" applyNumberFormat="1" applyFont="1" applyFill="1" applyAlignment="1" applyProtection="1">
      <alignment horizontal="center"/>
    </xf>
    <xf numFmtId="0" fontId="14" fillId="3" borderId="0" xfId="0" applyFont="1" applyFill="1"/>
    <xf numFmtId="3" fontId="14" fillId="3" borderId="0" xfId="0" applyNumberFormat="1" applyFont="1" applyFill="1"/>
    <xf numFmtId="3" fontId="15" fillId="3" borderId="0" xfId="0" applyNumberFormat="1" applyFont="1" applyFill="1"/>
    <xf numFmtId="49" fontId="14" fillId="3" borderId="0" xfId="0" applyNumberFormat="1" applyFont="1" applyFill="1"/>
    <xf numFmtId="0" fontId="14" fillId="2" borderId="0" xfId="0" applyFont="1" applyFill="1"/>
    <xf numFmtId="3" fontId="14" fillId="2" borderId="0" xfId="0" applyNumberFormat="1" applyFont="1" applyFill="1"/>
    <xf numFmtId="3" fontId="15" fillId="2" borderId="0" xfId="0" applyNumberFormat="1" applyFont="1" applyFill="1"/>
    <xf numFmtId="49" fontId="14" fillId="2" borderId="0" xfId="0" applyNumberFormat="1" applyFont="1" applyFill="1"/>
    <xf numFmtId="0" fontId="14" fillId="3" borderId="1" xfId="0" applyFont="1" applyFill="1" applyBorder="1"/>
    <xf numFmtId="3" fontId="14" fillId="3" borderId="1" xfId="0" applyNumberFormat="1" applyFont="1" applyFill="1" applyBorder="1"/>
    <xf numFmtId="3" fontId="15" fillId="3" borderId="1" xfId="0" applyNumberFormat="1" applyFont="1" applyFill="1" applyBorder="1"/>
    <xf numFmtId="10" fontId="3" fillId="0" borderId="0" xfId="1" applyNumberFormat="1" applyFont="1" applyFill="1" applyAlignment="1" applyProtection="1">
      <alignment horizontal="center"/>
    </xf>
    <xf numFmtId="164" fontId="3" fillId="0" borderId="0" xfId="2" applyNumberFormat="1" applyFill="1" applyProtection="1"/>
    <xf numFmtId="164" fontId="14" fillId="3" borderId="0" xfId="0" applyNumberFormat="1" applyFont="1" applyFill="1"/>
    <xf numFmtId="164" fontId="15" fillId="3" borderId="0" xfId="0" applyNumberFormat="1" applyFont="1" applyFill="1"/>
    <xf numFmtId="164" fontId="14" fillId="2" borderId="0" xfId="0" applyNumberFormat="1" applyFont="1" applyFill="1"/>
    <xf numFmtId="164" fontId="15" fillId="2" borderId="0" xfId="0" applyNumberFormat="1" applyFont="1" applyFill="1"/>
    <xf numFmtId="164" fontId="14" fillId="3" borderId="1" xfId="0" applyNumberFormat="1" applyFont="1" applyFill="1" applyBorder="1"/>
    <xf numFmtId="164" fontId="15" fillId="3" borderId="1" xfId="0" applyNumberFormat="1" applyFont="1" applyFill="1" applyBorder="1"/>
    <xf numFmtId="0" fontId="19" fillId="3" borderId="19" xfId="0" applyFont="1" applyFill="1" applyBorder="1"/>
    <xf numFmtId="3" fontId="19" fillId="3" borderId="20" xfId="0" applyNumberFormat="1" applyFont="1" applyFill="1" applyBorder="1"/>
    <xf numFmtId="3" fontId="20" fillId="3" borderId="20" xfId="0" applyNumberFormat="1" applyFont="1" applyFill="1" applyBorder="1"/>
    <xf numFmtId="3" fontId="19" fillId="3" borderId="21" xfId="0" applyNumberFormat="1" applyFont="1" applyFill="1" applyBorder="1"/>
    <xf numFmtId="0" fontId="19" fillId="2" borderId="19" xfId="0" applyFont="1" applyFill="1" applyBorder="1"/>
    <xf numFmtId="3" fontId="19" fillId="2" borderId="20" xfId="0" applyNumberFormat="1" applyFont="1" applyFill="1" applyBorder="1"/>
    <xf numFmtId="3" fontId="20" fillId="2" borderId="20" xfId="0" applyNumberFormat="1" applyFont="1" applyFill="1" applyBorder="1"/>
    <xf numFmtId="3" fontId="19" fillId="2" borderId="21" xfId="0" applyNumberFormat="1" applyFont="1" applyFill="1" applyBorder="1"/>
    <xf numFmtId="0" fontId="19" fillId="3" borderId="22" xfId="0" applyFont="1" applyFill="1" applyBorder="1"/>
    <xf numFmtId="3" fontId="19" fillId="3" borderId="23" xfId="0" applyNumberFormat="1" applyFont="1" applyFill="1" applyBorder="1"/>
    <xf numFmtId="3" fontId="20" fillId="3" borderId="23" xfId="0" applyNumberFormat="1" applyFont="1" applyFill="1" applyBorder="1"/>
    <xf numFmtId="3" fontId="19" fillId="3" borderId="24" xfId="0" applyNumberFormat="1" applyFont="1" applyFill="1" applyBorder="1"/>
    <xf numFmtId="165" fontId="0" fillId="10" borderId="0" xfId="0" applyNumberForma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7" xfId="2" applyFont="1" applyFill="1" applyBorder="1" applyAlignment="1" applyProtection="1">
      <alignment horizontal="center" vertical="center" wrapText="1"/>
    </xf>
    <xf numFmtId="0" fontId="10" fillId="0" borderId="6" xfId="2" applyFont="1" applyFill="1" applyBorder="1" applyAlignment="1" applyProtection="1">
      <alignment horizontal="center" vertical="center" wrapText="1"/>
    </xf>
    <xf numFmtId="0" fontId="6" fillId="0" borderId="0" xfId="2" applyFont="1" applyFill="1" applyAlignment="1" applyProtection="1">
      <alignment vertical="center" wrapText="1"/>
    </xf>
    <xf numFmtId="0" fontId="10" fillId="0" borderId="2" xfId="2" applyFont="1" applyFill="1" applyBorder="1" applyAlignment="1" applyProtection="1">
      <alignment horizontal="center" vertical="center" wrapText="1"/>
    </xf>
    <xf numFmtId="0" fontId="10" fillId="0" borderId="9" xfId="2" applyFont="1" applyFill="1" applyBorder="1" applyAlignment="1" applyProtection="1">
      <alignment horizontal="left" vertical="center"/>
    </xf>
    <xf numFmtId="0" fontId="10" fillId="0" borderId="5" xfId="2" applyFont="1" applyFill="1" applyBorder="1" applyAlignment="1" applyProtection="1">
      <alignment horizontal="center" vertical="center" wrapText="1"/>
    </xf>
    <xf numFmtId="0" fontId="10" fillId="0" borderId="7" xfId="2" applyFont="1" applyFill="1" applyBorder="1" applyAlignment="1" applyProtection="1">
      <alignment horizontal="center"/>
    </xf>
    <xf numFmtId="0" fontId="10" fillId="0" borderId="6" xfId="2" applyFont="1" applyFill="1" applyBorder="1" applyAlignment="1" applyProtection="1">
      <alignment horizontal="center"/>
    </xf>
    <xf numFmtId="0" fontId="6" fillId="0" borderId="2" xfId="2" applyFont="1" applyFill="1" applyBorder="1" applyAlignment="1" applyProtection="1">
      <alignment horizontal="center" vertical="center" wrapText="1"/>
    </xf>
    <xf numFmtId="0" fontId="6" fillId="0" borderId="5" xfId="2" applyFont="1" applyFill="1" applyBorder="1" applyAlignment="1" applyProtection="1">
      <alignment horizontal="center" vertical="center" wrapText="1"/>
    </xf>
    <xf numFmtId="0" fontId="6" fillId="0" borderId="7" xfId="2" applyFont="1" applyFill="1" applyBorder="1" applyAlignment="1" applyProtection="1">
      <alignment horizontal="center"/>
    </xf>
    <xf numFmtId="0" fontId="6" fillId="0" borderId="6" xfId="2" applyFont="1" applyFill="1" applyBorder="1" applyAlignment="1" applyProtection="1">
      <alignment horizontal="center"/>
    </xf>
    <xf numFmtId="0" fontId="4" fillId="0" borderId="9" xfId="2" applyFont="1" applyFill="1" applyBorder="1" applyAlignment="1" applyProtection="1">
      <alignment horizontal="left" vertical="center"/>
    </xf>
    <xf numFmtId="0" fontId="6" fillId="4" borderId="2" xfId="2" applyFont="1" applyFill="1" applyBorder="1" applyAlignment="1" applyProtection="1">
      <alignment horizontal="center" vertical="center" wrapText="1"/>
    </xf>
    <xf numFmtId="0" fontId="6" fillId="4" borderId="5" xfId="2" applyFont="1" applyFill="1" applyBorder="1" applyAlignment="1" applyProtection="1">
      <alignment horizontal="center" vertical="center" wrapText="1"/>
    </xf>
    <xf numFmtId="0" fontId="6" fillId="4" borderId="7" xfId="2" applyFont="1" applyFill="1" applyBorder="1" applyAlignment="1" applyProtection="1">
      <alignment horizontal="center"/>
    </xf>
    <xf numFmtId="0" fontId="6" fillId="4" borderId="6" xfId="2" applyFont="1" applyFill="1" applyBorder="1" applyAlignment="1" applyProtection="1">
      <alignment horizontal="center"/>
    </xf>
    <xf numFmtId="0" fontId="15" fillId="4" borderId="2" xfId="3" applyFont="1" applyFill="1" applyBorder="1" applyAlignment="1" applyProtection="1">
      <alignment horizontal="center" vertical="center" wrapText="1"/>
    </xf>
    <xf numFmtId="0" fontId="15" fillId="4" borderId="5" xfId="3" applyFont="1" applyFill="1" applyBorder="1" applyAlignment="1" applyProtection="1">
      <alignment horizontal="center" vertical="center" wrapText="1"/>
    </xf>
    <xf numFmtId="0" fontId="15" fillId="4" borderId="7" xfId="3" applyFont="1" applyFill="1" applyBorder="1" applyAlignment="1" applyProtection="1">
      <alignment horizontal="center"/>
    </xf>
    <xf numFmtId="0" fontId="15" fillId="4" borderId="6" xfId="3" applyFont="1" applyFill="1" applyBorder="1" applyAlignment="1" applyProtection="1">
      <alignment horizontal="center"/>
    </xf>
    <xf numFmtId="0" fontId="6" fillId="0" borderId="2" xfId="2" applyFont="1" applyFill="1" applyBorder="1" applyAlignment="1" applyProtection="1">
      <alignment vertical="center" wrapText="1"/>
    </xf>
    <xf numFmtId="0" fontId="6" fillId="0" borderId="13" xfId="2" applyFont="1" applyFill="1" applyBorder="1" applyProtection="1"/>
    <xf numFmtId="0" fontId="6" fillId="0" borderId="14" xfId="2" applyFont="1" applyFill="1" applyBorder="1" applyProtection="1"/>
    <xf numFmtId="0" fontId="6" fillId="0" borderId="15" xfId="2" applyFont="1" applyFill="1" applyBorder="1" applyProtection="1"/>
    <xf numFmtId="0" fontId="6" fillId="0" borderId="5" xfId="2" applyFont="1" applyFill="1" applyBorder="1" applyAlignment="1" applyProtection="1">
      <alignment vertical="center" wrapText="1"/>
    </xf>
    <xf numFmtId="0" fontId="6" fillId="0" borderId="7" xfId="2" applyFont="1" applyFill="1" applyBorder="1" applyAlignment="1" applyProtection="1">
      <alignment horizontal="center" vertical="center" wrapText="1"/>
    </xf>
    <xf numFmtId="0" fontId="6" fillId="0" borderId="6" xfId="2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2" xr:uid="{7F1126DD-E11A-46F4-B6DB-CE1E2304246C}"/>
    <cellStyle name="Normal 3" xfId="3" xr:uid="{BFCC6F6A-20E2-4C03-8107-4F18B7C93B6A}"/>
    <cellStyle name="Porcentagem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'Taxa Trimestral'!$A$25:$A$125</c:f>
              <c:strCache>
                <c:ptCount val="101"/>
                <c:pt idx="0">
                  <c:v>2001.I</c:v>
                </c:pt>
                <c:pt idx="1">
                  <c:v>2001.II</c:v>
                </c:pt>
                <c:pt idx="2">
                  <c:v>2001.III</c:v>
                </c:pt>
                <c:pt idx="3">
                  <c:v>2001.IV</c:v>
                </c:pt>
                <c:pt idx="4">
                  <c:v>2002.I</c:v>
                </c:pt>
                <c:pt idx="5">
                  <c:v>2002.II</c:v>
                </c:pt>
                <c:pt idx="6">
                  <c:v>2002.III</c:v>
                </c:pt>
                <c:pt idx="7">
                  <c:v>2002.IV</c:v>
                </c:pt>
                <c:pt idx="8">
                  <c:v>2003.I</c:v>
                </c:pt>
                <c:pt idx="9">
                  <c:v>2003.II</c:v>
                </c:pt>
                <c:pt idx="10">
                  <c:v>2003.III</c:v>
                </c:pt>
                <c:pt idx="11">
                  <c:v>2003.IV</c:v>
                </c:pt>
                <c:pt idx="12">
                  <c:v>2004.I</c:v>
                </c:pt>
                <c:pt idx="13">
                  <c:v>2004.II</c:v>
                </c:pt>
                <c:pt idx="14">
                  <c:v>2004.III</c:v>
                </c:pt>
                <c:pt idx="15">
                  <c:v>2004.IV</c:v>
                </c:pt>
                <c:pt idx="16">
                  <c:v>2005.I</c:v>
                </c:pt>
                <c:pt idx="17">
                  <c:v>2005.II</c:v>
                </c:pt>
                <c:pt idx="18">
                  <c:v>2005.III</c:v>
                </c:pt>
                <c:pt idx="19">
                  <c:v>2005.IV</c:v>
                </c:pt>
                <c:pt idx="20">
                  <c:v>2006.I</c:v>
                </c:pt>
                <c:pt idx="21">
                  <c:v>2006.II</c:v>
                </c:pt>
                <c:pt idx="22">
                  <c:v>2006.III</c:v>
                </c:pt>
                <c:pt idx="23">
                  <c:v>2006.IV</c:v>
                </c:pt>
                <c:pt idx="24">
                  <c:v>2007.I</c:v>
                </c:pt>
                <c:pt idx="25">
                  <c:v>2007.II</c:v>
                </c:pt>
                <c:pt idx="26">
                  <c:v>2007.III</c:v>
                </c:pt>
                <c:pt idx="27">
                  <c:v>2007.IV</c:v>
                </c:pt>
                <c:pt idx="28">
                  <c:v>2008.I</c:v>
                </c:pt>
                <c:pt idx="29">
                  <c:v>2008.II</c:v>
                </c:pt>
                <c:pt idx="30">
                  <c:v>2008.III</c:v>
                </c:pt>
                <c:pt idx="31">
                  <c:v>2008.IV</c:v>
                </c:pt>
                <c:pt idx="32">
                  <c:v>2009.I</c:v>
                </c:pt>
                <c:pt idx="33">
                  <c:v>2009.II</c:v>
                </c:pt>
                <c:pt idx="34">
                  <c:v>2009.III</c:v>
                </c:pt>
                <c:pt idx="35">
                  <c:v>2009.IV</c:v>
                </c:pt>
                <c:pt idx="36">
                  <c:v>2010.I</c:v>
                </c:pt>
                <c:pt idx="37">
                  <c:v>2010.II</c:v>
                </c:pt>
                <c:pt idx="38">
                  <c:v>2010.III</c:v>
                </c:pt>
                <c:pt idx="39">
                  <c:v>2010.IV</c:v>
                </c:pt>
                <c:pt idx="40">
                  <c:v>2011.I</c:v>
                </c:pt>
                <c:pt idx="41">
                  <c:v>2011.II</c:v>
                </c:pt>
                <c:pt idx="42">
                  <c:v>2011.III</c:v>
                </c:pt>
                <c:pt idx="43">
                  <c:v>2011.IV</c:v>
                </c:pt>
                <c:pt idx="44">
                  <c:v>2012.I</c:v>
                </c:pt>
                <c:pt idx="45">
                  <c:v>2012.II</c:v>
                </c:pt>
                <c:pt idx="46">
                  <c:v>2012.III</c:v>
                </c:pt>
                <c:pt idx="47">
                  <c:v>2012.IV</c:v>
                </c:pt>
                <c:pt idx="48">
                  <c:v>2013.I</c:v>
                </c:pt>
                <c:pt idx="49">
                  <c:v>2013.II</c:v>
                </c:pt>
                <c:pt idx="50">
                  <c:v>2013.III</c:v>
                </c:pt>
                <c:pt idx="51">
                  <c:v>2013.IV</c:v>
                </c:pt>
                <c:pt idx="52">
                  <c:v>2014.I</c:v>
                </c:pt>
                <c:pt idx="53">
                  <c:v>2014.II</c:v>
                </c:pt>
                <c:pt idx="54">
                  <c:v>2014.III</c:v>
                </c:pt>
                <c:pt idx="55">
                  <c:v>2014.IV</c:v>
                </c:pt>
                <c:pt idx="56">
                  <c:v>2015.I</c:v>
                </c:pt>
                <c:pt idx="57">
                  <c:v>2015.II</c:v>
                </c:pt>
                <c:pt idx="58">
                  <c:v>2015.III</c:v>
                </c:pt>
                <c:pt idx="59">
                  <c:v>2015.IV</c:v>
                </c:pt>
                <c:pt idx="60">
                  <c:v>2016.I</c:v>
                </c:pt>
                <c:pt idx="61">
                  <c:v>2016.II</c:v>
                </c:pt>
                <c:pt idx="62">
                  <c:v>2016.III</c:v>
                </c:pt>
                <c:pt idx="63">
                  <c:v>2016.IV</c:v>
                </c:pt>
                <c:pt idx="64">
                  <c:v>2017.I</c:v>
                </c:pt>
                <c:pt idx="65">
                  <c:v>2017.II</c:v>
                </c:pt>
                <c:pt idx="66">
                  <c:v>2017.III</c:v>
                </c:pt>
                <c:pt idx="67">
                  <c:v>2017.IV</c:v>
                </c:pt>
                <c:pt idx="68">
                  <c:v>2018.I</c:v>
                </c:pt>
                <c:pt idx="69">
                  <c:v>2018.II</c:v>
                </c:pt>
                <c:pt idx="70">
                  <c:v>2018.III</c:v>
                </c:pt>
                <c:pt idx="71">
                  <c:v>2018.IV</c:v>
                </c:pt>
                <c:pt idx="72">
                  <c:v>2019.I</c:v>
                </c:pt>
                <c:pt idx="73">
                  <c:v>2019.II</c:v>
                </c:pt>
                <c:pt idx="74">
                  <c:v>2019.III</c:v>
                </c:pt>
                <c:pt idx="75">
                  <c:v>2019.IV</c:v>
                </c:pt>
                <c:pt idx="76">
                  <c:v>2020.I</c:v>
                </c:pt>
                <c:pt idx="77">
                  <c:v>2020.II</c:v>
                </c:pt>
                <c:pt idx="78">
                  <c:v>2020.III</c:v>
                </c:pt>
                <c:pt idx="79">
                  <c:v>2020.IV</c:v>
                </c:pt>
                <c:pt idx="80">
                  <c:v>2021.I</c:v>
                </c:pt>
                <c:pt idx="81">
                  <c:v>2021.II</c:v>
                </c:pt>
                <c:pt idx="82">
                  <c:v>2021.III</c:v>
                </c:pt>
                <c:pt idx="83">
                  <c:v>2021.IV</c:v>
                </c:pt>
                <c:pt idx="84">
                  <c:v>2022.I</c:v>
                </c:pt>
                <c:pt idx="85">
                  <c:v>2022.II</c:v>
                </c:pt>
                <c:pt idx="86">
                  <c:v>2022.III</c:v>
                </c:pt>
                <c:pt idx="87">
                  <c:v>2022.IV</c:v>
                </c:pt>
                <c:pt idx="88">
                  <c:v>2023.I</c:v>
                </c:pt>
                <c:pt idx="89">
                  <c:v>2023.II</c:v>
                </c:pt>
                <c:pt idx="90">
                  <c:v>2023.III</c:v>
                </c:pt>
                <c:pt idx="91">
                  <c:v>2023.IV</c:v>
                </c:pt>
                <c:pt idx="92">
                  <c:v>2024.I</c:v>
                </c:pt>
                <c:pt idx="93">
                  <c:v>2024.II</c:v>
                </c:pt>
                <c:pt idx="94">
                  <c:v>2024.III</c:v>
                </c:pt>
                <c:pt idx="95">
                  <c:v>2024.IV</c:v>
                </c:pt>
                <c:pt idx="96">
                  <c:v>2025.I</c:v>
                </c:pt>
                <c:pt idx="97">
                  <c:v>2025.II</c:v>
                </c:pt>
                <c:pt idx="98">
                  <c:v>2025.III</c:v>
                </c:pt>
                <c:pt idx="99">
                  <c:v>2025.IV</c:v>
                </c:pt>
                <c:pt idx="100">
                  <c:v>2026.I</c:v>
                </c:pt>
              </c:strCache>
            </c:strRef>
          </c:cat>
          <c:val>
            <c:numRef>
              <c:f>'Taxa Trimestral'!$X$25:$X$125</c:f>
              <c:numCache>
                <c:formatCode>#,##0.0</c:formatCode>
                <c:ptCount val="101"/>
                <c:pt idx="0">
                  <c:v>2.1143970497486451</c:v>
                </c:pt>
                <c:pt idx="1">
                  <c:v>2.3209473147196826</c:v>
                </c:pt>
                <c:pt idx="2">
                  <c:v>2.1470752148841568</c:v>
                </c:pt>
                <c:pt idx="3">
                  <c:v>1.802484590346987</c:v>
                </c:pt>
                <c:pt idx="4">
                  <c:v>1.4966903087460948</c:v>
                </c:pt>
                <c:pt idx="5">
                  <c:v>1.1538831798872331</c:v>
                </c:pt>
                <c:pt idx="6">
                  <c:v>0.99765734370557679</c:v>
                </c:pt>
                <c:pt idx="7">
                  <c:v>0.97715828922257775</c:v>
                </c:pt>
                <c:pt idx="8">
                  <c:v>1.1115596996275474</c:v>
                </c:pt>
                <c:pt idx="9">
                  <c:v>1.0383089724471928</c:v>
                </c:pt>
                <c:pt idx="10">
                  <c:v>1.0548751574429271</c:v>
                </c:pt>
                <c:pt idx="11">
                  <c:v>1.0814160486676228</c:v>
                </c:pt>
                <c:pt idx="12">
                  <c:v>1.1872305733721094</c:v>
                </c:pt>
                <c:pt idx="13">
                  <c:v>1.3798392625905285</c:v>
                </c:pt>
                <c:pt idx="14">
                  <c:v>1.6414765871769734</c:v>
                </c:pt>
                <c:pt idx="15">
                  <c:v>1.96242303876319</c:v>
                </c:pt>
                <c:pt idx="16">
                  <c:v>2.0687045869883045</c:v>
                </c:pt>
                <c:pt idx="17">
                  <c:v>2.153320121204195</c:v>
                </c:pt>
                <c:pt idx="18">
                  <c:v>2.1601523290231874</c:v>
                </c:pt>
                <c:pt idx="19">
                  <c:v>2.0918800158962605</c:v>
                </c:pt>
                <c:pt idx="20">
                  <c:v>2.1320178891841595</c:v>
                </c:pt>
                <c:pt idx="21">
                  <c:v>2.2163687265392862</c:v>
                </c:pt>
                <c:pt idx="22">
                  <c:v>2.3210992758355422</c:v>
                </c:pt>
                <c:pt idx="23">
                  <c:v>2.6522522234610855</c:v>
                </c:pt>
                <c:pt idx="24">
                  <c:v>3.0430823281526242</c:v>
                </c:pt>
                <c:pt idx="25">
                  <c:v>3.325694153072559</c:v>
                </c:pt>
                <c:pt idx="26">
                  <c:v>3.568402275763817</c:v>
                </c:pt>
                <c:pt idx="27">
                  <c:v>3.7796043648277382</c:v>
                </c:pt>
                <c:pt idx="28">
                  <c:v>4.0429695187993246</c:v>
                </c:pt>
                <c:pt idx="29">
                  <c:v>4.3787744183642419</c:v>
                </c:pt>
                <c:pt idx="30">
                  <c:v>4.8739046180081012</c:v>
                </c:pt>
                <c:pt idx="31">
                  <c:v>5.0759029806931482</c:v>
                </c:pt>
                <c:pt idx="32">
                  <c:v>5.1562227489259191</c:v>
                </c:pt>
                <c:pt idx="33">
                  <c:v>5.3020417002618077</c:v>
                </c:pt>
                <c:pt idx="34">
                  <c:v>5.366880580620391</c:v>
                </c:pt>
                <c:pt idx="35">
                  <c:v>5.4651820925581731</c:v>
                </c:pt>
                <c:pt idx="36">
                  <c:v>5.5052138462658231</c:v>
                </c:pt>
                <c:pt idx="37">
                  <c:v>5.5090228929989067</c:v>
                </c:pt>
                <c:pt idx="38">
                  <c:v>5.5322831653084803</c:v>
                </c:pt>
                <c:pt idx="39">
                  <c:v>5.6484213317525462</c:v>
                </c:pt>
                <c:pt idx="40">
                  <c:v>5.7957592282162684</c:v>
                </c:pt>
                <c:pt idx="41">
                  <c:v>5.8766812196844844</c:v>
                </c:pt>
                <c:pt idx="42">
                  <c:v>5.7892169479475584</c:v>
                </c:pt>
                <c:pt idx="43">
                  <c:v>5.6583198167542275</c:v>
                </c:pt>
                <c:pt idx="44">
                  <c:v>5.5560415195194262</c:v>
                </c:pt>
                <c:pt idx="45">
                  <c:v>5.3591040187084378</c:v>
                </c:pt>
                <c:pt idx="46">
                  <c:v>5.252064198463076</c:v>
                </c:pt>
                <c:pt idx="47">
                  <c:v>5.2046577477217175</c:v>
                </c:pt>
                <c:pt idx="48">
                  <c:v>5.0471721829323561</c:v>
                </c:pt>
                <c:pt idx="49">
                  <c:v>4.9022397260620139</c:v>
                </c:pt>
                <c:pt idx="50">
                  <c:v>4.7326991893038972</c:v>
                </c:pt>
                <c:pt idx="51">
                  <c:v>4.4550991599476681</c:v>
                </c:pt>
                <c:pt idx="52">
                  <c:v>4.4579634390058418</c:v>
                </c:pt>
                <c:pt idx="53">
                  <c:v>4.4226499287875924</c:v>
                </c:pt>
                <c:pt idx="54">
                  <c:v>4.2862753140328564</c:v>
                </c:pt>
                <c:pt idx="55">
                  <c:v>4.2073933141476818</c:v>
                </c:pt>
                <c:pt idx="56">
                  <c:v>3.8463877503630464</c:v>
                </c:pt>
                <c:pt idx="57">
                  <c:v>3.3873891082313272</c:v>
                </c:pt>
                <c:pt idx="58">
                  <c:v>2.9438635926788193</c:v>
                </c:pt>
                <c:pt idx="59">
                  <c:v>2.409307865044533</c:v>
                </c:pt>
                <c:pt idx="60">
                  <c:v>1.8170064112844013</c:v>
                </c:pt>
                <c:pt idx="61">
                  <c:v>1.2984383935823256</c:v>
                </c:pt>
                <c:pt idx="62">
                  <c:v>0.84647983263646187</c:v>
                </c:pt>
                <c:pt idx="63">
                  <c:v>0.54367754223629616</c:v>
                </c:pt>
                <c:pt idx="64">
                  <c:v>0.39661488708948994</c:v>
                </c:pt>
                <c:pt idx="65">
                  <c:v>0.32832340197580312</c:v>
                </c:pt>
                <c:pt idx="66">
                  <c:v>0.37086888377000005</c:v>
                </c:pt>
                <c:pt idx="67">
                  <c:v>0.36029624216478517</c:v>
                </c:pt>
                <c:pt idx="68">
                  <c:v>0.30728748730234046</c:v>
                </c:pt>
                <c:pt idx="69">
                  <c:v>0.22716417097968461</c:v>
                </c:pt>
                <c:pt idx="70">
                  <c:v>0.12389863089725625</c:v>
                </c:pt>
                <c:pt idx="71">
                  <c:v>4.2128818780908711E-2</c:v>
                </c:pt>
                <c:pt idx="72">
                  <c:v>2.9676340876037328E-2</c:v>
                </c:pt>
                <c:pt idx="73">
                  <c:v>-2.4362846547794231E-2</c:v>
                </c:pt>
                <c:pt idx="74">
                  <c:v>2.6491420960322178E-2</c:v>
                </c:pt>
                <c:pt idx="75">
                  <c:v>0.11889381563018959</c:v>
                </c:pt>
                <c:pt idx="76">
                  <c:v>3.1428438494772778E-3</c:v>
                </c:pt>
                <c:pt idx="77">
                  <c:v>-0.49942687212909159</c:v>
                </c:pt>
                <c:pt idx="78">
                  <c:v>-0.64061896812334052</c:v>
                </c:pt>
                <c:pt idx="79">
                  <c:v>-0.56973663049463885</c:v>
                </c:pt>
                <c:pt idx="80">
                  <c:v>-0.3575987971130693</c:v>
                </c:pt>
                <c:pt idx="81">
                  <c:v>0.36997429671706417</c:v>
                </c:pt>
                <c:pt idx="82">
                  <c:v>0.76447483488447021</c:v>
                </c:pt>
                <c:pt idx="83">
                  <c:v>0.93521853319266735</c:v>
                </c:pt>
                <c:pt idx="84">
                  <c:v>1.131732784146342</c:v>
                </c:pt>
                <c:pt idx="85">
                  <c:v>1.4184200094184436</c:v>
                </c:pt>
                <c:pt idx="86">
                  <c:v>1.5710573924173323</c:v>
                </c:pt>
                <c:pt idx="87">
                  <c:v>1.6414082151515761</c:v>
                </c:pt>
                <c:pt idx="88">
                  <c:v>1.6568372227748127</c:v>
                </c:pt>
                <c:pt idx="89">
                  <c:v>1.6285868688675913</c:v>
                </c:pt>
                <c:pt idx="90">
                  <c:v>1.6814965659114474</c:v>
                </c:pt>
                <c:pt idx="91">
                  <c:v>1.7143954128365082</c:v>
                </c:pt>
                <c:pt idx="92">
                  <c:v>1.8783585264332541</c:v>
                </c:pt>
                <c:pt idx="93">
                  <c:v>2.0281012723322376</c:v>
                </c:pt>
                <c:pt idx="94">
                  <c:v>2.189763447181702</c:v>
                </c:pt>
                <c:pt idx="95">
                  <c:v>2.2570151203803448</c:v>
                </c:pt>
                <c:pt idx="96">
                  <c:v>2.2178294669361671</c:v>
                </c:pt>
                <c:pt idx="97">
                  <c:v>2.2849897383410482</c:v>
                </c:pt>
                <c:pt idx="98">
                  <c:v>2.8345020846241078</c:v>
                </c:pt>
                <c:pt idx="99">
                  <c:v>3.1247643888270979</c:v>
                </c:pt>
                <c:pt idx="100">
                  <c:v>3.3236713242730875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C-49E6-94D8-0BDC73429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4413376"/>
        <c:axId val="1334413856"/>
      </c:lineChart>
      <c:catAx>
        <c:axId val="133441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4413856"/>
        <c:crosses val="autoZero"/>
        <c:auto val="1"/>
        <c:lblAlgn val="ctr"/>
        <c:lblOffset val="100"/>
        <c:noMultiLvlLbl val="0"/>
      </c:catAx>
      <c:valAx>
        <c:axId val="133441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441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'Valores Encadeados a Preços 95'!$AI$11</c:f>
              <c:strCache>
                <c:ptCount val="1"/>
                <c:pt idx="0">
                  <c:v>Agropecuária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'Valores Encadeados a Preços 95'!$AH$12:$AH$124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'Valores Encadeados a Preços 95'!$AI$12:$AI$124</c:f>
              <c:numCache>
                <c:formatCode>0.00%</c:formatCode>
                <c:ptCount val="113"/>
                <c:pt idx="0">
                  <c:v>3.8768517319561933E-4</c:v>
                </c:pt>
                <c:pt idx="1">
                  <c:v>-6.4915773764319818E-4</c:v>
                </c:pt>
                <c:pt idx="2">
                  <c:v>4.7349912509695683E-4</c:v>
                </c:pt>
                <c:pt idx="3">
                  <c:v>9.0832485132115144E-4</c:v>
                </c:pt>
                <c:pt idx="4">
                  <c:v>1.5970801032785275E-3</c:v>
                </c:pt>
                <c:pt idx="5">
                  <c:v>3.2742346758286313E-3</c:v>
                </c:pt>
                <c:pt idx="6">
                  <c:v>1.9120784373398393E-3</c:v>
                </c:pt>
                <c:pt idx="7">
                  <c:v>1.7645592671282464E-3</c:v>
                </c:pt>
                <c:pt idx="8">
                  <c:v>3.0995171547250695E-3</c:v>
                </c:pt>
                <c:pt idx="9">
                  <c:v>2.4082077823944837E-3</c:v>
                </c:pt>
                <c:pt idx="10">
                  <c:v>2.5782742942746335E-3</c:v>
                </c:pt>
                <c:pt idx="11">
                  <c:v>2.2174566380443674E-3</c:v>
                </c:pt>
                <c:pt idx="12">
                  <c:v>1.2652893677561243E-3</c:v>
                </c:pt>
                <c:pt idx="13">
                  <c:v>8.7280133461567814E-4</c:v>
                </c:pt>
                <c:pt idx="14">
                  <c:v>8.3425223710136356E-4</c:v>
                </c:pt>
                <c:pt idx="15">
                  <c:v>1.4275771654098355E-3</c:v>
                </c:pt>
                <c:pt idx="16">
                  <c:v>2.4704008306891765E-3</c:v>
                </c:pt>
                <c:pt idx="17">
                  <c:v>2.686384158135104E-3</c:v>
                </c:pt>
                <c:pt idx="18">
                  <c:v>3.2836862340705738E-3</c:v>
                </c:pt>
                <c:pt idx="19">
                  <c:v>3.8926963413109415E-3</c:v>
                </c:pt>
                <c:pt idx="20">
                  <c:v>3.850518535568428E-3</c:v>
                </c:pt>
                <c:pt idx="21">
                  <c:v>5.5503969708714301E-3</c:v>
                </c:pt>
                <c:pt idx="22">
                  <c:v>6.5689151266454535E-3</c:v>
                </c:pt>
                <c:pt idx="23">
                  <c:v>5.406004346417451E-3</c:v>
                </c:pt>
                <c:pt idx="24">
                  <c:v>4.5479506909590255E-3</c:v>
                </c:pt>
                <c:pt idx="25">
                  <c:v>2.3547584997700198E-3</c:v>
                </c:pt>
                <c:pt idx="26">
                  <c:v>6.6354197606735609E-4</c:v>
                </c:pt>
                <c:pt idx="27">
                  <c:v>1.1453310476752432E-3</c:v>
                </c:pt>
                <c:pt idx="28">
                  <c:v>1.2304295010574307E-3</c:v>
                </c:pt>
                <c:pt idx="29">
                  <c:v>1.7965593601460643E-3</c:v>
                </c:pt>
                <c:pt idx="30">
                  <c:v>1.8851372870434589E-3</c:v>
                </c:pt>
                <c:pt idx="31">
                  <c:v>7.9970245335905343E-4</c:v>
                </c:pt>
                <c:pt idx="32">
                  <c:v>6.3455239596548602E-4</c:v>
                </c:pt>
                <c:pt idx="33">
                  <c:v>1.9293182385957938E-4</c:v>
                </c:pt>
                <c:pt idx="34">
                  <c:v>-1.831455952035426E-4</c:v>
                </c:pt>
                <c:pt idx="35">
                  <c:v>1.3452697111062393E-3</c:v>
                </c:pt>
                <c:pt idx="36">
                  <c:v>2.1578738451845702E-3</c:v>
                </c:pt>
                <c:pt idx="37">
                  <c:v>2.5507268848411701E-3</c:v>
                </c:pt>
                <c:pt idx="38">
                  <c:v>2.5952086595950872E-3</c:v>
                </c:pt>
                <c:pt idx="39">
                  <c:v>1.876597359596318E-3</c:v>
                </c:pt>
                <c:pt idx="40">
                  <c:v>1.4189536644379291E-3</c:v>
                </c:pt>
                <c:pt idx="41">
                  <c:v>1.5738768775504113E-3</c:v>
                </c:pt>
                <c:pt idx="42">
                  <c:v>2.9127919688729034E-3</c:v>
                </c:pt>
                <c:pt idx="43">
                  <c:v>2.8910921135669931E-3</c:v>
                </c:pt>
                <c:pt idx="44">
                  <c:v>2.5489874069395267E-3</c:v>
                </c:pt>
                <c:pt idx="45">
                  <c:v>1.8309478802795054E-3</c:v>
                </c:pt>
                <c:pt idx="46">
                  <c:v>-2.4562870269299463E-4</c:v>
                </c:pt>
                <c:pt idx="47">
                  <c:v>-1.7957586893366582E-3</c:v>
                </c:pt>
                <c:pt idx="48">
                  <c:v>-1.7032054697416314E-3</c:v>
                </c:pt>
                <c:pt idx="49">
                  <c:v>-6.6996202733326366E-4</c:v>
                </c:pt>
                <c:pt idx="50">
                  <c:v>1.2016301256819013E-3</c:v>
                </c:pt>
                <c:pt idx="51">
                  <c:v>2.7956156808471278E-3</c:v>
                </c:pt>
                <c:pt idx="52">
                  <c:v>2.9980697830544814E-3</c:v>
                </c:pt>
                <c:pt idx="53">
                  <c:v>2.7440169455378708E-3</c:v>
                </c:pt>
                <c:pt idx="54">
                  <c:v>1.5366372086925038E-3</c:v>
                </c:pt>
                <c:pt idx="55">
                  <c:v>1.7512680827343205E-3</c:v>
                </c:pt>
                <c:pt idx="56">
                  <c:v>2.3207295750447866E-3</c:v>
                </c:pt>
                <c:pt idx="57">
                  <c:v>3.4043913771202738E-4</c:v>
                </c:pt>
                <c:pt idx="58">
                  <c:v>2.4530654743628601E-4</c:v>
                </c:pt>
                <c:pt idx="59">
                  <c:v>-3.7715314977453903E-5</c:v>
                </c:pt>
                <c:pt idx="60">
                  <c:v>-1.3383201120618241E-3</c:v>
                </c:pt>
                <c:pt idx="61">
                  <c:v>2.3652517749295711E-3</c:v>
                </c:pt>
                <c:pt idx="62">
                  <c:v>3.544154081240581E-3</c:v>
                </c:pt>
                <c:pt idx="63">
                  <c:v>2.6398203485944317E-3</c:v>
                </c:pt>
                <c:pt idx="64">
                  <c:v>3.4853242906415578E-3</c:v>
                </c:pt>
                <c:pt idx="65">
                  <c:v>2.0841000787856674E-3</c:v>
                </c:pt>
                <c:pt idx="66">
                  <c:v>9.1922266693648946E-4</c:v>
                </c:pt>
                <c:pt idx="67">
                  <c:v>1.365645543335775E-3</c:v>
                </c:pt>
                <c:pt idx="68">
                  <c:v>1.2577793009535515E-3</c:v>
                </c:pt>
                <c:pt idx="69">
                  <c:v>1.3118798344904656E-3</c:v>
                </c:pt>
                <c:pt idx="70">
                  <c:v>1.8654932068112029E-3</c:v>
                </c:pt>
                <c:pt idx="71">
                  <c:v>1.6883361114363926E-3</c:v>
                </c:pt>
                <c:pt idx="72">
                  <c:v>1.4336506947605092E-3</c:v>
                </c:pt>
                <c:pt idx="73">
                  <c:v>-5.3677922874973436E-4</c:v>
                </c:pt>
                <c:pt idx="74">
                  <c:v>-1.6755901471947373E-3</c:v>
                </c:pt>
                <c:pt idx="75">
                  <c:v>-2.1093559665724872E-3</c:v>
                </c:pt>
                <c:pt idx="76">
                  <c:v>-2.2564177012308925E-3</c:v>
                </c:pt>
                <c:pt idx="77">
                  <c:v>1.3506458472413165E-3</c:v>
                </c:pt>
                <c:pt idx="78">
                  <c:v>4.2123262192524597E-3</c:v>
                </c:pt>
                <c:pt idx="79">
                  <c:v>6.1857709336378243E-3</c:v>
                </c:pt>
                <c:pt idx="80">
                  <c:v>6.9224324978215098E-3</c:v>
                </c:pt>
                <c:pt idx="81">
                  <c:v>3.3057563486314583E-3</c:v>
                </c:pt>
                <c:pt idx="82">
                  <c:v>1.2335922577430115E-3</c:v>
                </c:pt>
                <c:pt idx="83">
                  <c:v>6.5487100803571555E-4</c:v>
                </c:pt>
                <c:pt idx="84">
                  <c:v>6.013230075957326E-4</c:v>
                </c:pt>
                <c:pt idx="85">
                  <c:v>1.0528009549407864E-3</c:v>
                </c:pt>
                <c:pt idx="86">
                  <c:v>1.0715253917233482E-3</c:v>
                </c:pt>
                <c:pt idx="87">
                  <c:v>6.3245089198665902E-4</c:v>
                </c:pt>
                <c:pt idx="88">
                  <c:v>1.8346290648511875E-4</c:v>
                </c:pt>
                <c:pt idx="89">
                  <c:v>1.0618206457521069E-3</c:v>
                </c:pt>
                <c:pt idx="90">
                  <c:v>1.553157507704471E-3</c:v>
                </c:pt>
                <c:pt idx="91">
                  <c:v>1.650665312538428E-3</c:v>
                </c:pt>
                <c:pt idx="92">
                  <c:v>1.755416161022857E-3</c:v>
                </c:pt>
                <c:pt idx="93">
                  <c:v>1.4811651030062611E-3</c:v>
                </c:pt>
                <c:pt idx="94">
                  <c:v>5.9639738741413661E-4</c:v>
                </c:pt>
                <c:pt idx="95">
                  <c:v>-4.8647713170475596E-4</c:v>
                </c:pt>
                <c:pt idx="96">
                  <c:v>1.9711881572487291E-6</c:v>
                </c:pt>
                <c:pt idx="97">
                  <c:v>-2.3502711958515508E-3</c:v>
                </c:pt>
                <c:pt idx="98">
                  <c:v>-2.2039297341737642E-3</c:v>
                </c:pt>
                <c:pt idx="99">
                  <c:v>2.881327215425826E-4</c:v>
                </c:pt>
                <c:pt idx="100">
                  <c:v>-7.382452693906631E-4</c:v>
                </c:pt>
                <c:pt idx="101">
                  <c:v>4.8828108523530757E-3</c:v>
                </c:pt>
                <c:pt idx="102">
                  <c:v>8.2923415225750179E-3</c:v>
                </c:pt>
                <c:pt idx="103">
                  <c:v>8.6783476055663049E-3</c:v>
                </c:pt>
                <c:pt idx="104">
                  <c:v>9.4005562052585992E-3</c:v>
                </c:pt>
                <c:pt idx="105">
                  <c:v>3.3530600241189973E-3</c:v>
                </c:pt>
                <c:pt idx="106">
                  <c:v>-7.9134514338799055E-4</c:v>
                </c:pt>
                <c:pt idx="107">
                  <c:v>-2.0698570218305378E-3</c:v>
                </c:pt>
                <c:pt idx="108">
                  <c:v>-2.2537570559137497E-3</c:v>
                </c:pt>
                <c:pt idx="109">
                  <c:v>1.4971057544336927E-3</c:v>
                </c:pt>
                <c:pt idx="110">
                  <c:v>4.1580045381168218E-3</c:v>
                </c:pt>
                <c:pt idx="111">
                  <c:v>5.6294187708314436E-3</c:v>
                </c:pt>
                <c:pt idx="112">
                  <c:v>6.7321276817215673E-3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3-4FFE-B68F-66829CE263C2}"/>
            </c:ext>
          </c:extLst>
        </c:ser>
        <c:ser>
          <c:idx val="1"/>
          <c:order val="1"/>
          <c:tx>
            <c:strRef>
              <c:f>'Valores Encadeados a Preços 95'!$AJ$11</c:f>
              <c:strCache>
                <c:ptCount val="1"/>
                <c:pt idx="0">
                  <c:v>Indústria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'Valores Encadeados a Preços 95'!$AH$12:$AH$124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'Valores Encadeados a Preços 95'!$AJ$12:$AJ$124</c:f>
              <c:numCache>
                <c:formatCode>0.00%</c:formatCode>
                <c:ptCount val="113"/>
                <c:pt idx="0">
                  <c:v>9.7737832762658291E-3</c:v>
                </c:pt>
                <c:pt idx="1">
                  <c:v>8.0945182289448511E-3</c:v>
                </c:pt>
                <c:pt idx="2">
                  <c:v>3.5833185956596269E-3</c:v>
                </c:pt>
                <c:pt idx="3">
                  <c:v>1.8044634047223371E-3</c:v>
                </c:pt>
                <c:pt idx="4">
                  <c:v>-4.7221866822082272E-3</c:v>
                </c:pt>
                <c:pt idx="5">
                  <c:v>-6.9298386717024599E-3</c:v>
                </c:pt>
                <c:pt idx="6">
                  <c:v>-9.2052060404832058E-3</c:v>
                </c:pt>
                <c:pt idx="7">
                  <c:v>-9.6269732917087531E-3</c:v>
                </c:pt>
                <c:pt idx="8">
                  <c:v>-5.7683936337906477E-3</c:v>
                </c:pt>
                <c:pt idx="9">
                  <c:v>-1.3041360697237433E-3</c:v>
                </c:pt>
                <c:pt idx="10">
                  <c:v>3.3098213531847541E-3</c:v>
                </c:pt>
                <c:pt idx="11">
                  <c:v>7.928963677299037E-3</c:v>
                </c:pt>
                <c:pt idx="12">
                  <c:v>9.5942929560448968E-3</c:v>
                </c:pt>
                <c:pt idx="13">
                  <c:v>9.5757398731952468E-3</c:v>
                </c:pt>
                <c:pt idx="14">
                  <c:v>7.653522985774177E-3</c:v>
                </c:pt>
                <c:pt idx="15">
                  <c:v>3.5084454878326348E-3</c:v>
                </c:pt>
                <c:pt idx="16">
                  <c:v>-1.4779451344798312E-3</c:v>
                </c:pt>
                <c:pt idx="17">
                  <c:v>-4.9614161085885936E-3</c:v>
                </c:pt>
                <c:pt idx="18">
                  <c:v>-3.8126807578278653E-3</c:v>
                </c:pt>
                <c:pt idx="19">
                  <c:v>1.0940948605473691E-3</c:v>
                </c:pt>
                <c:pt idx="20">
                  <c:v>8.6103091504689203E-3</c:v>
                </c:pt>
                <c:pt idx="21">
                  <c:v>9.7047323753731117E-3</c:v>
                </c:pt>
                <c:pt idx="22">
                  <c:v>7.2448431024049785E-3</c:v>
                </c:pt>
                <c:pt idx="23">
                  <c:v>5.0544087428276308E-3</c:v>
                </c:pt>
                <c:pt idx="24">
                  <c:v>2.3309572245374616E-4</c:v>
                </c:pt>
                <c:pt idx="25">
                  <c:v>3.9890056338998817E-3</c:v>
                </c:pt>
                <c:pt idx="26">
                  <c:v>1.0084595389827077E-2</c:v>
                </c:pt>
                <c:pt idx="27">
                  <c:v>1.4456607679201757E-2</c:v>
                </c:pt>
                <c:pt idx="28">
                  <c:v>1.8963101406969531E-2</c:v>
                </c:pt>
                <c:pt idx="29">
                  <c:v>1.7317289763288675E-2</c:v>
                </c:pt>
                <c:pt idx="30">
                  <c:v>1.5457163779574155E-2</c:v>
                </c:pt>
                <c:pt idx="31">
                  <c:v>9.3000827048664355E-3</c:v>
                </c:pt>
                <c:pt idx="32">
                  <c:v>4.8476898473818154E-3</c:v>
                </c:pt>
                <c:pt idx="33">
                  <c:v>4.4243900277148021E-3</c:v>
                </c:pt>
                <c:pt idx="34">
                  <c:v>1.5232523187917014E-4</c:v>
                </c:pt>
                <c:pt idx="35">
                  <c:v>2.472540486774226E-3</c:v>
                </c:pt>
                <c:pt idx="36">
                  <c:v>4.8501185067474422E-3</c:v>
                </c:pt>
                <c:pt idx="37">
                  <c:v>5.2957740128301792E-3</c:v>
                </c:pt>
                <c:pt idx="38">
                  <c:v>1.1510305715782343E-2</c:v>
                </c:pt>
                <c:pt idx="39">
                  <c:v>1.4201040671648757E-2</c:v>
                </c:pt>
                <c:pt idx="40">
                  <c:v>1.4612983588942722E-2</c:v>
                </c:pt>
                <c:pt idx="41">
                  <c:v>1.6122515617661374E-2</c:v>
                </c:pt>
                <c:pt idx="42">
                  <c:v>1.400177987211227E-2</c:v>
                </c:pt>
                <c:pt idx="43">
                  <c:v>1.392239824027048E-2</c:v>
                </c:pt>
                <c:pt idx="44">
                  <c:v>9.4805073188497756E-3</c:v>
                </c:pt>
                <c:pt idx="45">
                  <c:v>-3.7309488591105743E-4</c:v>
                </c:pt>
                <c:pt idx="46">
                  <c:v>-7.8770918118366336E-3</c:v>
                </c:pt>
                <c:pt idx="47">
                  <c:v>-1.5342423418967027E-2</c:v>
                </c:pt>
                <c:pt idx="48">
                  <c:v>-1.085537185835684E-2</c:v>
                </c:pt>
                <c:pt idx="49">
                  <c:v>2.4233551326487868E-3</c:v>
                </c:pt>
                <c:pt idx="50">
                  <c:v>1.4239495919146642E-2</c:v>
                </c:pt>
                <c:pt idx="51">
                  <c:v>2.2543572237515765E-2</c:v>
                </c:pt>
                <c:pt idx="52">
                  <c:v>2.2322884087823847E-2</c:v>
                </c:pt>
                <c:pt idx="53">
                  <c:v>1.7825914005398825E-2</c:v>
                </c:pt>
                <c:pt idx="54">
                  <c:v>1.3931889438801734E-2</c:v>
                </c:pt>
                <c:pt idx="55">
                  <c:v>1.1680895121004937E-2</c:v>
                </c:pt>
                <c:pt idx="56">
                  <c:v>9.5732024867678529E-3</c:v>
                </c:pt>
                <c:pt idx="57">
                  <c:v>7.7932634937125959E-3</c:v>
                </c:pt>
                <c:pt idx="58">
                  <c:v>2.863868486313155E-3</c:v>
                </c:pt>
                <c:pt idx="59">
                  <c:v>2.2221021340054713E-4</c:v>
                </c:pt>
                <c:pt idx="60">
                  <c:v>-1.6698725738555583E-3</c:v>
                </c:pt>
                <c:pt idx="61">
                  <c:v>-3.7010565840128805E-3</c:v>
                </c:pt>
                <c:pt idx="62">
                  <c:v>6.0609603291385998E-4</c:v>
                </c:pt>
                <c:pt idx="63">
                  <c:v>2.5577891947208093E-3</c:v>
                </c:pt>
                <c:pt idx="64">
                  <c:v>4.7946315450649547E-3</c:v>
                </c:pt>
                <c:pt idx="65">
                  <c:v>7.5309352359040627E-3</c:v>
                </c:pt>
                <c:pt idx="66">
                  <c:v>3.07366627819863E-3</c:v>
                </c:pt>
                <c:pt idx="67">
                  <c:v>-5.7810303410638835E-4</c:v>
                </c:pt>
                <c:pt idx="68">
                  <c:v>-3.2010914214524863E-3</c:v>
                </c:pt>
                <c:pt idx="69">
                  <c:v>-7.1299331636423061E-3</c:v>
                </c:pt>
                <c:pt idx="70">
                  <c:v>-7.6416702730224715E-3</c:v>
                </c:pt>
                <c:pt idx="71">
                  <c:v>-8.7551925723113235E-3</c:v>
                </c:pt>
                <c:pt idx="72">
                  <c:v>-1.179521620384731E-2</c:v>
                </c:pt>
                <c:pt idx="73">
                  <c:v>-1.3210188439228122E-2</c:v>
                </c:pt>
                <c:pt idx="74">
                  <c:v>-1.2688516303907075E-2</c:v>
                </c:pt>
                <c:pt idx="75">
                  <c:v>-1.1374804199610745E-2</c:v>
                </c:pt>
                <c:pt idx="76">
                  <c:v>-8.8403740856938494E-3</c:v>
                </c:pt>
                <c:pt idx="77">
                  <c:v>-6.1006259408929149E-3</c:v>
                </c:pt>
                <c:pt idx="78">
                  <c:v>-5.2763862917084266E-3</c:v>
                </c:pt>
                <c:pt idx="79">
                  <c:v>-3.7201016509926361E-3</c:v>
                </c:pt>
                <c:pt idx="80">
                  <c:v>-9.190777949209944E-4</c:v>
                </c:pt>
                <c:pt idx="81">
                  <c:v>5.1680875512468848E-4</c:v>
                </c:pt>
                <c:pt idx="82">
                  <c:v>2.0978853165597847E-3</c:v>
                </c:pt>
                <c:pt idx="83">
                  <c:v>2.7523371481358639E-3</c:v>
                </c:pt>
                <c:pt idx="84">
                  <c:v>1.3040812915658974E-3</c:v>
                </c:pt>
                <c:pt idx="85">
                  <c:v>8.0511339186109838E-5</c:v>
                </c:pt>
                <c:pt idx="86">
                  <c:v>-6.0979409140023903E-4</c:v>
                </c:pt>
                <c:pt idx="87">
                  <c:v>-1.4481344201576353E-3</c:v>
                </c:pt>
                <c:pt idx="88">
                  <c:v>-1.2562568394351907E-3</c:v>
                </c:pt>
                <c:pt idx="89">
                  <c:v>-1.126245581802323E-3</c:v>
                </c:pt>
                <c:pt idx="90">
                  <c:v>-7.0374394227719697E-3</c:v>
                </c:pt>
                <c:pt idx="91">
                  <c:v>-6.7127998498080427E-3</c:v>
                </c:pt>
                <c:pt idx="92">
                  <c:v>-5.5718324560301499E-3</c:v>
                </c:pt>
                <c:pt idx="93">
                  <c:v>-2.3112589342251843E-3</c:v>
                </c:pt>
                <c:pt idx="94">
                  <c:v>1.1987582070708679E-2</c:v>
                </c:pt>
                <c:pt idx="95">
                  <c:v>1.2870193038027599E-2</c:v>
                </c:pt>
                <c:pt idx="96">
                  <c:v>9.8219393012694486E-3</c:v>
                </c:pt>
                <c:pt idx="97">
                  <c:v>5.769480708818395E-3</c:v>
                </c:pt>
                <c:pt idx="98">
                  <c:v>-1.8186802055797857E-3</c:v>
                </c:pt>
                <c:pt idx="99">
                  <c:v>-1.2006076873533052E-3</c:v>
                </c:pt>
                <c:pt idx="100">
                  <c:v>3.3646080769377086E-3</c:v>
                </c:pt>
                <c:pt idx="101">
                  <c:v>5.5695667164566516E-3</c:v>
                </c:pt>
                <c:pt idx="102">
                  <c:v>5.5577995086435244E-3</c:v>
                </c:pt>
                <c:pt idx="103">
                  <c:v>4.6458798432964131E-3</c:v>
                </c:pt>
                <c:pt idx="104">
                  <c:v>3.8298873874521499E-3</c:v>
                </c:pt>
                <c:pt idx="105">
                  <c:v>4.5892906510989423E-3</c:v>
                </c:pt>
                <c:pt idx="106">
                  <c:v>6.2137891505247966E-3</c:v>
                </c:pt>
                <c:pt idx="107">
                  <c:v>7.3509429872415646E-3</c:v>
                </c:pt>
                <c:pt idx="108">
                  <c:v>6.8304957823353239E-3</c:v>
                </c:pt>
                <c:pt idx="109">
                  <c:v>6.45287858127222E-3</c:v>
                </c:pt>
                <c:pt idx="110">
                  <c:v>4.8301050055479036E-3</c:v>
                </c:pt>
                <c:pt idx="111">
                  <c:v>3.9083605271314544E-3</c:v>
                </c:pt>
                <c:pt idx="112">
                  <c:v>3.0267961582877982E-3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3-4FFE-B68F-66829CE263C2}"/>
            </c:ext>
          </c:extLst>
        </c:ser>
        <c:ser>
          <c:idx val="2"/>
          <c:order val="2"/>
          <c:tx>
            <c:strRef>
              <c:f>'Valores Encadeados a Preços 95'!$AK$11</c:f>
              <c:strCache>
                <c:ptCount val="1"/>
                <c:pt idx="0">
                  <c:v>Serviços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'Valores Encadeados a Preços 95'!$AH$12:$AH$124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'Valores Encadeados a Preços 95'!$AK$12:$AK$124</c:f>
              <c:numCache>
                <c:formatCode>0.00%</c:formatCode>
                <c:ptCount val="113"/>
                <c:pt idx="0">
                  <c:v>1.5286214424116725E-2</c:v>
                </c:pt>
                <c:pt idx="1">
                  <c:v>1.4507717796410453E-2</c:v>
                </c:pt>
                <c:pt idx="2">
                  <c:v>1.3880694194720196E-2</c:v>
                </c:pt>
                <c:pt idx="3">
                  <c:v>1.4671483057698746E-2</c:v>
                </c:pt>
                <c:pt idx="4">
                  <c:v>8.6149900951715454E-3</c:v>
                </c:pt>
                <c:pt idx="5">
                  <c:v>1.0637614395015756E-2</c:v>
                </c:pt>
                <c:pt idx="6">
                  <c:v>1.0348597114123753E-2</c:v>
                </c:pt>
                <c:pt idx="7">
                  <c:v>8.9449176040150864E-3</c:v>
                </c:pt>
                <c:pt idx="8">
                  <c:v>1.1125510328909943E-2</c:v>
                </c:pt>
                <c:pt idx="9">
                  <c:v>1.1725004115037369E-2</c:v>
                </c:pt>
                <c:pt idx="10">
                  <c:v>1.416920476786579E-2</c:v>
                </c:pt>
                <c:pt idx="11">
                  <c:v>1.9421044245140996E-2</c:v>
                </c:pt>
                <c:pt idx="12">
                  <c:v>2.3158854532861543E-2</c:v>
                </c:pt>
                <c:pt idx="13">
                  <c:v>2.1827159954395922E-2</c:v>
                </c:pt>
                <c:pt idx="14">
                  <c:v>2.1469017140736187E-2</c:v>
                </c:pt>
                <c:pt idx="15">
                  <c:v>1.741475559180837E-2</c:v>
                </c:pt>
                <c:pt idx="16">
                  <c:v>1.2021518693769127E-2</c:v>
                </c:pt>
                <c:pt idx="17">
                  <c:v>1.2623635844363556E-2</c:v>
                </c:pt>
                <c:pt idx="18">
                  <c:v>1.1639497715031318E-2</c:v>
                </c:pt>
                <c:pt idx="19">
                  <c:v>1.4079027281696506E-2</c:v>
                </c:pt>
                <c:pt idx="20">
                  <c:v>1.8020232001049647E-2</c:v>
                </c:pt>
                <c:pt idx="21">
                  <c:v>1.6562145881790544E-2</c:v>
                </c:pt>
                <c:pt idx="22">
                  <c:v>1.4228790596897035E-2</c:v>
                </c:pt>
                <c:pt idx="23">
                  <c:v>9.8627273441617563E-3</c:v>
                </c:pt>
                <c:pt idx="24">
                  <c:v>5.685035061273898E-3</c:v>
                </c:pt>
                <c:pt idx="25">
                  <c:v>7.696408360317146E-3</c:v>
                </c:pt>
                <c:pt idx="26">
                  <c:v>1.4148933786977114E-2</c:v>
                </c:pt>
                <c:pt idx="27">
                  <c:v>2.08530202630587E-2</c:v>
                </c:pt>
                <c:pt idx="28">
                  <c:v>2.8232768090741926E-2</c:v>
                </c:pt>
                <c:pt idx="29">
                  <c:v>2.9809671115325231E-2</c:v>
                </c:pt>
                <c:pt idx="30">
                  <c:v>2.7639399646464509E-2</c:v>
                </c:pt>
                <c:pt idx="31">
                  <c:v>2.5011722107852376E-2</c:v>
                </c:pt>
                <c:pt idx="32">
                  <c:v>2.0104374607609273E-2</c:v>
                </c:pt>
                <c:pt idx="33">
                  <c:v>2.029791144576654E-2</c:v>
                </c:pt>
                <c:pt idx="34">
                  <c:v>1.9995806084193407E-2</c:v>
                </c:pt>
                <c:pt idx="35">
                  <c:v>2.1304969111358374E-2</c:v>
                </c:pt>
                <c:pt idx="36">
                  <c:v>2.4287843110445871E-2</c:v>
                </c:pt>
                <c:pt idx="37">
                  <c:v>2.5943452295132029E-2</c:v>
                </c:pt>
                <c:pt idx="38">
                  <c:v>2.911377585373711E-2</c:v>
                </c:pt>
                <c:pt idx="39">
                  <c:v>3.0632000611242743E-2</c:v>
                </c:pt>
                <c:pt idx="40">
                  <c:v>3.3291594172518896E-2</c:v>
                </c:pt>
                <c:pt idx="41">
                  <c:v>3.2865497026440212E-2</c:v>
                </c:pt>
                <c:pt idx="42">
                  <c:v>3.2677846723538836E-2</c:v>
                </c:pt>
                <c:pt idx="43">
                  <c:v>3.3906634036573E-2</c:v>
                </c:pt>
                <c:pt idx="44">
                  <c:v>2.7847246758015937E-2</c:v>
                </c:pt>
                <c:pt idx="45">
                  <c:v>2.1623841367850793E-2</c:v>
                </c:pt>
                <c:pt idx="46">
                  <c:v>1.4211347366860493E-2</c:v>
                </c:pt>
                <c:pt idx="47">
                  <c:v>7.4114014106410166E-3</c:v>
                </c:pt>
                <c:pt idx="48">
                  <c:v>1.1740563948382547E-2</c:v>
                </c:pt>
                <c:pt idx="49">
                  <c:v>1.9177990396866806E-2</c:v>
                </c:pt>
                <c:pt idx="50">
                  <c:v>2.7201673180592439E-2</c:v>
                </c:pt>
                <c:pt idx="51">
                  <c:v>3.4115042614073936E-2</c:v>
                </c:pt>
                <c:pt idx="52">
                  <c:v>3.4325739064044951E-2</c:v>
                </c:pt>
                <c:pt idx="53">
                  <c:v>3.1921471613221085E-2</c:v>
                </c:pt>
                <c:pt idx="54">
                  <c:v>2.9223642147050477E-2</c:v>
                </c:pt>
                <c:pt idx="55">
                  <c:v>2.4661452921559881E-2</c:v>
                </c:pt>
                <c:pt idx="56">
                  <c:v>1.9921525472323443E-2</c:v>
                </c:pt>
                <c:pt idx="57">
                  <c:v>1.62889171440386E-2</c:v>
                </c:pt>
                <c:pt idx="58">
                  <c:v>1.3573221579026025E-2</c:v>
                </c:pt>
                <c:pt idx="59">
                  <c:v>1.4307195473074338E-2</c:v>
                </c:pt>
                <c:pt idx="60">
                  <c:v>1.6711521051765366E-2</c:v>
                </c:pt>
                <c:pt idx="61">
                  <c:v>1.766418049124336E-2</c:v>
                </c:pt>
                <c:pt idx="62">
                  <c:v>1.8725749323432083E-2</c:v>
                </c:pt>
                <c:pt idx="63">
                  <c:v>1.7967995827142192E-2</c:v>
                </c:pt>
                <c:pt idx="64">
                  <c:v>1.6174222629827782E-2</c:v>
                </c:pt>
                <c:pt idx="65">
                  <c:v>1.6242262723072325E-2</c:v>
                </c:pt>
                <c:pt idx="66">
                  <c:v>1.269976581935914E-2</c:v>
                </c:pt>
                <c:pt idx="67">
                  <c:v>9.2412364135308813E-3</c:v>
                </c:pt>
                <c:pt idx="68">
                  <c:v>5.880765320420654E-3</c:v>
                </c:pt>
                <c:pt idx="69">
                  <c:v>5.9499542822118357E-5</c:v>
                </c:pt>
                <c:pt idx="70">
                  <c:v>-4.2491196838347805E-3</c:v>
                </c:pt>
                <c:pt idx="71">
                  <c:v>-1.0080350475137499E-2</c:v>
                </c:pt>
                <c:pt idx="72">
                  <c:v>-1.6744555651052991E-2</c:v>
                </c:pt>
                <c:pt idx="73">
                  <c:v>-1.9852523291813876E-2</c:v>
                </c:pt>
                <c:pt idx="74">
                  <c:v>-1.986545727273048E-2</c:v>
                </c:pt>
                <c:pt idx="75">
                  <c:v>-1.7179220848685495E-2</c:v>
                </c:pt>
                <c:pt idx="76">
                  <c:v>-1.3840718404182613E-2</c:v>
                </c:pt>
                <c:pt idx="77">
                  <c:v>-1.0832728052808945E-2</c:v>
                </c:pt>
                <c:pt idx="78">
                  <c:v>-7.0650769771529974E-3</c:v>
                </c:pt>
                <c:pt idx="79">
                  <c:v>-2.1715633016404232E-3</c:v>
                </c:pt>
                <c:pt idx="80">
                  <c:v>4.8392746201538616E-3</c:v>
                </c:pt>
                <c:pt idx="81">
                  <c:v>1.0958579533393234E-2</c:v>
                </c:pt>
                <c:pt idx="82">
                  <c:v>1.376470656235158E-2</c:v>
                </c:pt>
                <c:pt idx="83">
                  <c:v>1.4720641543380427E-2</c:v>
                </c:pt>
                <c:pt idx="84">
                  <c:v>1.3219691322287843E-2</c:v>
                </c:pt>
                <c:pt idx="85">
                  <c:v>1.1502081774736007E-2</c:v>
                </c:pt>
                <c:pt idx="86">
                  <c:v>1.0301708515268276E-2</c:v>
                </c:pt>
                <c:pt idx="87">
                  <c:v>8.8671079775051679E-3</c:v>
                </c:pt>
                <c:pt idx="88">
                  <c:v>9.4738240863131359E-3</c:v>
                </c:pt>
                <c:pt idx="89">
                  <c:v>7.5034582730368745E-3</c:v>
                </c:pt>
                <c:pt idx="90">
                  <c:v>-9.8405442009376846E-3</c:v>
                </c:pt>
                <c:pt idx="91">
                  <c:v>-1.8231777466711629E-2</c:v>
                </c:pt>
                <c:pt idx="92">
                  <c:v>-2.357543793305791E-2</c:v>
                </c:pt>
                <c:pt idx="93">
                  <c:v>-2.464929205166572E-2</c:v>
                </c:pt>
                <c:pt idx="94">
                  <c:v>5.6753983716030919E-3</c:v>
                </c:pt>
                <c:pt idx="95">
                  <c:v>2.129186992238943E-2</c:v>
                </c:pt>
                <c:pt idx="96">
                  <c:v>2.9513389423900624E-2</c:v>
                </c:pt>
                <c:pt idx="97">
                  <c:v>3.516411482014313E-2</c:v>
                </c:pt>
                <c:pt idx="98">
                  <c:v>2.6074260826252586E-2</c:v>
                </c:pt>
                <c:pt idx="99">
                  <c:v>2.4620292078719554E-2</c:v>
                </c:pt>
                <c:pt idx="100">
                  <c:v>2.4226247919742611E-2</c:v>
                </c:pt>
                <c:pt idx="101">
                  <c:v>2.3988326204564692E-2</c:v>
                </c:pt>
                <c:pt idx="102">
                  <c:v>2.1795327921496115E-2</c:v>
                </c:pt>
                <c:pt idx="103">
                  <c:v>1.7986440977611054E-2</c:v>
                </c:pt>
                <c:pt idx="104">
                  <c:v>1.6133203589994732E-2</c:v>
                </c:pt>
                <c:pt idx="105">
                  <c:v>1.6326140143462332E-2</c:v>
                </c:pt>
                <c:pt idx="106">
                  <c:v>1.7416535121428052E-2</c:v>
                </c:pt>
                <c:pt idx="107">
                  <c:v>2.0503461113932409E-2</c:v>
                </c:pt>
                <c:pt idx="108">
                  <c:v>2.2368093636884426E-2</c:v>
                </c:pt>
                <c:pt idx="109">
                  <c:v>2.0313697116756176E-2</c:v>
                </c:pt>
                <c:pt idx="110">
                  <c:v>1.7460234975687189E-2</c:v>
                </c:pt>
                <c:pt idx="111">
                  <c:v>1.2958158575202121E-2</c:v>
                </c:pt>
                <c:pt idx="112">
                  <c:v>1.0749768403687108E-2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73-4FFE-B68F-66829CE263C2}"/>
            </c:ext>
          </c:extLst>
        </c:ser>
        <c:ser>
          <c:idx val="3"/>
          <c:order val="3"/>
          <c:tx>
            <c:strRef>
              <c:f>'Valores Encadeados a Preços 95'!$AL$11</c:f>
              <c:strCache>
                <c:ptCount val="1"/>
                <c:pt idx="0">
                  <c:v>Impostos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'Valores Encadeados a Preços 95'!$AH$12:$AH$124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'Valores Encadeados a Preços 95'!$AL$12:$AL$124</c:f>
              <c:numCache>
                <c:formatCode>0.00%</c:formatCode>
                <c:ptCount val="113"/>
                <c:pt idx="0">
                  <c:v>8.5007769795807271E-3</c:v>
                </c:pt>
                <c:pt idx="1">
                  <c:v>6.2030298621135955E-3</c:v>
                </c:pt>
                <c:pt idx="2">
                  <c:v>2.380978911537969E-3</c:v>
                </c:pt>
                <c:pt idx="3">
                  <c:v>-8.4214695448921954E-4</c:v>
                </c:pt>
                <c:pt idx="4">
                  <c:v>-2.1089044967199698E-3</c:v>
                </c:pt>
                <c:pt idx="5">
                  <c:v>-4.0629530897641521E-3</c:v>
                </c:pt>
                <c:pt idx="6">
                  <c:v>-4.83741770776618E-3</c:v>
                </c:pt>
                <c:pt idx="7">
                  <c:v>-5.3862150589660896E-3</c:v>
                </c:pt>
                <c:pt idx="8">
                  <c:v>-3.7772581830483902E-3</c:v>
                </c:pt>
                <c:pt idx="9">
                  <c:v>5.7885165087920266E-4</c:v>
                </c:pt>
                <c:pt idx="10">
                  <c:v>4.1863330890993602E-3</c:v>
                </c:pt>
                <c:pt idx="11">
                  <c:v>8.2140718811393246E-3</c:v>
                </c:pt>
                <c:pt idx="12">
                  <c:v>9.8610575798266983E-3</c:v>
                </c:pt>
                <c:pt idx="13">
                  <c:v>8.9517901701541419E-3</c:v>
                </c:pt>
                <c:pt idx="14">
                  <c:v>6.9391255886984988E-3</c:v>
                </c:pt>
                <c:pt idx="15">
                  <c:v>4.0342497932148074E-3</c:v>
                </c:pt>
                <c:pt idx="16">
                  <c:v>8.849896546050996E-4</c:v>
                </c:pt>
                <c:pt idx="17">
                  <c:v>-3.7851604078306821E-3</c:v>
                </c:pt>
                <c:pt idx="18">
                  <c:v>-4.4247631275312581E-3</c:v>
                </c:pt>
                <c:pt idx="19">
                  <c:v>-2.9570233516480332E-3</c:v>
                </c:pt>
                <c:pt idx="20">
                  <c:v>5.3558881274662638E-5</c:v>
                </c:pt>
                <c:pt idx="21">
                  <c:v>3.85695068595273E-3</c:v>
                </c:pt>
                <c:pt idx="22">
                  <c:v>3.5834496791187229E-3</c:v>
                </c:pt>
                <c:pt idx="23">
                  <c:v>2.2100261699892322E-3</c:v>
                </c:pt>
                <c:pt idx="24">
                  <c:v>9.42208513022167E-4</c:v>
                </c:pt>
                <c:pt idx="25">
                  <c:v>5.7835647403667952E-4</c:v>
                </c:pt>
                <c:pt idx="26">
                  <c:v>3.4009126996561666E-3</c:v>
                </c:pt>
                <c:pt idx="27">
                  <c:v>6.9973069815694126E-3</c:v>
                </c:pt>
                <c:pt idx="28">
                  <c:v>9.1733473698312213E-3</c:v>
                </c:pt>
                <c:pt idx="29">
                  <c:v>9.4582690320580299E-3</c:v>
                </c:pt>
                <c:pt idx="30">
                  <c:v>8.9604814060600391E-3</c:v>
                </c:pt>
                <c:pt idx="31">
                  <c:v>7.4184893509518625E-3</c:v>
                </c:pt>
                <c:pt idx="32">
                  <c:v>6.4347310974768434E-3</c:v>
                </c:pt>
                <c:pt idx="33">
                  <c:v>7.7370106271008538E-3</c:v>
                </c:pt>
                <c:pt idx="34">
                  <c:v>7.5675574776238892E-3</c:v>
                </c:pt>
                <c:pt idx="35">
                  <c:v>8.3793976823372043E-3</c:v>
                </c:pt>
                <c:pt idx="36">
                  <c:v>8.3240513913382524E-3</c:v>
                </c:pt>
                <c:pt idx="37">
                  <c:v>7.7916779747829205E-3</c:v>
                </c:pt>
                <c:pt idx="38">
                  <c:v>8.6930531479980575E-3</c:v>
                </c:pt>
                <c:pt idx="39">
                  <c:v>8.83627356340521E-3</c:v>
                </c:pt>
                <c:pt idx="40">
                  <c:v>1.1375174818028733E-2</c:v>
                </c:pt>
                <c:pt idx="41">
                  <c:v>1.2159344787434159E-2</c:v>
                </c:pt>
                <c:pt idx="42">
                  <c:v>1.2552155374183934E-2</c:v>
                </c:pt>
                <c:pt idx="43">
                  <c:v>1.4276102820865446E-2</c:v>
                </c:pt>
                <c:pt idx="44">
                  <c:v>1.1065212992903575E-2</c:v>
                </c:pt>
                <c:pt idx="45">
                  <c:v>6.9901300843866138E-3</c:v>
                </c:pt>
                <c:pt idx="46">
                  <c:v>2.5620112925451573E-3</c:v>
                </c:pt>
                <c:pt idx="47">
                  <c:v>-2.1632794649386611E-3</c:v>
                </c:pt>
                <c:pt idx="48">
                  <c:v>-4.4010666886388182E-4</c:v>
                </c:pt>
                <c:pt idx="49">
                  <c:v>5.5184733201665177E-3</c:v>
                </c:pt>
                <c:pt idx="50">
                  <c:v>1.0835411771237822E-2</c:v>
                </c:pt>
                <c:pt idx="51">
                  <c:v>1.5171314893840429E-2</c:v>
                </c:pt>
                <c:pt idx="52">
                  <c:v>1.5635565237492672E-2</c:v>
                </c:pt>
                <c:pt idx="53">
                  <c:v>1.3430771597204169E-2</c:v>
                </c:pt>
                <c:pt idx="54">
                  <c:v>1.2032056195592824E-2</c:v>
                </c:pt>
                <c:pt idx="55">
                  <c:v>9.9506955712522754E-3</c:v>
                </c:pt>
                <c:pt idx="56">
                  <c:v>7.9287732844087067E-3</c:v>
                </c:pt>
                <c:pt idx="57">
                  <c:v>6.5622229352367391E-3</c:v>
                </c:pt>
                <c:pt idx="58">
                  <c:v>4.8345807705253065E-3</c:v>
                </c:pt>
                <c:pt idx="59">
                  <c:v>4.5306280424442565E-3</c:v>
                </c:pt>
                <c:pt idx="60">
                  <c:v>5.5084314184282888E-3</c:v>
                </c:pt>
                <c:pt idx="61">
                  <c:v>5.4620359587806474E-3</c:v>
                </c:pt>
                <c:pt idx="62">
                  <c:v>6.4688527608013193E-3</c:v>
                </c:pt>
                <c:pt idx="63">
                  <c:v>6.8586118243691811E-3</c:v>
                </c:pt>
                <c:pt idx="64">
                  <c:v>5.5940482881192523E-3</c:v>
                </c:pt>
                <c:pt idx="65">
                  <c:v>5.8929981126450079E-3</c:v>
                </c:pt>
                <c:pt idx="66">
                  <c:v>3.7530661533950269E-3</c:v>
                </c:pt>
                <c:pt idx="67">
                  <c:v>1.7883302578486403E-3</c:v>
                </c:pt>
                <c:pt idx="68">
                  <c:v>1.1021042469587688E-3</c:v>
                </c:pt>
                <c:pt idx="69">
                  <c:v>-1.1810447928276781E-3</c:v>
                </c:pt>
                <c:pt idx="70">
                  <c:v>-2.497515574983318E-3</c:v>
                </c:pt>
                <c:pt idx="71">
                  <c:v>-4.7147902884253487E-3</c:v>
                </c:pt>
                <c:pt idx="72">
                  <c:v>-8.3515128134246473E-3</c:v>
                </c:pt>
                <c:pt idx="73">
                  <c:v>-1.0537277343970315E-2</c:v>
                </c:pt>
                <c:pt idx="74">
                  <c:v>-1.1149019567164978E-2</c:v>
                </c:pt>
                <c:pt idx="75">
                  <c:v>-1.0296108512778096E-2</c:v>
                </c:pt>
                <c:pt idx="76">
                  <c:v>-7.8216587094924704E-3</c:v>
                </c:pt>
                <c:pt idx="77">
                  <c:v>-4.6639045393158428E-3</c:v>
                </c:pt>
                <c:pt idx="78">
                  <c:v>-2.3339471311434874E-3</c:v>
                </c:pt>
                <c:pt idx="79">
                  <c:v>3.8142822199665503E-5</c:v>
                </c:pt>
                <c:pt idx="80">
                  <c:v>2.3860611155415148E-3</c:v>
                </c:pt>
                <c:pt idx="81">
                  <c:v>3.3232351745959279E-3</c:v>
                </c:pt>
                <c:pt idx="82">
                  <c:v>3.6783884898003022E-3</c:v>
                </c:pt>
                <c:pt idx="83">
                  <c:v>3.5025732672008328E-3</c:v>
                </c:pt>
                <c:pt idx="84">
                  <c:v>2.7115719569856243E-3</c:v>
                </c:pt>
                <c:pt idx="85">
                  <c:v>2.1647361616163961E-3</c:v>
                </c:pt>
                <c:pt idx="86">
                  <c:v>2.6631889388445684E-3</c:v>
                </c:pt>
                <c:pt idx="87">
                  <c:v>3.0868611554818949E-3</c:v>
                </c:pt>
                <c:pt idx="88">
                  <c:v>3.8067480223283323E-3</c:v>
                </c:pt>
                <c:pt idx="89">
                  <c:v>3.6008384816870035E-3</c:v>
                </c:pt>
                <c:pt idx="90">
                  <c:v>-2.0860022892272962E-3</c:v>
                </c:pt>
                <c:pt idx="91">
                  <c:v>-4.5757809036810031E-3</c:v>
                </c:pt>
                <c:pt idx="92">
                  <c:v>-5.3757335992235126E-3</c:v>
                </c:pt>
                <c:pt idx="93">
                  <c:v>-4.6739789770389832E-3</c:v>
                </c:pt>
                <c:pt idx="94">
                  <c:v>4.463596585784501E-3</c:v>
                </c:pt>
                <c:pt idx="95">
                  <c:v>7.9750129587607757E-3</c:v>
                </c:pt>
                <c:pt idx="96">
                  <c:v>8.2887437608889381E-3</c:v>
                </c:pt>
                <c:pt idx="97">
                  <c:v>7.3906691756083194E-3</c:v>
                </c:pt>
                <c:pt idx="98">
                  <c:v>3.8804004160571236E-3</c:v>
                </c:pt>
                <c:pt idx="99">
                  <c:v>2.9627704617630674E-3</c:v>
                </c:pt>
                <c:pt idx="100">
                  <c:v>3.3143328135208216E-3</c:v>
                </c:pt>
                <c:pt idx="101">
                  <c:v>4.5922857261641147E-3</c:v>
                </c:pt>
                <c:pt idx="102">
                  <c:v>4.3770045039089522E-3</c:v>
                </c:pt>
                <c:pt idx="103">
                  <c:v>3.5848050905090629E-3</c:v>
                </c:pt>
                <c:pt idx="104">
                  <c:v>3.0529060986527134E-3</c:v>
                </c:pt>
                <c:pt idx="105">
                  <c:v>3.0807450740748072E-3</c:v>
                </c:pt>
                <c:pt idx="106">
                  <c:v>3.9020045931562062E-3</c:v>
                </c:pt>
                <c:pt idx="107">
                  <c:v>5.6187979678754387E-3</c:v>
                </c:pt>
                <c:pt idx="108">
                  <c:v>7.2483192964683564E-3</c:v>
                </c:pt>
                <c:pt idx="109">
                  <c:v>7.0158512840774413E-3</c:v>
                </c:pt>
                <c:pt idx="110">
                  <c:v>5.7368046971548849E-3</c:v>
                </c:pt>
                <c:pt idx="111">
                  <c:v>4.0294641467576737E-3</c:v>
                </c:pt>
                <c:pt idx="112">
                  <c:v>2.3487726457426263E-3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73-4FFE-B68F-66829CE263C2}"/>
            </c:ext>
          </c:extLst>
        </c:ser>
        <c:ser>
          <c:idx val="4"/>
          <c:order val="4"/>
          <c:tx>
            <c:strRef>
              <c:f>'Valores Encadeados a Preços 95'!$AM$11</c:f>
              <c:strCache>
                <c:ptCount val="1"/>
                <c:pt idx="0">
                  <c:v>PIB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'Valores Encadeados a Preços 95'!$AH$12:$AH$124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'Valores Encadeados a Preços 95'!$AM$12:$AM$124</c:f>
              <c:numCache>
                <c:formatCode>0.0%</c:formatCode>
                <c:ptCount val="113"/>
                <c:pt idx="0">
                  <c:v>3.3948459853159418E-2</c:v>
                </c:pt>
                <c:pt idx="1">
                  <c:v>2.8134774283856023E-2</c:v>
                </c:pt>
                <c:pt idx="2">
                  <c:v>2.0194317963698083E-2</c:v>
                </c:pt>
                <c:pt idx="3">
                  <c:v>1.6430603042161485E-2</c:v>
                </c:pt>
                <c:pt idx="4">
                  <c:v>3.380979019523167E-3</c:v>
                </c:pt>
                <c:pt idx="5">
                  <c:v>2.8242671386755624E-3</c:v>
                </c:pt>
                <c:pt idx="6">
                  <c:v>-1.9121231489300783E-3</c:v>
                </c:pt>
                <c:pt idx="7">
                  <c:v>-4.4155507422727336E-3</c:v>
                </c:pt>
                <c:pt idx="8">
                  <c:v>4.6793756667951047E-3</c:v>
                </c:pt>
                <c:pt idx="9">
                  <c:v>1.3398776018223257E-2</c:v>
                </c:pt>
                <c:pt idx="10">
                  <c:v>2.435509946447878E-2</c:v>
                </c:pt>
                <c:pt idx="11">
                  <c:v>3.7752778726457992E-2</c:v>
                </c:pt>
                <c:pt idx="12">
                  <c:v>4.3879494436487976E-2</c:v>
                </c:pt>
                <c:pt idx="13">
                  <c:v>4.1593659933644167E-2</c:v>
                </c:pt>
                <c:pt idx="14">
                  <c:v>3.7386464333157177E-2</c:v>
                </c:pt>
                <c:pt idx="15">
                  <c:v>2.6826837334938958E-2</c:v>
                </c:pt>
                <c:pt idx="16">
                  <c:v>1.3898964044581685E-2</c:v>
                </c:pt>
                <c:pt idx="17">
                  <c:v>6.711154007138953E-3</c:v>
                </c:pt>
                <c:pt idx="18">
                  <c:v>6.7355813561924549E-3</c:v>
                </c:pt>
                <c:pt idx="19">
                  <c:v>1.6165552577042996E-2</c:v>
                </c:pt>
                <c:pt idx="20">
                  <c:v>3.0534618568362815E-2</c:v>
                </c:pt>
                <c:pt idx="21">
                  <c:v>3.5870420394645386E-2</c:v>
                </c:pt>
                <c:pt idx="22">
                  <c:v>3.1941640197062249E-2</c:v>
                </c:pt>
                <c:pt idx="23">
                  <c:v>2.2803673871021779E-2</c:v>
                </c:pt>
                <c:pt idx="24">
                  <c:v>1.140828998770882E-2</c:v>
                </c:pt>
                <c:pt idx="25">
                  <c:v>1.444529005655415E-2</c:v>
                </c:pt>
                <c:pt idx="26">
                  <c:v>2.8150418471834193E-2</c:v>
                </c:pt>
                <c:pt idx="27">
                  <c:v>4.3314099994919752E-2</c:v>
                </c:pt>
                <c:pt idx="28">
                  <c:v>5.7599646368600155E-2</c:v>
                </c:pt>
                <c:pt idx="29">
                  <c:v>5.81864245679653E-2</c:v>
                </c:pt>
                <c:pt idx="30">
                  <c:v>5.3556239576973308E-2</c:v>
                </c:pt>
                <c:pt idx="31">
                  <c:v>4.2122479476677466E-2</c:v>
                </c:pt>
                <c:pt idx="32">
                  <c:v>3.2021352351273569E-2</c:v>
                </c:pt>
                <c:pt idx="33">
                  <c:v>3.2349931791803455E-2</c:v>
                </c:pt>
                <c:pt idx="34">
                  <c:v>2.6907608252957793E-2</c:v>
                </c:pt>
                <c:pt idx="35">
                  <c:v>3.2973500551758628E-2</c:v>
                </c:pt>
                <c:pt idx="36">
                  <c:v>3.9619886853716091E-2</c:v>
                </c:pt>
                <c:pt idx="37">
                  <c:v>4.1916188652981079E-2</c:v>
                </c:pt>
                <c:pt idx="38">
                  <c:v>5.2590929053890845E-2</c:v>
                </c:pt>
                <c:pt idx="39">
                  <c:v>5.6078025157588751E-2</c:v>
                </c:pt>
                <c:pt idx="40">
                  <c:v>6.0698706243928147E-2</c:v>
                </c:pt>
                <c:pt idx="41">
                  <c:v>6.2994368673929824E-2</c:v>
                </c:pt>
                <c:pt idx="42">
                  <c:v>6.2515794384804702E-2</c:v>
                </c:pt>
                <c:pt idx="43">
                  <c:v>6.5348292484059378E-2</c:v>
                </c:pt>
                <c:pt idx="44">
                  <c:v>5.0941954476708906E-2</c:v>
                </c:pt>
                <c:pt idx="45">
                  <c:v>2.9694426948719155E-2</c:v>
                </c:pt>
                <c:pt idx="46">
                  <c:v>8.28473698551635E-3</c:v>
                </c:pt>
                <c:pt idx="47">
                  <c:v>-1.1928860564768606E-2</c:v>
                </c:pt>
                <c:pt idx="48">
                  <c:v>-1.2581200485802801E-3</c:v>
                </c:pt>
                <c:pt idx="49">
                  <c:v>2.6367021261510581E-2</c:v>
                </c:pt>
                <c:pt idx="50">
                  <c:v>5.3337139001252698E-2</c:v>
                </c:pt>
                <c:pt idx="51">
                  <c:v>7.4612635505520108E-2</c:v>
                </c:pt>
                <c:pt idx="52">
                  <c:v>7.5282258172416183E-2</c:v>
                </c:pt>
                <c:pt idx="53">
                  <c:v>6.5547593334902343E-2</c:v>
                </c:pt>
                <c:pt idx="54">
                  <c:v>5.6149192453840646E-2</c:v>
                </c:pt>
                <c:pt idx="55">
                  <c:v>4.7610560195729512E-2</c:v>
                </c:pt>
                <c:pt idx="56">
                  <c:v>3.9744230818544946E-2</c:v>
                </c:pt>
                <c:pt idx="57">
                  <c:v>3.1237248203603407E-2</c:v>
                </c:pt>
                <c:pt idx="58">
                  <c:v>2.1970905286655906E-2</c:v>
                </c:pt>
                <c:pt idx="59">
                  <c:v>1.9387270619124486E-2</c:v>
                </c:pt>
                <c:pt idx="60">
                  <c:v>1.9211759784276472E-2</c:v>
                </c:pt>
                <c:pt idx="61">
                  <c:v>2.168477238568367E-2</c:v>
                </c:pt>
                <c:pt idx="62">
                  <c:v>2.9284553919284084E-2</c:v>
                </c:pt>
                <c:pt idx="63">
                  <c:v>2.996297224173694E-2</c:v>
                </c:pt>
                <c:pt idx="64">
                  <c:v>3.0048226753653262E-2</c:v>
                </c:pt>
                <c:pt idx="65">
                  <c:v>3.1871247146741277E-2</c:v>
                </c:pt>
                <c:pt idx="66">
                  <c:v>2.0632116785714638E-2</c:v>
                </c:pt>
                <c:pt idx="67">
                  <c:v>1.1928645650248759E-2</c:v>
                </c:pt>
                <c:pt idx="68">
                  <c:v>5.0395574468804494E-3</c:v>
                </c:pt>
                <c:pt idx="69">
                  <c:v>-7.2729814932331882E-3</c:v>
                </c:pt>
                <c:pt idx="70">
                  <c:v>-1.298779006049311E-2</c:v>
                </c:pt>
                <c:pt idx="71">
                  <c:v>-2.2164038000606845E-2</c:v>
                </c:pt>
                <c:pt idx="72">
                  <c:v>-3.5457633973564384E-2</c:v>
                </c:pt>
                <c:pt idx="73">
                  <c:v>-4.4140793919420836E-2</c:v>
                </c:pt>
                <c:pt idx="74">
                  <c:v>-4.542335338834292E-2</c:v>
                </c:pt>
                <c:pt idx="75">
                  <c:v>-4.0975668957215043E-2</c:v>
                </c:pt>
                <c:pt idx="76">
                  <c:v>-3.2759168900599711E-2</c:v>
                </c:pt>
                <c:pt idx="77">
                  <c:v>-1.935909792097068E-2</c:v>
                </c:pt>
                <c:pt idx="78">
                  <c:v>-9.3367261953016811E-3</c:v>
                </c:pt>
                <c:pt idx="79">
                  <c:v>1.0729636998203507E-3</c:v>
                </c:pt>
                <c:pt idx="80">
                  <c:v>1.3228690438595869E-2</c:v>
                </c:pt>
                <c:pt idx="81">
                  <c:v>1.7249591005323639E-2</c:v>
                </c:pt>
                <c:pt idx="82">
                  <c:v>1.9320579861197285E-2</c:v>
                </c:pt>
                <c:pt idx="83">
                  <c:v>2.0372581758965502E-2</c:v>
                </c:pt>
                <c:pt idx="84">
                  <c:v>1.7836667578435605E-2</c:v>
                </c:pt>
                <c:pt idx="85">
                  <c:v>1.5346871382333038E-2</c:v>
                </c:pt>
                <c:pt idx="86">
                  <c:v>1.4234002303070037E-2</c:v>
                </c:pt>
                <c:pt idx="87">
                  <c:v>1.1843917190129227E-2</c:v>
                </c:pt>
                <c:pt idx="88">
                  <c:v>1.2207778175691297E-2</c:v>
                </c:pt>
                <c:pt idx="89">
                  <c:v>1.0996571755197859E-2</c:v>
                </c:pt>
                <c:pt idx="90">
                  <c:v>-1.7328037720478195E-2</c:v>
                </c:pt>
                <c:pt idx="91">
                  <c:v>-2.7842566043575823E-2</c:v>
                </c:pt>
                <c:pt idx="92">
                  <c:v>-3.2767587827288613E-2</c:v>
                </c:pt>
                <c:pt idx="93">
                  <c:v>-2.9452068671687481E-2</c:v>
                </c:pt>
                <c:pt idx="94">
                  <c:v>2.4016599674224759E-2</c:v>
                </c:pt>
                <c:pt idx="95">
                  <c:v>4.2928429209754704E-2</c:v>
                </c:pt>
                <c:pt idx="96">
                  <c:v>4.7626043674215746E-2</c:v>
                </c:pt>
                <c:pt idx="97">
                  <c:v>4.6781612304360953E-2</c:v>
                </c:pt>
                <c:pt idx="98">
                  <c:v>2.666728067269819E-2</c:v>
                </c:pt>
                <c:pt idx="99">
                  <c:v>2.7103780092185614E-2</c:v>
                </c:pt>
                <c:pt idx="100">
                  <c:v>3.0166943540810509E-2</c:v>
                </c:pt>
                <c:pt idx="101">
                  <c:v>3.7520713772625225E-2</c:v>
                </c:pt>
                <c:pt idx="102">
                  <c:v>3.8279511691816648E-2</c:v>
                </c:pt>
                <c:pt idx="103">
                  <c:v>3.3244047771391116E-2</c:v>
                </c:pt>
                <c:pt idx="104">
                  <c:v>3.2416553281358285E-2</c:v>
                </c:pt>
                <c:pt idx="105">
                  <c:v>2.7563851926537541E-2</c:v>
                </c:pt>
                <c:pt idx="106">
                  <c:v>2.6705190513444999E-2</c:v>
                </c:pt>
                <c:pt idx="107">
                  <c:v>3.1252589582336565E-2</c:v>
                </c:pt>
                <c:pt idx="108">
                  <c:v>3.4193151659774212E-2</c:v>
                </c:pt>
                <c:pt idx="109">
                  <c:v>3.5859360072587831E-2</c:v>
                </c:pt>
                <c:pt idx="110">
                  <c:v>3.3009455272901445E-2</c:v>
                </c:pt>
                <c:pt idx="111">
                  <c:v>2.7109355073329899E-2</c:v>
                </c:pt>
                <c:pt idx="112">
                  <c:v>2.2857464889439072E-2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73-4FFE-B68F-66829CE26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6434047"/>
        <c:axId val="1066431647"/>
      </c:barChart>
      <c:catAx>
        <c:axId val="106643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6431647"/>
        <c:crosses val="autoZero"/>
        <c:auto val="1"/>
        <c:lblAlgn val="ctr"/>
        <c:lblOffset val="100"/>
        <c:noMultiLvlLbl val="0"/>
      </c:catAx>
      <c:valAx>
        <c:axId val="106643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643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'PIB Nominal'!#REF!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'PIB Nominal'!#REF!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A72-468B-BE4C-90C35E554EB2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'PIB Nominal'!#REF!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'PIB Nominal'!#REF!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A72-468B-BE4C-90C35E554EB2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'PIB Nominal'!#REF!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'PIB Nominal'!#REF!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CA72-468B-BE4C-90C35E554EB2}"/>
            </c:ext>
          </c:extLst>
        </c:ser>
        <c:ser>
          <c:idx val="3"/>
          <c:order val="3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'PIB Nominal'!#REF!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'PIB Nominal'!#REF!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CA72-468B-BE4C-90C35E554EB2}"/>
            </c:ext>
          </c:extLst>
        </c:ser>
        <c:ser>
          <c:idx val="4"/>
          <c:order val="4"/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'PIB Nominal'!#REF!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'PIB Nominal'!#REF!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CA72-468B-BE4C-90C35E554EB2}"/>
            </c:ext>
          </c:extLst>
        </c:ser>
        <c:ser>
          <c:idx val="5"/>
          <c:order val="5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'PIB Nominal'!#REF!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'PIB Nominal'!#REF!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CA72-468B-BE4C-90C35E554EB2}"/>
            </c:ext>
          </c:extLst>
        </c:ser>
        <c:ser>
          <c:idx val="6"/>
          <c:order val="6"/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'PIB Nominal'!#REF!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'PIB Nominal'!#REF!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CA72-468B-BE4C-90C35E554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834303"/>
        <c:axId val="1064849183"/>
      </c:lineChart>
      <c:catAx>
        <c:axId val="106483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4849183"/>
        <c:crosses val="autoZero"/>
        <c:auto val="1"/>
        <c:lblAlgn val="ctr"/>
        <c:lblOffset val="100"/>
        <c:noMultiLvlLbl val="0"/>
      </c:catAx>
      <c:valAx>
        <c:axId val="106484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483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'PIB Nominal'!$C$5</c:f>
              <c:strCache>
                <c:ptCount val="1"/>
                <c:pt idx="0">
                  <c:v> Consumo das Famílias (dir.)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Nominal'!$B$6:$B$122</c:f>
              <c:strCache>
                <c:ptCount val="117"/>
                <c:pt idx="0">
                  <c:v>1996.IV</c:v>
                </c:pt>
                <c:pt idx="1">
                  <c:v>1997.I</c:v>
                </c:pt>
                <c:pt idx="2">
                  <c:v>1997.II</c:v>
                </c:pt>
                <c:pt idx="3">
                  <c:v>1997.III</c:v>
                </c:pt>
                <c:pt idx="4">
                  <c:v>1997.IV</c:v>
                </c:pt>
                <c:pt idx="5">
                  <c:v>1998.I</c:v>
                </c:pt>
                <c:pt idx="6">
                  <c:v>1998.II</c:v>
                </c:pt>
                <c:pt idx="7">
                  <c:v>1998.III</c:v>
                </c:pt>
                <c:pt idx="8">
                  <c:v>1998.IV</c:v>
                </c:pt>
                <c:pt idx="9">
                  <c:v>1999.I</c:v>
                </c:pt>
                <c:pt idx="10">
                  <c:v>1999.II</c:v>
                </c:pt>
                <c:pt idx="11">
                  <c:v>1999.III</c:v>
                </c:pt>
                <c:pt idx="12">
                  <c:v>1999.IV</c:v>
                </c:pt>
                <c:pt idx="13">
                  <c:v>2000.I</c:v>
                </c:pt>
                <c:pt idx="14">
                  <c:v>2000.II</c:v>
                </c:pt>
                <c:pt idx="15">
                  <c:v>2000.III</c:v>
                </c:pt>
                <c:pt idx="16">
                  <c:v>2000.IV</c:v>
                </c:pt>
                <c:pt idx="17">
                  <c:v>2001.I</c:v>
                </c:pt>
                <c:pt idx="18">
                  <c:v>2001.II</c:v>
                </c:pt>
                <c:pt idx="19">
                  <c:v>2001.III</c:v>
                </c:pt>
                <c:pt idx="20">
                  <c:v>2001.IV</c:v>
                </c:pt>
                <c:pt idx="21">
                  <c:v>2002.I</c:v>
                </c:pt>
                <c:pt idx="22">
                  <c:v>2002.II</c:v>
                </c:pt>
                <c:pt idx="23">
                  <c:v>2002.III</c:v>
                </c:pt>
                <c:pt idx="24">
                  <c:v>2002.IV</c:v>
                </c:pt>
                <c:pt idx="25">
                  <c:v>2003.I</c:v>
                </c:pt>
                <c:pt idx="26">
                  <c:v>2003.II</c:v>
                </c:pt>
                <c:pt idx="27">
                  <c:v>2003.III</c:v>
                </c:pt>
                <c:pt idx="28">
                  <c:v>2003.IV</c:v>
                </c:pt>
                <c:pt idx="29">
                  <c:v>2004.I</c:v>
                </c:pt>
                <c:pt idx="30">
                  <c:v>2004.II</c:v>
                </c:pt>
                <c:pt idx="31">
                  <c:v>2004.III</c:v>
                </c:pt>
                <c:pt idx="32">
                  <c:v>2004.IV</c:v>
                </c:pt>
                <c:pt idx="33">
                  <c:v>2005.I</c:v>
                </c:pt>
                <c:pt idx="34">
                  <c:v>2005.II</c:v>
                </c:pt>
                <c:pt idx="35">
                  <c:v>2005.III</c:v>
                </c:pt>
                <c:pt idx="36">
                  <c:v>2005.IV</c:v>
                </c:pt>
                <c:pt idx="37">
                  <c:v>2006.I</c:v>
                </c:pt>
                <c:pt idx="38">
                  <c:v>2006.II</c:v>
                </c:pt>
                <c:pt idx="39">
                  <c:v>2006.III</c:v>
                </c:pt>
                <c:pt idx="40">
                  <c:v>2006.IV</c:v>
                </c:pt>
                <c:pt idx="41">
                  <c:v>2007.I</c:v>
                </c:pt>
                <c:pt idx="42">
                  <c:v>2007.II</c:v>
                </c:pt>
                <c:pt idx="43">
                  <c:v>2007.III</c:v>
                </c:pt>
                <c:pt idx="44">
                  <c:v>2007.IV</c:v>
                </c:pt>
                <c:pt idx="45">
                  <c:v>2008.I</c:v>
                </c:pt>
                <c:pt idx="46">
                  <c:v>2008.II</c:v>
                </c:pt>
                <c:pt idx="47">
                  <c:v>2008.III</c:v>
                </c:pt>
                <c:pt idx="48">
                  <c:v>2008.IV</c:v>
                </c:pt>
                <c:pt idx="49">
                  <c:v>2009.I</c:v>
                </c:pt>
                <c:pt idx="50">
                  <c:v>2009.II</c:v>
                </c:pt>
                <c:pt idx="51">
                  <c:v>2009.III</c:v>
                </c:pt>
                <c:pt idx="52">
                  <c:v>2009.IV</c:v>
                </c:pt>
                <c:pt idx="53">
                  <c:v>2010.I</c:v>
                </c:pt>
                <c:pt idx="54">
                  <c:v>2010.II</c:v>
                </c:pt>
                <c:pt idx="55">
                  <c:v>2010.III</c:v>
                </c:pt>
                <c:pt idx="56">
                  <c:v>2010.IV</c:v>
                </c:pt>
                <c:pt idx="57">
                  <c:v>2011.I</c:v>
                </c:pt>
                <c:pt idx="58">
                  <c:v>2011.II</c:v>
                </c:pt>
                <c:pt idx="59">
                  <c:v>2011.III</c:v>
                </c:pt>
                <c:pt idx="60">
                  <c:v>2011.IV</c:v>
                </c:pt>
                <c:pt idx="61">
                  <c:v>2012.I</c:v>
                </c:pt>
                <c:pt idx="62">
                  <c:v>2012.II</c:v>
                </c:pt>
                <c:pt idx="63">
                  <c:v>2012.III</c:v>
                </c:pt>
                <c:pt idx="64">
                  <c:v>2012.IV</c:v>
                </c:pt>
                <c:pt idx="65">
                  <c:v>2013.I</c:v>
                </c:pt>
                <c:pt idx="66">
                  <c:v>2013.II</c:v>
                </c:pt>
                <c:pt idx="67">
                  <c:v>2013.III</c:v>
                </c:pt>
                <c:pt idx="68">
                  <c:v>2013.IV</c:v>
                </c:pt>
                <c:pt idx="69">
                  <c:v>2014.I</c:v>
                </c:pt>
                <c:pt idx="70">
                  <c:v>2014.II</c:v>
                </c:pt>
                <c:pt idx="71">
                  <c:v>2014.III</c:v>
                </c:pt>
                <c:pt idx="72">
                  <c:v>2014.IV</c:v>
                </c:pt>
                <c:pt idx="73">
                  <c:v>2015.I</c:v>
                </c:pt>
                <c:pt idx="74">
                  <c:v>2015.II</c:v>
                </c:pt>
                <c:pt idx="75">
                  <c:v>2015.III</c:v>
                </c:pt>
                <c:pt idx="76">
                  <c:v>2015.IV</c:v>
                </c:pt>
                <c:pt idx="77">
                  <c:v>2016.I</c:v>
                </c:pt>
                <c:pt idx="78">
                  <c:v>2016.II</c:v>
                </c:pt>
                <c:pt idx="79">
                  <c:v>2016.III</c:v>
                </c:pt>
                <c:pt idx="80">
                  <c:v>2016.IV</c:v>
                </c:pt>
                <c:pt idx="81">
                  <c:v>2017.I</c:v>
                </c:pt>
                <c:pt idx="82">
                  <c:v>2017.II</c:v>
                </c:pt>
                <c:pt idx="83">
                  <c:v>2017.III</c:v>
                </c:pt>
                <c:pt idx="84">
                  <c:v>2017.IV</c:v>
                </c:pt>
                <c:pt idx="85">
                  <c:v>2018.I</c:v>
                </c:pt>
                <c:pt idx="86">
                  <c:v>2018.II</c:v>
                </c:pt>
                <c:pt idx="87">
                  <c:v>2018.III</c:v>
                </c:pt>
                <c:pt idx="88">
                  <c:v>2018.IV</c:v>
                </c:pt>
                <c:pt idx="89">
                  <c:v>2019.I</c:v>
                </c:pt>
                <c:pt idx="90">
                  <c:v>2019.II</c:v>
                </c:pt>
                <c:pt idx="91">
                  <c:v>2019.III</c:v>
                </c:pt>
                <c:pt idx="92">
                  <c:v>2019.IV</c:v>
                </c:pt>
                <c:pt idx="93">
                  <c:v>2020.I</c:v>
                </c:pt>
                <c:pt idx="94">
                  <c:v>2020.II</c:v>
                </c:pt>
                <c:pt idx="95">
                  <c:v>2020.III</c:v>
                </c:pt>
                <c:pt idx="96">
                  <c:v>2020.IV</c:v>
                </c:pt>
                <c:pt idx="97">
                  <c:v>2021.I</c:v>
                </c:pt>
                <c:pt idx="98">
                  <c:v>2021.II</c:v>
                </c:pt>
                <c:pt idx="99">
                  <c:v>2021.III</c:v>
                </c:pt>
                <c:pt idx="100">
                  <c:v>2021.IV</c:v>
                </c:pt>
                <c:pt idx="101">
                  <c:v>2022.I</c:v>
                </c:pt>
                <c:pt idx="102">
                  <c:v>2022.II</c:v>
                </c:pt>
                <c:pt idx="103">
                  <c:v>2022.III</c:v>
                </c:pt>
                <c:pt idx="104">
                  <c:v>2022.IV</c:v>
                </c:pt>
                <c:pt idx="105">
                  <c:v>2023.I</c:v>
                </c:pt>
                <c:pt idx="106">
                  <c:v>2023.II</c:v>
                </c:pt>
                <c:pt idx="107">
                  <c:v>2023.III</c:v>
                </c:pt>
                <c:pt idx="108">
                  <c:v>2023.IV</c:v>
                </c:pt>
                <c:pt idx="109">
                  <c:v>2024.I</c:v>
                </c:pt>
                <c:pt idx="110">
                  <c:v>2024.II</c:v>
                </c:pt>
                <c:pt idx="111">
                  <c:v>2024.III</c:v>
                </c:pt>
                <c:pt idx="112">
                  <c:v>2024.IV</c:v>
                </c:pt>
                <c:pt idx="113">
                  <c:v>2025.I</c:v>
                </c:pt>
                <c:pt idx="114">
                  <c:v>2025.II</c:v>
                </c:pt>
                <c:pt idx="115">
                  <c:v>2025.III</c:v>
                </c:pt>
                <c:pt idx="116">
                  <c:v>2025.IV</c:v>
                </c:pt>
              </c:strCache>
            </c:strRef>
          </c:cat>
          <c:val>
            <c:numRef>
              <c:f>'PIB Nominal'!$C$6:$C$122</c:f>
              <c:numCache>
                <c:formatCode>0.0%</c:formatCode>
                <c:ptCount val="117"/>
                <c:pt idx="0">
                  <c:v>0.65157399218033119</c:v>
                </c:pt>
                <c:pt idx="1">
                  <c:v>0.65463774637283301</c:v>
                </c:pt>
                <c:pt idx="2">
                  <c:v>0.65838791239445371</c:v>
                </c:pt>
                <c:pt idx="3">
                  <c:v>0.6570014420081004</c:v>
                </c:pt>
                <c:pt idx="4">
                  <c:v>0.6530962969247126</c:v>
                </c:pt>
                <c:pt idx="5">
                  <c:v>0.65151087372644778</c:v>
                </c:pt>
                <c:pt idx="6">
                  <c:v>0.64375413417760929</c:v>
                </c:pt>
                <c:pt idx="7">
                  <c:v>0.64196487042958761</c:v>
                </c:pt>
                <c:pt idx="8">
                  <c:v>0.64142300757545567</c:v>
                </c:pt>
                <c:pt idx="9">
                  <c:v>0.63964322589217748</c:v>
                </c:pt>
                <c:pt idx="10">
                  <c:v>0.6399617290352696</c:v>
                </c:pt>
                <c:pt idx="11">
                  <c:v>0.64479149385662049</c:v>
                </c:pt>
                <c:pt idx="12">
                  <c:v>0.64680119442927764</c:v>
                </c:pt>
                <c:pt idx="13">
                  <c:v>0.64154814057435572</c:v>
                </c:pt>
                <c:pt idx="14">
                  <c:v>0.64532264330875067</c:v>
                </c:pt>
                <c:pt idx="15">
                  <c:v>0.64426717488162999</c:v>
                </c:pt>
                <c:pt idx="16">
                  <c:v>0.64592700334995956</c:v>
                </c:pt>
                <c:pt idx="17">
                  <c:v>0.64947944181018669</c:v>
                </c:pt>
                <c:pt idx="18">
                  <c:v>0.649634528698386</c:v>
                </c:pt>
                <c:pt idx="19">
                  <c:v>0.64662799391199277</c:v>
                </c:pt>
                <c:pt idx="20">
                  <c:v>0.6410770837179055</c:v>
                </c:pt>
                <c:pt idx="21">
                  <c:v>0.63618871800155452</c:v>
                </c:pt>
                <c:pt idx="22">
                  <c:v>0.62737041195083099</c:v>
                </c:pt>
                <c:pt idx="23">
                  <c:v>0.62215912812907426</c:v>
                </c:pt>
                <c:pt idx="24">
                  <c:v>0.61898435031675403</c:v>
                </c:pt>
                <c:pt idx="25">
                  <c:v>0.62384861862989793</c:v>
                </c:pt>
                <c:pt idx="26">
                  <c:v>0.62527476292788986</c:v>
                </c:pt>
                <c:pt idx="27">
                  <c:v>0.62319060774239965</c:v>
                </c:pt>
                <c:pt idx="28">
                  <c:v>0.6184465041823568</c:v>
                </c:pt>
                <c:pt idx="29">
                  <c:v>0.61126735174092128</c:v>
                </c:pt>
                <c:pt idx="30">
                  <c:v>0.60369971353567664</c:v>
                </c:pt>
                <c:pt idx="31">
                  <c:v>0.60087562295169705</c:v>
                </c:pt>
                <c:pt idx="32">
                  <c:v>0.60206577188984245</c:v>
                </c:pt>
                <c:pt idx="33">
                  <c:v>0.60271916161876748</c:v>
                </c:pt>
                <c:pt idx="34">
                  <c:v>0.60490397142595531</c:v>
                </c:pt>
                <c:pt idx="35">
                  <c:v>0.60595303799754741</c:v>
                </c:pt>
                <c:pt idx="36">
                  <c:v>0.60504251808749376</c:v>
                </c:pt>
                <c:pt idx="37">
                  <c:v>0.60659139035801901</c:v>
                </c:pt>
                <c:pt idx="38">
                  <c:v>0.60919203847642223</c:v>
                </c:pt>
                <c:pt idx="39">
                  <c:v>0.6075859918240023</c:v>
                </c:pt>
                <c:pt idx="40">
                  <c:v>0.60437676459914935</c:v>
                </c:pt>
                <c:pt idx="41">
                  <c:v>0.60170963292277602</c:v>
                </c:pt>
                <c:pt idx="42">
                  <c:v>0.59843846918639443</c:v>
                </c:pt>
                <c:pt idx="43">
                  <c:v>0.59743322907246066</c:v>
                </c:pt>
                <c:pt idx="44">
                  <c:v>0.59874947568157344</c:v>
                </c:pt>
                <c:pt idx="45">
                  <c:v>0.59891932812414983</c:v>
                </c:pt>
                <c:pt idx="46">
                  <c:v>0.59771443276114045</c:v>
                </c:pt>
                <c:pt idx="47">
                  <c:v>0.59703120364924955</c:v>
                </c:pt>
                <c:pt idx="48">
                  <c:v>0.59730792665968879</c:v>
                </c:pt>
                <c:pt idx="49">
                  <c:v>0.60180587734292945</c:v>
                </c:pt>
                <c:pt idx="50">
                  <c:v>0.61035511890800831</c:v>
                </c:pt>
                <c:pt idx="51">
                  <c:v>0.61945243974006514</c:v>
                </c:pt>
                <c:pt idx="52">
                  <c:v>0.61956459903628613</c:v>
                </c:pt>
                <c:pt idx="53">
                  <c:v>0.61708643951278397</c:v>
                </c:pt>
                <c:pt idx="54">
                  <c:v>0.61087229260579834</c:v>
                </c:pt>
                <c:pt idx="55">
                  <c:v>0.60385778888479114</c:v>
                </c:pt>
                <c:pt idx="56">
                  <c:v>0.60222829167075054</c:v>
                </c:pt>
                <c:pt idx="57">
                  <c:v>0.60193526643152695</c:v>
                </c:pt>
                <c:pt idx="58">
                  <c:v>0.6005562526254401</c:v>
                </c:pt>
                <c:pt idx="59">
                  <c:v>0.60129959455363691</c:v>
                </c:pt>
                <c:pt idx="60">
                  <c:v>0.60273851764513209</c:v>
                </c:pt>
                <c:pt idx="61">
                  <c:v>0.60341579112476806</c:v>
                </c:pt>
                <c:pt idx="62">
                  <c:v>0.60587984066722245</c:v>
                </c:pt>
                <c:pt idx="63">
                  <c:v>0.60872340267099845</c:v>
                </c:pt>
                <c:pt idx="64">
                  <c:v>0.61411866833809148</c:v>
                </c:pt>
                <c:pt idx="65">
                  <c:v>0.61698965965521346</c:v>
                </c:pt>
                <c:pt idx="66">
                  <c:v>0.61734831374488197</c:v>
                </c:pt>
                <c:pt idx="67">
                  <c:v>0.61797200843318267</c:v>
                </c:pt>
                <c:pt idx="68">
                  <c:v>0.61715250084062212</c:v>
                </c:pt>
                <c:pt idx="69">
                  <c:v>0.61843408454791671</c:v>
                </c:pt>
                <c:pt idx="70">
                  <c:v>0.62215073695721201</c:v>
                </c:pt>
                <c:pt idx="71">
                  <c:v>0.62421340536997971</c:v>
                </c:pt>
                <c:pt idx="72">
                  <c:v>0.62959570708943724</c:v>
                </c:pt>
                <c:pt idx="73">
                  <c:v>0.63271405296255234</c:v>
                </c:pt>
                <c:pt idx="74">
                  <c:v>0.63503817848117006</c:v>
                </c:pt>
                <c:pt idx="75">
                  <c:v>0.63810665184239979</c:v>
                </c:pt>
                <c:pt idx="76">
                  <c:v>0.6396479727702965</c:v>
                </c:pt>
                <c:pt idx="77">
                  <c:v>0.64132228202193453</c:v>
                </c:pt>
                <c:pt idx="78">
                  <c:v>0.64090860730419563</c:v>
                </c:pt>
                <c:pt idx="79">
                  <c:v>0.64288728196742273</c:v>
                </c:pt>
                <c:pt idx="80">
                  <c:v>0.6425147959181603</c:v>
                </c:pt>
                <c:pt idx="81">
                  <c:v>0.64064457009063258</c:v>
                </c:pt>
                <c:pt idx="82">
                  <c:v>0.64111246470166461</c:v>
                </c:pt>
                <c:pt idx="83">
                  <c:v>0.64242920623171695</c:v>
                </c:pt>
                <c:pt idx="84">
                  <c:v>0.64494306338678697</c:v>
                </c:pt>
                <c:pt idx="85">
                  <c:v>0.64629448871384576</c:v>
                </c:pt>
                <c:pt idx="86">
                  <c:v>0.64587171039780022</c:v>
                </c:pt>
                <c:pt idx="87">
                  <c:v>0.64526843820727409</c:v>
                </c:pt>
                <c:pt idx="88">
                  <c:v>0.64616074970706039</c:v>
                </c:pt>
                <c:pt idx="89">
                  <c:v>0.64867718204008884</c:v>
                </c:pt>
                <c:pt idx="90">
                  <c:v>0.65046826380843259</c:v>
                </c:pt>
                <c:pt idx="91">
                  <c:v>0.65039049153216866</c:v>
                </c:pt>
                <c:pt idx="92">
                  <c:v>0.65144047399051297</c:v>
                </c:pt>
                <c:pt idx="93">
                  <c:v>0.64931990675522</c:v>
                </c:pt>
                <c:pt idx="94">
                  <c:v>0.64151949446777456</c:v>
                </c:pt>
                <c:pt idx="95">
                  <c:v>0.63523751030916498</c:v>
                </c:pt>
                <c:pt idx="96">
                  <c:v>0.63144000905345665</c:v>
                </c:pt>
                <c:pt idx="97">
                  <c:v>0.61797680886741935</c:v>
                </c:pt>
                <c:pt idx="98">
                  <c:v>0.61331380026472349</c:v>
                </c:pt>
                <c:pt idx="99">
                  <c:v>0.61192483347325288</c:v>
                </c:pt>
                <c:pt idx="100">
                  <c:v>0.61367996640476064</c:v>
                </c:pt>
                <c:pt idx="101">
                  <c:v>0.62324288921749238</c:v>
                </c:pt>
                <c:pt idx="102">
                  <c:v>0.62977779789861499</c:v>
                </c:pt>
                <c:pt idx="103">
                  <c:v>0.63193481899107262</c:v>
                </c:pt>
                <c:pt idx="104">
                  <c:v>0.63064102805088262</c:v>
                </c:pt>
                <c:pt idx="105">
                  <c:v>0.63022906855322069</c:v>
                </c:pt>
                <c:pt idx="106">
                  <c:v>0.62932695622166612</c:v>
                </c:pt>
                <c:pt idx="107">
                  <c:v>0.63086995653177669</c:v>
                </c:pt>
                <c:pt idx="108">
                  <c:v>0.6292432322300836</c:v>
                </c:pt>
                <c:pt idx="109">
                  <c:v>0.6322650340140088</c:v>
                </c:pt>
                <c:pt idx="110">
                  <c:v>0.63376659381351008</c:v>
                </c:pt>
                <c:pt idx="111">
                  <c:v>0.636104141111835</c:v>
                </c:pt>
                <c:pt idx="112">
                  <c:v>0.63956326671810881</c:v>
                </c:pt>
                <c:pt idx="113">
                  <c:v>0.63815247492572857</c:v>
                </c:pt>
                <c:pt idx="114">
                  <c:v>0.63715101010144115</c:v>
                </c:pt>
                <c:pt idx="115">
                  <c:v>0.63538841863380446</c:v>
                </c:pt>
                <c:pt idx="116">
                  <c:v>0.63439903710609213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4-43AC-B84D-BA4AE12E5992}"/>
            </c:ext>
          </c:extLst>
        </c:ser>
        <c:ser>
          <c:idx val="1"/>
          <c:order val="1"/>
          <c:tx>
            <c:strRef>
              <c:f>'PIB Nominal'!$D$5</c:f>
              <c:strCache>
                <c:ptCount val="1"/>
                <c:pt idx="0">
                  <c:v> Consumo do Governo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Nominal'!$B$6:$B$122</c:f>
              <c:strCache>
                <c:ptCount val="117"/>
                <c:pt idx="0">
                  <c:v>1996.IV</c:v>
                </c:pt>
                <c:pt idx="1">
                  <c:v>1997.I</c:v>
                </c:pt>
                <c:pt idx="2">
                  <c:v>1997.II</c:v>
                </c:pt>
                <c:pt idx="3">
                  <c:v>1997.III</c:v>
                </c:pt>
                <c:pt idx="4">
                  <c:v>1997.IV</c:v>
                </c:pt>
                <c:pt idx="5">
                  <c:v>1998.I</c:v>
                </c:pt>
                <c:pt idx="6">
                  <c:v>1998.II</c:v>
                </c:pt>
                <c:pt idx="7">
                  <c:v>1998.III</c:v>
                </c:pt>
                <c:pt idx="8">
                  <c:v>1998.IV</c:v>
                </c:pt>
                <c:pt idx="9">
                  <c:v>1999.I</c:v>
                </c:pt>
                <c:pt idx="10">
                  <c:v>1999.II</c:v>
                </c:pt>
                <c:pt idx="11">
                  <c:v>1999.III</c:v>
                </c:pt>
                <c:pt idx="12">
                  <c:v>1999.IV</c:v>
                </c:pt>
                <c:pt idx="13">
                  <c:v>2000.I</c:v>
                </c:pt>
                <c:pt idx="14">
                  <c:v>2000.II</c:v>
                </c:pt>
                <c:pt idx="15">
                  <c:v>2000.III</c:v>
                </c:pt>
                <c:pt idx="16">
                  <c:v>2000.IV</c:v>
                </c:pt>
                <c:pt idx="17">
                  <c:v>2001.I</c:v>
                </c:pt>
                <c:pt idx="18">
                  <c:v>2001.II</c:v>
                </c:pt>
                <c:pt idx="19">
                  <c:v>2001.III</c:v>
                </c:pt>
                <c:pt idx="20">
                  <c:v>2001.IV</c:v>
                </c:pt>
                <c:pt idx="21">
                  <c:v>2002.I</c:v>
                </c:pt>
                <c:pt idx="22">
                  <c:v>2002.II</c:v>
                </c:pt>
                <c:pt idx="23">
                  <c:v>2002.III</c:v>
                </c:pt>
                <c:pt idx="24">
                  <c:v>2002.IV</c:v>
                </c:pt>
                <c:pt idx="25">
                  <c:v>2003.I</c:v>
                </c:pt>
                <c:pt idx="26">
                  <c:v>2003.II</c:v>
                </c:pt>
                <c:pt idx="27">
                  <c:v>2003.III</c:v>
                </c:pt>
                <c:pt idx="28">
                  <c:v>2003.IV</c:v>
                </c:pt>
                <c:pt idx="29">
                  <c:v>2004.I</c:v>
                </c:pt>
                <c:pt idx="30">
                  <c:v>2004.II</c:v>
                </c:pt>
                <c:pt idx="31">
                  <c:v>2004.III</c:v>
                </c:pt>
                <c:pt idx="32">
                  <c:v>2004.IV</c:v>
                </c:pt>
                <c:pt idx="33">
                  <c:v>2005.I</c:v>
                </c:pt>
                <c:pt idx="34">
                  <c:v>2005.II</c:v>
                </c:pt>
                <c:pt idx="35">
                  <c:v>2005.III</c:v>
                </c:pt>
                <c:pt idx="36">
                  <c:v>2005.IV</c:v>
                </c:pt>
                <c:pt idx="37">
                  <c:v>2006.I</c:v>
                </c:pt>
                <c:pt idx="38">
                  <c:v>2006.II</c:v>
                </c:pt>
                <c:pt idx="39">
                  <c:v>2006.III</c:v>
                </c:pt>
                <c:pt idx="40">
                  <c:v>2006.IV</c:v>
                </c:pt>
                <c:pt idx="41">
                  <c:v>2007.I</c:v>
                </c:pt>
                <c:pt idx="42">
                  <c:v>2007.II</c:v>
                </c:pt>
                <c:pt idx="43">
                  <c:v>2007.III</c:v>
                </c:pt>
                <c:pt idx="44">
                  <c:v>2007.IV</c:v>
                </c:pt>
                <c:pt idx="45">
                  <c:v>2008.I</c:v>
                </c:pt>
                <c:pt idx="46">
                  <c:v>2008.II</c:v>
                </c:pt>
                <c:pt idx="47">
                  <c:v>2008.III</c:v>
                </c:pt>
                <c:pt idx="48">
                  <c:v>2008.IV</c:v>
                </c:pt>
                <c:pt idx="49">
                  <c:v>2009.I</c:v>
                </c:pt>
                <c:pt idx="50">
                  <c:v>2009.II</c:v>
                </c:pt>
                <c:pt idx="51">
                  <c:v>2009.III</c:v>
                </c:pt>
                <c:pt idx="52">
                  <c:v>2009.IV</c:v>
                </c:pt>
                <c:pt idx="53">
                  <c:v>2010.I</c:v>
                </c:pt>
                <c:pt idx="54">
                  <c:v>2010.II</c:v>
                </c:pt>
                <c:pt idx="55">
                  <c:v>2010.III</c:v>
                </c:pt>
                <c:pt idx="56">
                  <c:v>2010.IV</c:v>
                </c:pt>
                <c:pt idx="57">
                  <c:v>2011.I</c:v>
                </c:pt>
                <c:pt idx="58">
                  <c:v>2011.II</c:v>
                </c:pt>
                <c:pt idx="59">
                  <c:v>2011.III</c:v>
                </c:pt>
                <c:pt idx="60">
                  <c:v>2011.IV</c:v>
                </c:pt>
                <c:pt idx="61">
                  <c:v>2012.I</c:v>
                </c:pt>
                <c:pt idx="62">
                  <c:v>2012.II</c:v>
                </c:pt>
                <c:pt idx="63">
                  <c:v>2012.III</c:v>
                </c:pt>
                <c:pt idx="64">
                  <c:v>2012.IV</c:v>
                </c:pt>
                <c:pt idx="65">
                  <c:v>2013.I</c:v>
                </c:pt>
                <c:pt idx="66">
                  <c:v>2013.II</c:v>
                </c:pt>
                <c:pt idx="67">
                  <c:v>2013.III</c:v>
                </c:pt>
                <c:pt idx="68">
                  <c:v>2013.IV</c:v>
                </c:pt>
                <c:pt idx="69">
                  <c:v>2014.I</c:v>
                </c:pt>
                <c:pt idx="70">
                  <c:v>2014.II</c:v>
                </c:pt>
                <c:pt idx="71">
                  <c:v>2014.III</c:v>
                </c:pt>
                <c:pt idx="72">
                  <c:v>2014.IV</c:v>
                </c:pt>
                <c:pt idx="73">
                  <c:v>2015.I</c:v>
                </c:pt>
                <c:pt idx="74">
                  <c:v>2015.II</c:v>
                </c:pt>
                <c:pt idx="75">
                  <c:v>2015.III</c:v>
                </c:pt>
                <c:pt idx="76">
                  <c:v>2015.IV</c:v>
                </c:pt>
                <c:pt idx="77">
                  <c:v>2016.I</c:v>
                </c:pt>
                <c:pt idx="78">
                  <c:v>2016.II</c:v>
                </c:pt>
                <c:pt idx="79">
                  <c:v>2016.III</c:v>
                </c:pt>
                <c:pt idx="80">
                  <c:v>2016.IV</c:v>
                </c:pt>
                <c:pt idx="81">
                  <c:v>2017.I</c:v>
                </c:pt>
                <c:pt idx="82">
                  <c:v>2017.II</c:v>
                </c:pt>
                <c:pt idx="83">
                  <c:v>2017.III</c:v>
                </c:pt>
                <c:pt idx="84">
                  <c:v>2017.IV</c:v>
                </c:pt>
                <c:pt idx="85">
                  <c:v>2018.I</c:v>
                </c:pt>
                <c:pt idx="86">
                  <c:v>2018.II</c:v>
                </c:pt>
                <c:pt idx="87">
                  <c:v>2018.III</c:v>
                </c:pt>
                <c:pt idx="88">
                  <c:v>2018.IV</c:v>
                </c:pt>
                <c:pt idx="89">
                  <c:v>2019.I</c:v>
                </c:pt>
                <c:pt idx="90">
                  <c:v>2019.II</c:v>
                </c:pt>
                <c:pt idx="91">
                  <c:v>2019.III</c:v>
                </c:pt>
                <c:pt idx="92">
                  <c:v>2019.IV</c:v>
                </c:pt>
                <c:pt idx="93">
                  <c:v>2020.I</c:v>
                </c:pt>
                <c:pt idx="94">
                  <c:v>2020.II</c:v>
                </c:pt>
                <c:pt idx="95">
                  <c:v>2020.III</c:v>
                </c:pt>
                <c:pt idx="96">
                  <c:v>2020.IV</c:v>
                </c:pt>
                <c:pt idx="97">
                  <c:v>2021.I</c:v>
                </c:pt>
                <c:pt idx="98">
                  <c:v>2021.II</c:v>
                </c:pt>
                <c:pt idx="99">
                  <c:v>2021.III</c:v>
                </c:pt>
                <c:pt idx="100">
                  <c:v>2021.IV</c:v>
                </c:pt>
                <c:pt idx="101">
                  <c:v>2022.I</c:v>
                </c:pt>
                <c:pt idx="102">
                  <c:v>2022.II</c:v>
                </c:pt>
                <c:pt idx="103">
                  <c:v>2022.III</c:v>
                </c:pt>
                <c:pt idx="104">
                  <c:v>2022.IV</c:v>
                </c:pt>
                <c:pt idx="105">
                  <c:v>2023.I</c:v>
                </c:pt>
                <c:pt idx="106">
                  <c:v>2023.II</c:v>
                </c:pt>
                <c:pt idx="107">
                  <c:v>2023.III</c:v>
                </c:pt>
                <c:pt idx="108">
                  <c:v>2023.IV</c:v>
                </c:pt>
                <c:pt idx="109">
                  <c:v>2024.I</c:v>
                </c:pt>
                <c:pt idx="110">
                  <c:v>2024.II</c:v>
                </c:pt>
                <c:pt idx="111">
                  <c:v>2024.III</c:v>
                </c:pt>
                <c:pt idx="112">
                  <c:v>2024.IV</c:v>
                </c:pt>
                <c:pt idx="113">
                  <c:v>2025.I</c:v>
                </c:pt>
                <c:pt idx="114">
                  <c:v>2025.II</c:v>
                </c:pt>
                <c:pt idx="115">
                  <c:v>2025.III</c:v>
                </c:pt>
                <c:pt idx="116">
                  <c:v>2025.IV</c:v>
                </c:pt>
              </c:strCache>
            </c:strRef>
          </c:cat>
          <c:val>
            <c:numRef>
              <c:f>'PIB Nominal'!$D$6:$D$122</c:f>
              <c:numCache>
                <c:formatCode>0.0%</c:formatCode>
                <c:ptCount val="117"/>
                <c:pt idx="0">
                  <c:v>0.19750826512574113</c:v>
                </c:pt>
                <c:pt idx="1">
                  <c:v>0.19817348443194041</c:v>
                </c:pt>
                <c:pt idx="2">
                  <c:v>0.19911323849458937</c:v>
                </c:pt>
                <c:pt idx="3">
                  <c:v>0.19816210063161113</c:v>
                </c:pt>
                <c:pt idx="4">
                  <c:v>0.19535294801204048</c:v>
                </c:pt>
                <c:pt idx="5">
                  <c:v>0.1970205367531945</c:v>
                </c:pt>
                <c:pt idx="6">
                  <c:v>0.19709091516649141</c:v>
                </c:pt>
                <c:pt idx="7">
                  <c:v>0.19876249518711933</c:v>
                </c:pt>
                <c:pt idx="8">
                  <c:v>0.20070531584070514</c:v>
                </c:pt>
                <c:pt idx="9">
                  <c:v>0.19958967993653293</c:v>
                </c:pt>
                <c:pt idx="10">
                  <c:v>0.19871380237487826</c:v>
                </c:pt>
                <c:pt idx="11">
                  <c:v>0.19957942089913433</c:v>
                </c:pt>
                <c:pt idx="12">
                  <c:v>0.1978269076844662</c:v>
                </c:pt>
                <c:pt idx="13">
                  <c:v>0.19348086166559184</c:v>
                </c:pt>
                <c:pt idx="14">
                  <c:v>0.19021891897265236</c:v>
                </c:pt>
                <c:pt idx="15">
                  <c:v>0.18512887730642888</c:v>
                </c:pt>
                <c:pt idx="16">
                  <c:v>0.18767845743311257</c:v>
                </c:pt>
                <c:pt idx="17">
                  <c:v>0.18711375967039717</c:v>
                </c:pt>
                <c:pt idx="18">
                  <c:v>0.18727456585301483</c:v>
                </c:pt>
                <c:pt idx="19">
                  <c:v>0.18803041405764606</c:v>
                </c:pt>
                <c:pt idx="20">
                  <c:v>0.19343295015126841</c:v>
                </c:pt>
                <c:pt idx="21">
                  <c:v>0.19695391196327594</c:v>
                </c:pt>
                <c:pt idx="22">
                  <c:v>0.20000351654755893</c:v>
                </c:pt>
                <c:pt idx="23">
                  <c:v>0.19952243669086345</c:v>
                </c:pt>
                <c:pt idx="24">
                  <c:v>0.19809662343306858</c:v>
                </c:pt>
                <c:pt idx="25">
                  <c:v>0.19395333352301403</c:v>
                </c:pt>
                <c:pt idx="26">
                  <c:v>0.19209811195656465</c:v>
                </c:pt>
                <c:pt idx="27">
                  <c:v>0.19352522616369749</c:v>
                </c:pt>
                <c:pt idx="28">
                  <c:v>0.19077478494022662</c:v>
                </c:pt>
                <c:pt idx="29">
                  <c:v>0.18926403508087405</c:v>
                </c:pt>
                <c:pt idx="30">
                  <c:v>0.18614685081268992</c:v>
                </c:pt>
                <c:pt idx="31">
                  <c:v>0.18379273197419607</c:v>
                </c:pt>
                <c:pt idx="32">
                  <c:v>0.18467583921630928</c:v>
                </c:pt>
                <c:pt idx="33">
                  <c:v>0.18608222281374567</c:v>
                </c:pt>
                <c:pt idx="34">
                  <c:v>0.18664872196992455</c:v>
                </c:pt>
                <c:pt idx="35">
                  <c:v>0.1867613907636724</c:v>
                </c:pt>
                <c:pt idx="36">
                  <c:v>0.18890001418007293</c:v>
                </c:pt>
                <c:pt idx="37">
                  <c:v>0.18940465902113743</c:v>
                </c:pt>
                <c:pt idx="38">
                  <c:v>0.18984574631869533</c:v>
                </c:pt>
                <c:pt idx="39">
                  <c:v>0.18986804127400633</c:v>
                </c:pt>
                <c:pt idx="40">
                  <c:v>0.19038916943487863</c:v>
                </c:pt>
                <c:pt idx="41">
                  <c:v>0.18990992090192327</c:v>
                </c:pt>
                <c:pt idx="42">
                  <c:v>0.19033149075010289</c:v>
                </c:pt>
                <c:pt idx="43">
                  <c:v>0.19001885565239732</c:v>
                </c:pt>
                <c:pt idx="44">
                  <c:v>0.18942987616665422</c:v>
                </c:pt>
                <c:pt idx="45">
                  <c:v>0.18894101405090935</c:v>
                </c:pt>
                <c:pt idx="46">
                  <c:v>0.18806050085243628</c:v>
                </c:pt>
                <c:pt idx="47">
                  <c:v>0.18705533466548802</c:v>
                </c:pt>
                <c:pt idx="48">
                  <c:v>0.18839392871584185</c:v>
                </c:pt>
                <c:pt idx="49">
                  <c:v>0.19277735015901823</c:v>
                </c:pt>
                <c:pt idx="50">
                  <c:v>0.19420073582400937</c:v>
                </c:pt>
                <c:pt idx="51">
                  <c:v>0.19570627365136256</c:v>
                </c:pt>
                <c:pt idx="52">
                  <c:v>0.19650638402855658</c:v>
                </c:pt>
                <c:pt idx="53">
                  <c:v>0.19292749443003648</c:v>
                </c:pt>
                <c:pt idx="54">
                  <c:v>0.19148428455046596</c:v>
                </c:pt>
                <c:pt idx="55">
                  <c:v>0.19006457202265403</c:v>
                </c:pt>
                <c:pt idx="56">
                  <c:v>0.19016857836184475</c:v>
                </c:pt>
                <c:pt idx="57">
                  <c:v>0.18750756218087045</c:v>
                </c:pt>
                <c:pt idx="58">
                  <c:v>0.18738359832653251</c:v>
                </c:pt>
                <c:pt idx="59">
                  <c:v>0.18683381100067242</c:v>
                </c:pt>
                <c:pt idx="60">
                  <c:v>0.18669256936279671</c:v>
                </c:pt>
                <c:pt idx="61">
                  <c:v>0.18572771288418818</c:v>
                </c:pt>
                <c:pt idx="62">
                  <c:v>0.1854186178891496</c:v>
                </c:pt>
                <c:pt idx="63">
                  <c:v>0.18427589125532204</c:v>
                </c:pt>
                <c:pt idx="64">
                  <c:v>0.18530103265812012</c:v>
                </c:pt>
                <c:pt idx="65">
                  <c:v>0.18513221231693297</c:v>
                </c:pt>
                <c:pt idx="66">
                  <c:v>0.18625854704454425</c:v>
                </c:pt>
                <c:pt idx="67">
                  <c:v>0.18737137950197269</c:v>
                </c:pt>
                <c:pt idx="68">
                  <c:v>0.18892478994552842</c:v>
                </c:pt>
                <c:pt idx="69">
                  <c:v>0.18942171086431359</c:v>
                </c:pt>
                <c:pt idx="70">
                  <c:v>0.19000125114943575</c:v>
                </c:pt>
                <c:pt idx="71">
                  <c:v>0.19140772953301566</c:v>
                </c:pt>
                <c:pt idx="72">
                  <c:v>0.19153538710696819</c:v>
                </c:pt>
                <c:pt idx="73">
                  <c:v>0.19295336974675587</c:v>
                </c:pt>
                <c:pt idx="74">
                  <c:v>0.19462898968686437</c:v>
                </c:pt>
                <c:pt idx="75">
                  <c:v>0.19564867704461833</c:v>
                </c:pt>
                <c:pt idx="76">
                  <c:v>0.19776819956186528</c:v>
                </c:pt>
                <c:pt idx="77">
                  <c:v>0.19939111309054686</c:v>
                </c:pt>
                <c:pt idx="78">
                  <c:v>0.20039718240754334</c:v>
                </c:pt>
                <c:pt idx="79">
                  <c:v>0.20064378098607266</c:v>
                </c:pt>
                <c:pt idx="80">
                  <c:v>0.20379297426901155</c:v>
                </c:pt>
                <c:pt idx="81">
                  <c:v>0.20389868153777821</c:v>
                </c:pt>
                <c:pt idx="82">
                  <c:v>0.20496312292726296</c:v>
                </c:pt>
                <c:pt idx="83">
                  <c:v>0.20441673243053446</c:v>
                </c:pt>
                <c:pt idx="84">
                  <c:v>0.20161904696712904</c:v>
                </c:pt>
                <c:pt idx="85">
                  <c:v>0.20055915461465298</c:v>
                </c:pt>
                <c:pt idx="86">
                  <c:v>0.19883164796066885</c:v>
                </c:pt>
                <c:pt idx="87">
                  <c:v>0.19887118120928515</c:v>
                </c:pt>
                <c:pt idx="88">
                  <c:v>0.19895087783898385</c:v>
                </c:pt>
                <c:pt idx="89">
                  <c:v>0.19932724323783105</c:v>
                </c:pt>
                <c:pt idx="90">
                  <c:v>0.20022154283032997</c:v>
                </c:pt>
                <c:pt idx="91">
                  <c:v>0.19970942888902127</c:v>
                </c:pt>
                <c:pt idx="92">
                  <c:v>0.19983581287194252</c:v>
                </c:pt>
                <c:pt idx="93">
                  <c:v>0.19848215464085445</c:v>
                </c:pt>
                <c:pt idx="94">
                  <c:v>0.20241753146127595</c:v>
                </c:pt>
                <c:pt idx="95">
                  <c:v>0.20238969372438237</c:v>
                </c:pt>
                <c:pt idx="96">
                  <c:v>0.20135153014655821</c:v>
                </c:pt>
                <c:pt idx="97">
                  <c:v>0.19591034366020865</c:v>
                </c:pt>
                <c:pt idx="98">
                  <c:v>0.18886144655974019</c:v>
                </c:pt>
                <c:pt idx="99">
                  <c:v>0.18568646624405871</c:v>
                </c:pt>
                <c:pt idx="100">
                  <c:v>0.18547588360454675</c:v>
                </c:pt>
                <c:pt idx="101">
                  <c:v>0.18495434515326847</c:v>
                </c:pt>
                <c:pt idx="102">
                  <c:v>0.18361302157727524</c:v>
                </c:pt>
                <c:pt idx="103">
                  <c:v>0.18338640120936131</c:v>
                </c:pt>
                <c:pt idx="104">
                  <c:v>0.18402212720097177</c:v>
                </c:pt>
                <c:pt idx="105">
                  <c:v>0.18417451886673186</c:v>
                </c:pt>
                <c:pt idx="106">
                  <c:v>0.18569544556612308</c:v>
                </c:pt>
                <c:pt idx="107">
                  <c:v>0.18694274121524462</c:v>
                </c:pt>
                <c:pt idx="108">
                  <c:v>0.19042610794410209</c:v>
                </c:pt>
                <c:pt idx="109">
                  <c:v>0.19091165322454082</c:v>
                </c:pt>
                <c:pt idx="110">
                  <c:v>0.19090765987181921</c:v>
                </c:pt>
                <c:pt idx="111">
                  <c:v>0.19026496228956616</c:v>
                </c:pt>
                <c:pt idx="112">
                  <c:v>0.18769602783120182</c:v>
                </c:pt>
                <c:pt idx="113">
                  <c:v>0.18744386829280885</c:v>
                </c:pt>
                <c:pt idx="114">
                  <c:v>0.18724311806484775</c:v>
                </c:pt>
                <c:pt idx="115">
                  <c:v>0.18879639252736358</c:v>
                </c:pt>
                <c:pt idx="116">
                  <c:v>0.19134136243282962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4-43AC-B84D-BA4AE12E5992}"/>
            </c:ext>
          </c:extLst>
        </c:ser>
        <c:ser>
          <c:idx val="2"/>
          <c:order val="2"/>
          <c:tx>
            <c:strRef>
              <c:f>'PIB Nominal'!$F$5</c:f>
              <c:strCache>
                <c:ptCount val="1"/>
                <c:pt idx="0">
                  <c:v> Formação Bruta de Capital Fixo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Nominal'!$B$6:$B$122</c:f>
              <c:strCache>
                <c:ptCount val="117"/>
                <c:pt idx="0">
                  <c:v>1996.IV</c:v>
                </c:pt>
                <c:pt idx="1">
                  <c:v>1997.I</c:v>
                </c:pt>
                <c:pt idx="2">
                  <c:v>1997.II</c:v>
                </c:pt>
                <c:pt idx="3">
                  <c:v>1997.III</c:v>
                </c:pt>
                <c:pt idx="4">
                  <c:v>1997.IV</c:v>
                </c:pt>
                <c:pt idx="5">
                  <c:v>1998.I</c:v>
                </c:pt>
                <c:pt idx="6">
                  <c:v>1998.II</c:v>
                </c:pt>
                <c:pt idx="7">
                  <c:v>1998.III</c:v>
                </c:pt>
                <c:pt idx="8">
                  <c:v>1998.IV</c:v>
                </c:pt>
                <c:pt idx="9">
                  <c:v>1999.I</c:v>
                </c:pt>
                <c:pt idx="10">
                  <c:v>1999.II</c:v>
                </c:pt>
                <c:pt idx="11">
                  <c:v>1999.III</c:v>
                </c:pt>
                <c:pt idx="12">
                  <c:v>1999.IV</c:v>
                </c:pt>
                <c:pt idx="13">
                  <c:v>2000.I</c:v>
                </c:pt>
                <c:pt idx="14">
                  <c:v>2000.II</c:v>
                </c:pt>
                <c:pt idx="15">
                  <c:v>2000.III</c:v>
                </c:pt>
                <c:pt idx="16">
                  <c:v>2000.IV</c:v>
                </c:pt>
                <c:pt idx="17">
                  <c:v>2001.I</c:v>
                </c:pt>
                <c:pt idx="18">
                  <c:v>2001.II</c:v>
                </c:pt>
                <c:pt idx="19">
                  <c:v>2001.III</c:v>
                </c:pt>
                <c:pt idx="20">
                  <c:v>2001.IV</c:v>
                </c:pt>
                <c:pt idx="21">
                  <c:v>2002.I</c:v>
                </c:pt>
                <c:pt idx="22">
                  <c:v>2002.II</c:v>
                </c:pt>
                <c:pt idx="23">
                  <c:v>2002.III</c:v>
                </c:pt>
                <c:pt idx="24">
                  <c:v>2002.IV</c:v>
                </c:pt>
                <c:pt idx="25">
                  <c:v>2003.I</c:v>
                </c:pt>
                <c:pt idx="26">
                  <c:v>2003.II</c:v>
                </c:pt>
                <c:pt idx="27">
                  <c:v>2003.III</c:v>
                </c:pt>
                <c:pt idx="28">
                  <c:v>2003.IV</c:v>
                </c:pt>
                <c:pt idx="29">
                  <c:v>2004.I</c:v>
                </c:pt>
                <c:pt idx="30">
                  <c:v>2004.II</c:v>
                </c:pt>
                <c:pt idx="31">
                  <c:v>2004.III</c:v>
                </c:pt>
                <c:pt idx="32">
                  <c:v>2004.IV</c:v>
                </c:pt>
                <c:pt idx="33">
                  <c:v>2005.I</c:v>
                </c:pt>
                <c:pt idx="34">
                  <c:v>2005.II</c:v>
                </c:pt>
                <c:pt idx="35">
                  <c:v>2005.III</c:v>
                </c:pt>
                <c:pt idx="36">
                  <c:v>2005.IV</c:v>
                </c:pt>
                <c:pt idx="37">
                  <c:v>2006.I</c:v>
                </c:pt>
                <c:pt idx="38">
                  <c:v>2006.II</c:v>
                </c:pt>
                <c:pt idx="39">
                  <c:v>2006.III</c:v>
                </c:pt>
                <c:pt idx="40">
                  <c:v>2006.IV</c:v>
                </c:pt>
                <c:pt idx="41">
                  <c:v>2007.I</c:v>
                </c:pt>
                <c:pt idx="42">
                  <c:v>2007.II</c:v>
                </c:pt>
                <c:pt idx="43">
                  <c:v>2007.III</c:v>
                </c:pt>
                <c:pt idx="44">
                  <c:v>2007.IV</c:v>
                </c:pt>
                <c:pt idx="45">
                  <c:v>2008.I</c:v>
                </c:pt>
                <c:pt idx="46">
                  <c:v>2008.II</c:v>
                </c:pt>
                <c:pt idx="47">
                  <c:v>2008.III</c:v>
                </c:pt>
                <c:pt idx="48">
                  <c:v>2008.IV</c:v>
                </c:pt>
                <c:pt idx="49">
                  <c:v>2009.I</c:v>
                </c:pt>
                <c:pt idx="50">
                  <c:v>2009.II</c:v>
                </c:pt>
                <c:pt idx="51">
                  <c:v>2009.III</c:v>
                </c:pt>
                <c:pt idx="52">
                  <c:v>2009.IV</c:v>
                </c:pt>
                <c:pt idx="53">
                  <c:v>2010.I</c:v>
                </c:pt>
                <c:pt idx="54">
                  <c:v>2010.II</c:v>
                </c:pt>
                <c:pt idx="55">
                  <c:v>2010.III</c:v>
                </c:pt>
                <c:pt idx="56">
                  <c:v>2010.IV</c:v>
                </c:pt>
                <c:pt idx="57">
                  <c:v>2011.I</c:v>
                </c:pt>
                <c:pt idx="58">
                  <c:v>2011.II</c:v>
                </c:pt>
                <c:pt idx="59">
                  <c:v>2011.III</c:v>
                </c:pt>
                <c:pt idx="60">
                  <c:v>2011.IV</c:v>
                </c:pt>
                <c:pt idx="61">
                  <c:v>2012.I</c:v>
                </c:pt>
                <c:pt idx="62">
                  <c:v>2012.II</c:v>
                </c:pt>
                <c:pt idx="63">
                  <c:v>2012.III</c:v>
                </c:pt>
                <c:pt idx="64">
                  <c:v>2012.IV</c:v>
                </c:pt>
                <c:pt idx="65">
                  <c:v>2013.I</c:v>
                </c:pt>
                <c:pt idx="66">
                  <c:v>2013.II</c:v>
                </c:pt>
                <c:pt idx="67">
                  <c:v>2013.III</c:v>
                </c:pt>
                <c:pt idx="68">
                  <c:v>2013.IV</c:v>
                </c:pt>
                <c:pt idx="69">
                  <c:v>2014.I</c:v>
                </c:pt>
                <c:pt idx="70">
                  <c:v>2014.II</c:v>
                </c:pt>
                <c:pt idx="71">
                  <c:v>2014.III</c:v>
                </c:pt>
                <c:pt idx="72">
                  <c:v>2014.IV</c:v>
                </c:pt>
                <c:pt idx="73">
                  <c:v>2015.I</c:v>
                </c:pt>
                <c:pt idx="74">
                  <c:v>2015.II</c:v>
                </c:pt>
                <c:pt idx="75">
                  <c:v>2015.III</c:v>
                </c:pt>
                <c:pt idx="76">
                  <c:v>2015.IV</c:v>
                </c:pt>
                <c:pt idx="77">
                  <c:v>2016.I</c:v>
                </c:pt>
                <c:pt idx="78">
                  <c:v>2016.II</c:v>
                </c:pt>
                <c:pt idx="79">
                  <c:v>2016.III</c:v>
                </c:pt>
                <c:pt idx="80">
                  <c:v>2016.IV</c:v>
                </c:pt>
                <c:pt idx="81">
                  <c:v>2017.I</c:v>
                </c:pt>
                <c:pt idx="82">
                  <c:v>2017.II</c:v>
                </c:pt>
                <c:pt idx="83">
                  <c:v>2017.III</c:v>
                </c:pt>
                <c:pt idx="84">
                  <c:v>2017.IV</c:v>
                </c:pt>
                <c:pt idx="85">
                  <c:v>2018.I</c:v>
                </c:pt>
                <c:pt idx="86">
                  <c:v>2018.II</c:v>
                </c:pt>
                <c:pt idx="87">
                  <c:v>2018.III</c:v>
                </c:pt>
                <c:pt idx="88">
                  <c:v>2018.IV</c:v>
                </c:pt>
                <c:pt idx="89">
                  <c:v>2019.I</c:v>
                </c:pt>
                <c:pt idx="90">
                  <c:v>2019.II</c:v>
                </c:pt>
                <c:pt idx="91">
                  <c:v>2019.III</c:v>
                </c:pt>
                <c:pt idx="92">
                  <c:v>2019.IV</c:v>
                </c:pt>
                <c:pt idx="93">
                  <c:v>2020.I</c:v>
                </c:pt>
                <c:pt idx="94">
                  <c:v>2020.II</c:v>
                </c:pt>
                <c:pt idx="95">
                  <c:v>2020.III</c:v>
                </c:pt>
                <c:pt idx="96">
                  <c:v>2020.IV</c:v>
                </c:pt>
                <c:pt idx="97">
                  <c:v>2021.I</c:v>
                </c:pt>
                <c:pt idx="98">
                  <c:v>2021.II</c:v>
                </c:pt>
                <c:pt idx="99">
                  <c:v>2021.III</c:v>
                </c:pt>
                <c:pt idx="100">
                  <c:v>2021.IV</c:v>
                </c:pt>
                <c:pt idx="101">
                  <c:v>2022.I</c:v>
                </c:pt>
                <c:pt idx="102">
                  <c:v>2022.II</c:v>
                </c:pt>
                <c:pt idx="103">
                  <c:v>2022.III</c:v>
                </c:pt>
                <c:pt idx="104">
                  <c:v>2022.IV</c:v>
                </c:pt>
                <c:pt idx="105">
                  <c:v>2023.I</c:v>
                </c:pt>
                <c:pt idx="106">
                  <c:v>2023.II</c:v>
                </c:pt>
                <c:pt idx="107">
                  <c:v>2023.III</c:v>
                </c:pt>
                <c:pt idx="108">
                  <c:v>2023.IV</c:v>
                </c:pt>
                <c:pt idx="109">
                  <c:v>2024.I</c:v>
                </c:pt>
                <c:pt idx="110">
                  <c:v>2024.II</c:v>
                </c:pt>
                <c:pt idx="111">
                  <c:v>2024.III</c:v>
                </c:pt>
                <c:pt idx="112">
                  <c:v>2024.IV</c:v>
                </c:pt>
                <c:pt idx="113">
                  <c:v>2025.I</c:v>
                </c:pt>
                <c:pt idx="114">
                  <c:v>2025.II</c:v>
                </c:pt>
                <c:pt idx="115">
                  <c:v>2025.III</c:v>
                </c:pt>
                <c:pt idx="116">
                  <c:v>2025.IV</c:v>
                </c:pt>
              </c:strCache>
            </c:strRef>
          </c:cat>
          <c:val>
            <c:numRef>
              <c:f>'PIB Nominal'!$F$6:$F$122</c:f>
              <c:numCache>
                <c:formatCode>0.0%</c:formatCode>
                <c:ptCount val="117"/>
                <c:pt idx="0">
                  <c:v>0.18640653787825773</c:v>
                </c:pt>
                <c:pt idx="1">
                  <c:v>0.1883733175737827</c:v>
                </c:pt>
                <c:pt idx="2">
                  <c:v>0.19005642298956058</c:v>
                </c:pt>
                <c:pt idx="3">
                  <c:v>0.19131698037161921</c:v>
                </c:pt>
                <c:pt idx="4">
                  <c:v>0.19122901123571176</c:v>
                </c:pt>
                <c:pt idx="5">
                  <c:v>0.19094704455169415</c:v>
                </c:pt>
                <c:pt idx="6">
                  <c:v>0.18948206090435438</c:v>
                </c:pt>
                <c:pt idx="7">
                  <c:v>0.18758200110858678</c:v>
                </c:pt>
                <c:pt idx="8">
                  <c:v>0.1854234849937316</c:v>
                </c:pt>
                <c:pt idx="9">
                  <c:v>0.18124634576210347</c:v>
                </c:pt>
                <c:pt idx="10">
                  <c:v>0.17712011158302962</c:v>
                </c:pt>
                <c:pt idx="11">
                  <c:v>0.17321469569092793</c:v>
                </c:pt>
                <c:pt idx="12">
                  <c:v>0.17016294218814471</c:v>
                </c:pt>
                <c:pt idx="13">
                  <c:v>0.17761202014825905</c:v>
                </c:pt>
                <c:pt idx="14">
                  <c:v>0.17979276064835967</c:v>
                </c:pt>
                <c:pt idx="15">
                  <c:v>0.18085343201874354</c:v>
                </c:pt>
                <c:pt idx="16">
                  <c:v>0.18304488029819385</c:v>
                </c:pt>
                <c:pt idx="17">
                  <c:v>0.18166500954399631</c:v>
                </c:pt>
                <c:pt idx="18">
                  <c:v>0.18366884985229912</c:v>
                </c:pt>
                <c:pt idx="19">
                  <c:v>0.18538229224835998</c:v>
                </c:pt>
                <c:pt idx="20">
                  <c:v>0.18418086500608591</c:v>
                </c:pt>
                <c:pt idx="21">
                  <c:v>0.18092811597256789</c:v>
                </c:pt>
                <c:pt idx="22">
                  <c:v>0.17776586278532142</c:v>
                </c:pt>
                <c:pt idx="23">
                  <c:v>0.1771264886210267</c:v>
                </c:pt>
                <c:pt idx="24">
                  <c:v>0.17926250822467885</c:v>
                </c:pt>
                <c:pt idx="25">
                  <c:v>0.17771182626397158</c:v>
                </c:pt>
                <c:pt idx="26">
                  <c:v>0.17392088555145815</c:v>
                </c:pt>
                <c:pt idx="27">
                  <c:v>0.17000226527503096</c:v>
                </c:pt>
                <c:pt idx="28">
                  <c:v>0.16604759151060111</c:v>
                </c:pt>
                <c:pt idx="29">
                  <c:v>0.16527815406548182</c:v>
                </c:pt>
                <c:pt idx="30">
                  <c:v>0.16760862641395916</c:v>
                </c:pt>
                <c:pt idx="31">
                  <c:v>0.17175479886163422</c:v>
                </c:pt>
                <c:pt idx="32">
                  <c:v>0.17320233322737644</c:v>
                </c:pt>
                <c:pt idx="33">
                  <c:v>0.17274657031134286</c:v>
                </c:pt>
                <c:pt idx="34">
                  <c:v>0.17279719991495002</c:v>
                </c:pt>
                <c:pt idx="35">
                  <c:v>0.17172023421584312</c:v>
                </c:pt>
                <c:pt idx="36">
                  <c:v>0.17056183460158361</c:v>
                </c:pt>
                <c:pt idx="37">
                  <c:v>0.1714712634154465</c:v>
                </c:pt>
                <c:pt idx="38">
                  <c:v>0.17149052537954404</c:v>
                </c:pt>
                <c:pt idx="39">
                  <c:v>0.17174270154659069</c:v>
                </c:pt>
                <c:pt idx="40">
                  <c:v>0.17210299575194321</c:v>
                </c:pt>
                <c:pt idx="41">
                  <c:v>0.17180768606567387</c:v>
                </c:pt>
                <c:pt idx="42">
                  <c:v>0.17304982940375363</c:v>
                </c:pt>
                <c:pt idx="43">
                  <c:v>0.17635155636627492</c:v>
                </c:pt>
                <c:pt idx="44">
                  <c:v>0.17995761341870417</c:v>
                </c:pt>
                <c:pt idx="45">
                  <c:v>0.18302596288836689</c:v>
                </c:pt>
                <c:pt idx="46">
                  <c:v>0.18663649097116716</c:v>
                </c:pt>
                <c:pt idx="47">
                  <c:v>0.19207518662990963</c:v>
                </c:pt>
                <c:pt idx="48">
                  <c:v>0.19385329554500555</c:v>
                </c:pt>
                <c:pt idx="49">
                  <c:v>0.19196033108496899</c:v>
                </c:pt>
                <c:pt idx="50">
                  <c:v>0.18979356040780856</c:v>
                </c:pt>
                <c:pt idx="51">
                  <c:v>0.18851055071677031</c:v>
                </c:pt>
                <c:pt idx="52">
                  <c:v>0.19101958038645234</c:v>
                </c:pt>
                <c:pt idx="53">
                  <c:v>0.19626176345008126</c:v>
                </c:pt>
                <c:pt idx="54">
                  <c:v>0.20137932752217566</c:v>
                </c:pt>
                <c:pt idx="55">
                  <c:v>0.20490401598745239</c:v>
                </c:pt>
                <c:pt idx="56">
                  <c:v>0.20534673650310134</c:v>
                </c:pt>
                <c:pt idx="57">
                  <c:v>0.20666149301769016</c:v>
                </c:pt>
                <c:pt idx="58">
                  <c:v>0.20620594965313846</c:v>
                </c:pt>
                <c:pt idx="59">
                  <c:v>0.20590948416658389</c:v>
                </c:pt>
                <c:pt idx="60">
                  <c:v>0.20608964209197259</c:v>
                </c:pt>
                <c:pt idx="61">
                  <c:v>0.20609220190461086</c:v>
                </c:pt>
                <c:pt idx="62">
                  <c:v>0.20683535511437812</c:v>
                </c:pt>
                <c:pt idx="63">
                  <c:v>0.20641648701588305</c:v>
                </c:pt>
                <c:pt idx="64">
                  <c:v>0.2071671277108631</c:v>
                </c:pt>
                <c:pt idx="65">
                  <c:v>0.20718758593238046</c:v>
                </c:pt>
                <c:pt idx="66">
                  <c:v>0.2084511996099554</c:v>
                </c:pt>
                <c:pt idx="67">
                  <c:v>0.2096045202674752</c:v>
                </c:pt>
                <c:pt idx="68">
                  <c:v>0.20911921871601208</c:v>
                </c:pt>
                <c:pt idx="69">
                  <c:v>0.20922871554604591</c:v>
                </c:pt>
                <c:pt idx="70">
                  <c:v>0.20600127017582909</c:v>
                </c:pt>
                <c:pt idx="71">
                  <c:v>0.20178654773941565</c:v>
                </c:pt>
                <c:pt idx="72">
                  <c:v>0.19873028904781131</c:v>
                </c:pt>
                <c:pt idx="73">
                  <c:v>0.19460397865616424</c:v>
                </c:pt>
                <c:pt idx="74">
                  <c:v>0.19009670144794744</c:v>
                </c:pt>
                <c:pt idx="75">
                  <c:v>0.18537401291878583</c:v>
                </c:pt>
                <c:pt idx="76">
                  <c:v>0.17835807049459851</c:v>
                </c:pt>
                <c:pt idx="77">
                  <c:v>0.17100197770421663</c:v>
                </c:pt>
                <c:pt idx="78">
                  <c:v>0.16566167245957641</c:v>
                </c:pt>
                <c:pt idx="79">
                  <c:v>0.15998810187244705</c:v>
                </c:pt>
                <c:pt idx="80">
                  <c:v>0.15524327323784962</c:v>
                </c:pt>
                <c:pt idx="81">
                  <c:v>0.15156175663432081</c:v>
                </c:pt>
                <c:pt idx="82">
                  <c:v>0.1475945866933922</c:v>
                </c:pt>
                <c:pt idx="83">
                  <c:v>0.14579789700378049</c:v>
                </c:pt>
                <c:pt idx="84">
                  <c:v>0.14558986516447098</c:v>
                </c:pt>
                <c:pt idx="85">
                  <c:v>0.14572194209094658</c:v>
                </c:pt>
                <c:pt idx="86">
                  <c:v>0.14641062184652667</c:v>
                </c:pt>
                <c:pt idx="87">
                  <c:v>0.14966612294816159</c:v>
                </c:pt>
                <c:pt idx="88">
                  <c:v>0.15096911955914374</c:v>
                </c:pt>
                <c:pt idx="89">
                  <c:v>0.15190352063321508</c:v>
                </c:pt>
                <c:pt idx="90">
                  <c:v>0.15381160702293817</c:v>
                </c:pt>
                <c:pt idx="91">
                  <c:v>0.15462181935584496</c:v>
                </c:pt>
                <c:pt idx="92">
                  <c:v>0.15471169744335406</c:v>
                </c:pt>
                <c:pt idx="93">
                  <c:v>0.15757368171931513</c:v>
                </c:pt>
                <c:pt idx="94">
                  <c:v>0.15698121097821413</c:v>
                </c:pt>
                <c:pt idx="95">
                  <c:v>0.15695844847414386</c:v>
                </c:pt>
                <c:pt idx="96">
                  <c:v>0.1656102156246059</c:v>
                </c:pt>
                <c:pt idx="97">
                  <c:v>0.17155142147248414</c:v>
                </c:pt>
                <c:pt idx="98">
                  <c:v>0.176496652788877</c:v>
                </c:pt>
                <c:pt idx="99">
                  <c:v>0.18087561211089642</c:v>
                </c:pt>
                <c:pt idx="100">
                  <c:v>0.17917849053789681</c:v>
                </c:pt>
                <c:pt idx="101">
                  <c:v>0.17745687345541614</c:v>
                </c:pt>
                <c:pt idx="102">
                  <c:v>0.17709566976030125</c:v>
                </c:pt>
                <c:pt idx="103">
                  <c:v>0.17748265342927647</c:v>
                </c:pt>
                <c:pt idx="104">
                  <c:v>0.17800402392958048</c:v>
                </c:pt>
                <c:pt idx="105">
                  <c:v>0.17640762540595215</c:v>
                </c:pt>
                <c:pt idx="106">
                  <c:v>0.17369963028347427</c:v>
                </c:pt>
                <c:pt idx="107">
                  <c:v>0.16891724768672328</c:v>
                </c:pt>
                <c:pt idx="108">
                  <c:v>0.16410975108924519</c:v>
                </c:pt>
                <c:pt idx="109">
                  <c:v>0.16306024379614878</c:v>
                </c:pt>
                <c:pt idx="110">
                  <c:v>0.16349151457134084</c:v>
                </c:pt>
                <c:pt idx="111">
                  <c:v>0.16602962576556396</c:v>
                </c:pt>
                <c:pt idx="112">
                  <c:v>0.1690936131969023</c:v>
                </c:pt>
                <c:pt idx="113">
                  <c:v>0.17144607350697302</c:v>
                </c:pt>
                <c:pt idx="114">
                  <c:v>0.17159539218460249</c:v>
                </c:pt>
                <c:pt idx="115">
                  <c:v>0.17131527811220185</c:v>
                </c:pt>
                <c:pt idx="116">
                  <c:v>0.16839025231785765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34-43AC-B84D-BA4AE12E5992}"/>
            </c:ext>
          </c:extLst>
        </c:ser>
        <c:ser>
          <c:idx val="3"/>
          <c:order val="3"/>
          <c:tx>
            <c:strRef>
              <c:f>'PIB Nominal'!$G$5</c:f>
              <c:strCache>
                <c:ptCount val="1"/>
                <c:pt idx="0">
                  <c:v> Variação de Estoques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Nominal'!$B$6:$B$122</c:f>
              <c:strCache>
                <c:ptCount val="117"/>
                <c:pt idx="0">
                  <c:v>1996.IV</c:v>
                </c:pt>
                <c:pt idx="1">
                  <c:v>1997.I</c:v>
                </c:pt>
                <c:pt idx="2">
                  <c:v>1997.II</c:v>
                </c:pt>
                <c:pt idx="3">
                  <c:v>1997.III</c:v>
                </c:pt>
                <c:pt idx="4">
                  <c:v>1997.IV</c:v>
                </c:pt>
                <c:pt idx="5">
                  <c:v>1998.I</c:v>
                </c:pt>
                <c:pt idx="6">
                  <c:v>1998.II</c:v>
                </c:pt>
                <c:pt idx="7">
                  <c:v>1998.III</c:v>
                </c:pt>
                <c:pt idx="8">
                  <c:v>1998.IV</c:v>
                </c:pt>
                <c:pt idx="9">
                  <c:v>1999.I</c:v>
                </c:pt>
                <c:pt idx="10">
                  <c:v>1999.II</c:v>
                </c:pt>
                <c:pt idx="11">
                  <c:v>1999.III</c:v>
                </c:pt>
                <c:pt idx="12">
                  <c:v>1999.IV</c:v>
                </c:pt>
                <c:pt idx="13">
                  <c:v>2000.I</c:v>
                </c:pt>
                <c:pt idx="14">
                  <c:v>2000.II</c:v>
                </c:pt>
                <c:pt idx="15">
                  <c:v>2000.III</c:v>
                </c:pt>
                <c:pt idx="16">
                  <c:v>2000.IV</c:v>
                </c:pt>
                <c:pt idx="17">
                  <c:v>2001.I</c:v>
                </c:pt>
                <c:pt idx="18">
                  <c:v>2001.II</c:v>
                </c:pt>
                <c:pt idx="19">
                  <c:v>2001.III</c:v>
                </c:pt>
                <c:pt idx="20">
                  <c:v>2001.IV</c:v>
                </c:pt>
                <c:pt idx="21">
                  <c:v>2002.I</c:v>
                </c:pt>
                <c:pt idx="22">
                  <c:v>2002.II</c:v>
                </c:pt>
                <c:pt idx="23">
                  <c:v>2002.III</c:v>
                </c:pt>
                <c:pt idx="24">
                  <c:v>2002.IV</c:v>
                </c:pt>
                <c:pt idx="25">
                  <c:v>2003.I</c:v>
                </c:pt>
                <c:pt idx="26">
                  <c:v>2003.II</c:v>
                </c:pt>
                <c:pt idx="27">
                  <c:v>2003.III</c:v>
                </c:pt>
                <c:pt idx="28">
                  <c:v>2003.IV</c:v>
                </c:pt>
                <c:pt idx="29">
                  <c:v>2004.I</c:v>
                </c:pt>
                <c:pt idx="30">
                  <c:v>2004.II</c:v>
                </c:pt>
                <c:pt idx="31">
                  <c:v>2004.III</c:v>
                </c:pt>
                <c:pt idx="32">
                  <c:v>2004.IV</c:v>
                </c:pt>
                <c:pt idx="33">
                  <c:v>2005.I</c:v>
                </c:pt>
                <c:pt idx="34">
                  <c:v>2005.II</c:v>
                </c:pt>
                <c:pt idx="35">
                  <c:v>2005.III</c:v>
                </c:pt>
                <c:pt idx="36">
                  <c:v>2005.IV</c:v>
                </c:pt>
                <c:pt idx="37">
                  <c:v>2006.I</c:v>
                </c:pt>
                <c:pt idx="38">
                  <c:v>2006.II</c:v>
                </c:pt>
                <c:pt idx="39">
                  <c:v>2006.III</c:v>
                </c:pt>
                <c:pt idx="40">
                  <c:v>2006.IV</c:v>
                </c:pt>
                <c:pt idx="41">
                  <c:v>2007.I</c:v>
                </c:pt>
                <c:pt idx="42">
                  <c:v>2007.II</c:v>
                </c:pt>
                <c:pt idx="43">
                  <c:v>2007.III</c:v>
                </c:pt>
                <c:pt idx="44">
                  <c:v>2007.IV</c:v>
                </c:pt>
                <c:pt idx="45">
                  <c:v>2008.I</c:v>
                </c:pt>
                <c:pt idx="46">
                  <c:v>2008.II</c:v>
                </c:pt>
                <c:pt idx="47">
                  <c:v>2008.III</c:v>
                </c:pt>
                <c:pt idx="48">
                  <c:v>2008.IV</c:v>
                </c:pt>
                <c:pt idx="49">
                  <c:v>2009.I</c:v>
                </c:pt>
                <c:pt idx="50">
                  <c:v>2009.II</c:v>
                </c:pt>
                <c:pt idx="51">
                  <c:v>2009.III</c:v>
                </c:pt>
                <c:pt idx="52">
                  <c:v>2009.IV</c:v>
                </c:pt>
                <c:pt idx="53">
                  <c:v>2010.I</c:v>
                </c:pt>
                <c:pt idx="54">
                  <c:v>2010.II</c:v>
                </c:pt>
                <c:pt idx="55">
                  <c:v>2010.III</c:v>
                </c:pt>
                <c:pt idx="56">
                  <c:v>2010.IV</c:v>
                </c:pt>
                <c:pt idx="57">
                  <c:v>2011.I</c:v>
                </c:pt>
                <c:pt idx="58">
                  <c:v>2011.II</c:v>
                </c:pt>
                <c:pt idx="59">
                  <c:v>2011.III</c:v>
                </c:pt>
                <c:pt idx="60">
                  <c:v>2011.IV</c:v>
                </c:pt>
                <c:pt idx="61">
                  <c:v>2012.I</c:v>
                </c:pt>
                <c:pt idx="62">
                  <c:v>2012.II</c:v>
                </c:pt>
                <c:pt idx="63">
                  <c:v>2012.III</c:v>
                </c:pt>
                <c:pt idx="64">
                  <c:v>2012.IV</c:v>
                </c:pt>
                <c:pt idx="65">
                  <c:v>2013.I</c:v>
                </c:pt>
                <c:pt idx="66">
                  <c:v>2013.II</c:v>
                </c:pt>
                <c:pt idx="67">
                  <c:v>2013.III</c:v>
                </c:pt>
                <c:pt idx="68">
                  <c:v>2013.IV</c:v>
                </c:pt>
                <c:pt idx="69">
                  <c:v>2014.I</c:v>
                </c:pt>
                <c:pt idx="70">
                  <c:v>2014.II</c:v>
                </c:pt>
                <c:pt idx="71">
                  <c:v>2014.III</c:v>
                </c:pt>
                <c:pt idx="72">
                  <c:v>2014.IV</c:v>
                </c:pt>
                <c:pt idx="73">
                  <c:v>2015.I</c:v>
                </c:pt>
                <c:pt idx="74">
                  <c:v>2015.II</c:v>
                </c:pt>
                <c:pt idx="75">
                  <c:v>2015.III</c:v>
                </c:pt>
                <c:pt idx="76">
                  <c:v>2015.IV</c:v>
                </c:pt>
                <c:pt idx="77">
                  <c:v>2016.I</c:v>
                </c:pt>
                <c:pt idx="78">
                  <c:v>2016.II</c:v>
                </c:pt>
                <c:pt idx="79">
                  <c:v>2016.III</c:v>
                </c:pt>
                <c:pt idx="80">
                  <c:v>2016.IV</c:v>
                </c:pt>
                <c:pt idx="81">
                  <c:v>2017.I</c:v>
                </c:pt>
                <c:pt idx="82">
                  <c:v>2017.II</c:v>
                </c:pt>
                <c:pt idx="83">
                  <c:v>2017.III</c:v>
                </c:pt>
                <c:pt idx="84">
                  <c:v>2017.IV</c:v>
                </c:pt>
                <c:pt idx="85">
                  <c:v>2018.I</c:v>
                </c:pt>
                <c:pt idx="86">
                  <c:v>2018.II</c:v>
                </c:pt>
                <c:pt idx="87">
                  <c:v>2018.III</c:v>
                </c:pt>
                <c:pt idx="88">
                  <c:v>2018.IV</c:v>
                </c:pt>
                <c:pt idx="89">
                  <c:v>2019.I</c:v>
                </c:pt>
                <c:pt idx="90">
                  <c:v>2019.II</c:v>
                </c:pt>
                <c:pt idx="91">
                  <c:v>2019.III</c:v>
                </c:pt>
                <c:pt idx="92">
                  <c:v>2019.IV</c:v>
                </c:pt>
                <c:pt idx="93">
                  <c:v>2020.I</c:v>
                </c:pt>
                <c:pt idx="94">
                  <c:v>2020.II</c:v>
                </c:pt>
                <c:pt idx="95">
                  <c:v>2020.III</c:v>
                </c:pt>
                <c:pt idx="96">
                  <c:v>2020.IV</c:v>
                </c:pt>
                <c:pt idx="97">
                  <c:v>2021.I</c:v>
                </c:pt>
                <c:pt idx="98">
                  <c:v>2021.II</c:v>
                </c:pt>
                <c:pt idx="99">
                  <c:v>2021.III</c:v>
                </c:pt>
                <c:pt idx="100">
                  <c:v>2021.IV</c:v>
                </c:pt>
                <c:pt idx="101">
                  <c:v>2022.I</c:v>
                </c:pt>
                <c:pt idx="102">
                  <c:v>2022.II</c:v>
                </c:pt>
                <c:pt idx="103">
                  <c:v>2022.III</c:v>
                </c:pt>
                <c:pt idx="104">
                  <c:v>2022.IV</c:v>
                </c:pt>
                <c:pt idx="105">
                  <c:v>2023.I</c:v>
                </c:pt>
                <c:pt idx="106">
                  <c:v>2023.II</c:v>
                </c:pt>
                <c:pt idx="107">
                  <c:v>2023.III</c:v>
                </c:pt>
                <c:pt idx="108">
                  <c:v>2023.IV</c:v>
                </c:pt>
                <c:pt idx="109">
                  <c:v>2024.I</c:v>
                </c:pt>
                <c:pt idx="110">
                  <c:v>2024.II</c:v>
                </c:pt>
                <c:pt idx="111">
                  <c:v>2024.III</c:v>
                </c:pt>
                <c:pt idx="112">
                  <c:v>2024.IV</c:v>
                </c:pt>
                <c:pt idx="113">
                  <c:v>2025.I</c:v>
                </c:pt>
                <c:pt idx="114">
                  <c:v>2025.II</c:v>
                </c:pt>
                <c:pt idx="115">
                  <c:v>2025.III</c:v>
                </c:pt>
                <c:pt idx="116">
                  <c:v>2025.IV</c:v>
                </c:pt>
              </c:strCache>
            </c:strRef>
          </c:cat>
          <c:val>
            <c:numRef>
              <c:f>'PIB Nominal'!$G$6:$G$122</c:f>
              <c:numCache>
                <c:formatCode>0.0%</c:formatCode>
                <c:ptCount val="117"/>
                <c:pt idx="0">
                  <c:v>-1.3737074094751519E-2</c:v>
                </c:pt>
                <c:pt idx="1">
                  <c:v>-1.5977703391793992E-2</c:v>
                </c:pt>
                <c:pt idx="2">
                  <c:v>-2.0640274485414983E-2</c:v>
                </c:pt>
                <c:pt idx="3">
                  <c:v>-1.891085147619314E-2</c:v>
                </c:pt>
                <c:pt idx="4">
                  <c:v>-1.3589155084822831E-2</c:v>
                </c:pt>
                <c:pt idx="5">
                  <c:v>-1.4409727955222997E-2</c:v>
                </c:pt>
                <c:pt idx="6">
                  <c:v>-6.8324244733288103E-3</c:v>
                </c:pt>
                <c:pt idx="7">
                  <c:v>-5.1558441008854941E-3</c:v>
                </c:pt>
                <c:pt idx="8">
                  <c:v>-3.7759658206557361E-3</c:v>
                </c:pt>
                <c:pt idx="9">
                  <c:v>1.0573911474870226E-3</c:v>
                </c:pt>
                <c:pt idx="10">
                  <c:v>5.5675128779723217E-3</c:v>
                </c:pt>
                <c:pt idx="11">
                  <c:v>2.2550132991316875E-3</c:v>
                </c:pt>
                <c:pt idx="12">
                  <c:v>3.7326552456200222E-3</c:v>
                </c:pt>
                <c:pt idx="13">
                  <c:v>6.3542967077995236E-3</c:v>
                </c:pt>
                <c:pt idx="14">
                  <c:v>3.6732759578375989E-3</c:v>
                </c:pt>
                <c:pt idx="15">
                  <c:v>9.1007843222480345E-3</c:v>
                </c:pt>
                <c:pt idx="16">
                  <c:v>5.9863123915062568E-3</c:v>
                </c:pt>
                <c:pt idx="17">
                  <c:v>7.4687692342046115E-3</c:v>
                </c:pt>
                <c:pt idx="18">
                  <c:v>6.8874623011295957E-3</c:v>
                </c:pt>
                <c:pt idx="19">
                  <c:v>6.4821003792290199E-3</c:v>
                </c:pt>
                <c:pt idx="20">
                  <c:v>3.2377379264286305E-3</c:v>
                </c:pt>
                <c:pt idx="21">
                  <c:v>3.3573619458882997E-3</c:v>
                </c:pt>
                <c:pt idx="22">
                  <c:v>8.5790079962738061E-3</c:v>
                </c:pt>
                <c:pt idx="23">
                  <c:v>3.6460634707527664E-3</c:v>
                </c:pt>
                <c:pt idx="24">
                  <c:v>-4.7717133796426415E-3</c:v>
                </c:pt>
                <c:pt idx="25">
                  <c:v>-9.4318872418963067E-3</c:v>
                </c:pt>
                <c:pt idx="26">
                  <c:v>-1.2932348788911316E-2</c:v>
                </c:pt>
                <c:pt idx="27">
                  <c:v>-9.180123580342937E-3</c:v>
                </c:pt>
                <c:pt idx="28">
                  <c:v>2.5192924673867103E-3</c:v>
                </c:pt>
                <c:pt idx="29">
                  <c:v>8.8226014466814915E-3</c:v>
                </c:pt>
                <c:pt idx="30">
                  <c:v>1.2719192457542463E-2</c:v>
                </c:pt>
                <c:pt idx="31">
                  <c:v>1.0231540216422025E-2</c:v>
                </c:pt>
                <c:pt idx="32">
                  <c:v>5.9233501920149438E-3</c:v>
                </c:pt>
                <c:pt idx="33">
                  <c:v>3.36559149316859E-3</c:v>
                </c:pt>
                <c:pt idx="34">
                  <c:v>2.2695252392664544E-3</c:v>
                </c:pt>
                <c:pt idx="35">
                  <c:v>2.4795281257259166E-3</c:v>
                </c:pt>
                <c:pt idx="36">
                  <c:v>1.4869998799903153E-3</c:v>
                </c:pt>
                <c:pt idx="37">
                  <c:v>3.3562444199087275E-4</c:v>
                </c:pt>
                <c:pt idx="38">
                  <c:v>2.9007352884262964E-5</c:v>
                </c:pt>
                <c:pt idx="39">
                  <c:v>2.1416088834505403E-3</c:v>
                </c:pt>
                <c:pt idx="40">
                  <c:v>6.0617430507957128E-3</c:v>
                </c:pt>
                <c:pt idx="41">
                  <c:v>1.2020540007835147E-2</c:v>
                </c:pt>
                <c:pt idx="42">
                  <c:v>1.4848373220444532E-2</c:v>
                </c:pt>
                <c:pt idx="43">
                  <c:v>1.8104450249195238E-2</c:v>
                </c:pt>
                <c:pt idx="44">
                  <c:v>1.8235646404874246E-2</c:v>
                </c:pt>
                <c:pt idx="45">
                  <c:v>2.1254813108373082E-2</c:v>
                </c:pt>
                <c:pt idx="46">
                  <c:v>2.4285251757251644E-2</c:v>
                </c:pt>
                <c:pt idx="47">
                  <c:v>2.356586445587637E-2</c:v>
                </c:pt>
                <c:pt idx="48">
                  <c:v>2.234053297759591E-2</c:v>
                </c:pt>
                <c:pt idx="49">
                  <c:v>1.5447853531774382E-2</c:v>
                </c:pt>
                <c:pt idx="50">
                  <c:v>5.938128901436671E-3</c:v>
                </c:pt>
                <c:pt idx="51">
                  <c:v>-2.1166229267023324E-3</c:v>
                </c:pt>
                <c:pt idx="52">
                  <c:v>-3.0582300913499353E-3</c:v>
                </c:pt>
                <c:pt idx="53">
                  <c:v>-5.0421601945747069E-5</c:v>
                </c:pt>
                <c:pt idx="54">
                  <c:v>5.2663226055911314E-3</c:v>
                </c:pt>
                <c:pt idx="55">
                  <c:v>1.2405599180470269E-2</c:v>
                </c:pt>
                <c:pt idx="56">
                  <c:v>1.2666479076158917E-2</c:v>
                </c:pt>
                <c:pt idx="57">
                  <c:v>1.3509493830481842E-2</c:v>
                </c:pt>
                <c:pt idx="58">
                  <c:v>1.5155594324381662E-2</c:v>
                </c:pt>
                <c:pt idx="59">
                  <c:v>1.3106860745404526E-2</c:v>
                </c:pt>
                <c:pt idx="60">
                  <c:v>1.2173069079898432E-2</c:v>
                </c:pt>
                <c:pt idx="61">
                  <c:v>1.3461885340471732E-2</c:v>
                </c:pt>
                <c:pt idx="62">
                  <c:v>1.222761944505713E-2</c:v>
                </c:pt>
                <c:pt idx="63">
                  <c:v>1.1752397507465318E-2</c:v>
                </c:pt>
                <c:pt idx="64">
                  <c:v>7.0051259824120624E-3</c:v>
                </c:pt>
                <c:pt idx="65">
                  <c:v>8.2260668011670535E-3</c:v>
                </c:pt>
                <c:pt idx="66">
                  <c:v>7.0966566454188553E-3</c:v>
                </c:pt>
                <c:pt idx="67">
                  <c:v>8.0851207905254987E-3</c:v>
                </c:pt>
                <c:pt idx="68">
                  <c:v>7.8184508446670544E-3</c:v>
                </c:pt>
                <c:pt idx="69">
                  <c:v>6.6852129418011885E-3</c:v>
                </c:pt>
                <c:pt idx="70">
                  <c:v>5.6183626990565991E-3</c:v>
                </c:pt>
                <c:pt idx="71">
                  <c:v>6.0475397255436878E-3</c:v>
                </c:pt>
                <c:pt idx="72">
                  <c:v>6.7538185103732896E-3</c:v>
                </c:pt>
                <c:pt idx="73">
                  <c:v>6.3574201726290195E-3</c:v>
                </c:pt>
                <c:pt idx="74">
                  <c:v>4.5098709063429877E-3</c:v>
                </c:pt>
                <c:pt idx="75">
                  <c:v>6.4431998634485721E-4</c:v>
                </c:pt>
                <c:pt idx="76">
                  <c:v>-4.241811827361908E-3</c:v>
                </c:pt>
                <c:pt idx="77">
                  <c:v>-8.2007198162269354E-3</c:v>
                </c:pt>
                <c:pt idx="78">
                  <c:v>-8.4772729291600138E-3</c:v>
                </c:pt>
                <c:pt idx="79">
                  <c:v>-7.5019597452010839E-3</c:v>
                </c:pt>
                <c:pt idx="80">
                  <c:v>-5.5478035105144628E-3</c:v>
                </c:pt>
                <c:pt idx="81">
                  <c:v>-1.4299696384062611E-3</c:v>
                </c:pt>
                <c:pt idx="82">
                  <c:v>-1.4030667826860667E-3</c:v>
                </c:pt>
                <c:pt idx="83">
                  <c:v>-5.8162577020318433E-4</c:v>
                </c:pt>
                <c:pt idx="84">
                  <c:v>6.660108132697008E-4</c:v>
                </c:pt>
                <c:pt idx="85">
                  <c:v>1.50326401523838E-3</c:v>
                </c:pt>
                <c:pt idx="86">
                  <c:v>4.4319188814349285E-3</c:v>
                </c:pt>
                <c:pt idx="87">
                  <c:v>3.6729140513547505E-3</c:v>
                </c:pt>
                <c:pt idx="88">
                  <c:v>-1.870326124962327E-5</c:v>
                </c:pt>
                <c:pt idx="89">
                  <c:v>-1.757804842981499E-3</c:v>
                </c:pt>
                <c:pt idx="90">
                  <c:v>-3.8335918890130749E-3</c:v>
                </c:pt>
                <c:pt idx="91">
                  <c:v>-1.3960587232177849E-3</c:v>
                </c:pt>
                <c:pt idx="92">
                  <c:v>4.5621057335519711E-4</c:v>
                </c:pt>
                <c:pt idx="93">
                  <c:v>4.2965862443098551E-3</c:v>
                </c:pt>
                <c:pt idx="94">
                  <c:v>2.927761904170345E-3</c:v>
                </c:pt>
                <c:pt idx="95">
                  <c:v>-6.1220826749286536E-4</c:v>
                </c:pt>
                <c:pt idx="96">
                  <c:v>-4.4520095805478483E-3</c:v>
                </c:pt>
                <c:pt idx="97">
                  <c:v>9.9846297667069081E-3</c:v>
                </c:pt>
                <c:pt idx="98">
                  <c:v>1.2023063946895899E-2</c:v>
                </c:pt>
                <c:pt idx="99">
                  <c:v>1.3682354694617016E-2</c:v>
                </c:pt>
                <c:pt idx="100">
                  <c:v>1.6040359671443002E-2</c:v>
                </c:pt>
                <c:pt idx="101">
                  <c:v>3.9923562496966087E-3</c:v>
                </c:pt>
                <c:pt idx="102">
                  <c:v>4.5240801676243265E-3</c:v>
                </c:pt>
                <c:pt idx="103">
                  <c:v>6.5982771834948032E-3</c:v>
                </c:pt>
                <c:pt idx="104">
                  <c:v>2.8781805132106707E-3</c:v>
                </c:pt>
                <c:pt idx="105">
                  <c:v>1.3083049921716412E-3</c:v>
                </c:pt>
                <c:pt idx="106">
                  <c:v>-6.0340711450351857E-4</c:v>
                </c:pt>
                <c:pt idx="107">
                  <c:v>-4.8073737579588851E-3</c:v>
                </c:pt>
                <c:pt idx="108">
                  <c:v>-6.5032790274635703E-3</c:v>
                </c:pt>
                <c:pt idx="109">
                  <c:v>-7.432764255108873E-3</c:v>
                </c:pt>
                <c:pt idx="110">
                  <c:v>-4.7102181387347133E-3</c:v>
                </c:pt>
                <c:pt idx="111">
                  <c:v>-1.8438935393350812E-3</c:v>
                </c:pt>
                <c:pt idx="112">
                  <c:v>7.2074284292039561E-4</c:v>
                </c:pt>
                <c:pt idx="113">
                  <c:v>4.8149760366771235E-3</c:v>
                </c:pt>
                <c:pt idx="114">
                  <c:v>6.5604030803603506E-3</c:v>
                </c:pt>
                <c:pt idx="115">
                  <c:v>6.0207277593985458E-3</c:v>
                </c:pt>
                <c:pt idx="116">
                  <c:v>2.3697128348761586E-3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34-43AC-B84D-BA4AE12E5992}"/>
            </c:ext>
          </c:extLst>
        </c:ser>
        <c:ser>
          <c:idx val="4"/>
          <c:order val="4"/>
          <c:tx>
            <c:strRef>
              <c:f>'PIB Nominal'!$H$5</c:f>
              <c:strCache>
                <c:ptCount val="1"/>
                <c:pt idx="0">
                  <c:v> Exportação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Nominal'!$B$6:$B$122</c:f>
              <c:strCache>
                <c:ptCount val="117"/>
                <c:pt idx="0">
                  <c:v>1996.IV</c:v>
                </c:pt>
                <c:pt idx="1">
                  <c:v>1997.I</c:v>
                </c:pt>
                <c:pt idx="2">
                  <c:v>1997.II</c:v>
                </c:pt>
                <c:pt idx="3">
                  <c:v>1997.III</c:v>
                </c:pt>
                <c:pt idx="4">
                  <c:v>1997.IV</c:v>
                </c:pt>
                <c:pt idx="5">
                  <c:v>1998.I</c:v>
                </c:pt>
                <c:pt idx="6">
                  <c:v>1998.II</c:v>
                </c:pt>
                <c:pt idx="7">
                  <c:v>1998.III</c:v>
                </c:pt>
                <c:pt idx="8">
                  <c:v>1998.IV</c:v>
                </c:pt>
                <c:pt idx="9">
                  <c:v>1999.I</c:v>
                </c:pt>
                <c:pt idx="10">
                  <c:v>1999.II</c:v>
                </c:pt>
                <c:pt idx="11">
                  <c:v>1999.III</c:v>
                </c:pt>
                <c:pt idx="12">
                  <c:v>1999.IV</c:v>
                </c:pt>
                <c:pt idx="13">
                  <c:v>2000.I</c:v>
                </c:pt>
                <c:pt idx="14">
                  <c:v>2000.II</c:v>
                </c:pt>
                <c:pt idx="15">
                  <c:v>2000.III</c:v>
                </c:pt>
                <c:pt idx="16">
                  <c:v>2000.IV</c:v>
                </c:pt>
                <c:pt idx="17">
                  <c:v>2001.I</c:v>
                </c:pt>
                <c:pt idx="18">
                  <c:v>2001.II</c:v>
                </c:pt>
                <c:pt idx="19">
                  <c:v>2001.III</c:v>
                </c:pt>
                <c:pt idx="20">
                  <c:v>2001.IV</c:v>
                </c:pt>
                <c:pt idx="21">
                  <c:v>2002.I</c:v>
                </c:pt>
                <c:pt idx="22">
                  <c:v>2002.II</c:v>
                </c:pt>
                <c:pt idx="23">
                  <c:v>2002.III</c:v>
                </c:pt>
                <c:pt idx="24">
                  <c:v>2002.IV</c:v>
                </c:pt>
                <c:pt idx="25">
                  <c:v>2003.I</c:v>
                </c:pt>
                <c:pt idx="26">
                  <c:v>2003.II</c:v>
                </c:pt>
                <c:pt idx="27">
                  <c:v>2003.III</c:v>
                </c:pt>
                <c:pt idx="28">
                  <c:v>2003.IV</c:v>
                </c:pt>
                <c:pt idx="29">
                  <c:v>2004.I</c:v>
                </c:pt>
                <c:pt idx="30">
                  <c:v>2004.II</c:v>
                </c:pt>
                <c:pt idx="31">
                  <c:v>2004.III</c:v>
                </c:pt>
                <c:pt idx="32">
                  <c:v>2004.IV</c:v>
                </c:pt>
                <c:pt idx="33">
                  <c:v>2005.I</c:v>
                </c:pt>
                <c:pt idx="34">
                  <c:v>2005.II</c:v>
                </c:pt>
                <c:pt idx="35">
                  <c:v>2005.III</c:v>
                </c:pt>
                <c:pt idx="36">
                  <c:v>2005.IV</c:v>
                </c:pt>
                <c:pt idx="37">
                  <c:v>2006.I</c:v>
                </c:pt>
                <c:pt idx="38">
                  <c:v>2006.II</c:v>
                </c:pt>
                <c:pt idx="39">
                  <c:v>2006.III</c:v>
                </c:pt>
                <c:pt idx="40">
                  <c:v>2006.IV</c:v>
                </c:pt>
                <c:pt idx="41">
                  <c:v>2007.I</c:v>
                </c:pt>
                <c:pt idx="42">
                  <c:v>2007.II</c:v>
                </c:pt>
                <c:pt idx="43">
                  <c:v>2007.III</c:v>
                </c:pt>
                <c:pt idx="44">
                  <c:v>2007.IV</c:v>
                </c:pt>
                <c:pt idx="45">
                  <c:v>2008.I</c:v>
                </c:pt>
                <c:pt idx="46">
                  <c:v>2008.II</c:v>
                </c:pt>
                <c:pt idx="47">
                  <c:v>2008.III</c:v>
                </c:pt>
                <c:pt idx="48">
                  <c:v>2008.IV</c:v>
                </c:pt>
                <c:pt idx="49">
                  <c:v>2009.I</c:v>
                </c:pt>
                <c:pt idx="50">
                  <c:v>2009.II</c:v>
                </c:pt>
                <c:pt idx="51">
                  <c:v>2009.III</c:v>
                </c:pt>
                <c:pt idx="52">
                  <c:v>2009.IV</c:v>
                </c:pt>
                <c:pt idx="53">
                  <c:v>2010.I</c:v>
                </c:pt>
                <c:pt idx="54">
                  <c:v>2010.II</c:v>
                </c:pt>
                <c:pt idx="55">
                  <c:v>2010.III</c:v>
                </c:pt>
                <c:pt idx="56">
                  <c:v>2010.IV</c:v>
                </c:pt>
                <c:pt idx="57">
                  <c:v>2011.I</c:v>
                </c:pt>
                <c:pt idx="58">
                  <c:v>2011.II</c:v>
                </c:pt>
                <c:pt idx="59">
                  <c:v>2011.III</c:v>
                </c:pt>
                <c:pt idx="60">
                  <c:v>2011.IV</c:v>
                </c:pt>
                <c:pt idx="61">
                  <c:v>2012.I</c:v>
                </c:pt>
                <c:pt idx="62">
                  <c:v>2012.II</c:v>
                </c:pt>
                <c:pt idx="63">
                  <c:v>2012.III</c:v>
                </c:pt>
                <c:pt idx="64">
                  <c:v>2012.IV</c:v>
                </c:pt>
                <c:pt idx="65">
                  <c:v>2013.I</c:v>
                </c:pt>
                <c:pt idx="66">
                  <c:v>2013.II</c:v>
                </c:pt>
                <c:pt idx="67">
                  <c:v>2013.III</c:v>
                </c:pt>
                <c:pt idx="68">
                  <c:v>2013.IV</c:v>
                </c:pt>
                <c:pt idx="69">
                  <c:v>2014.I</c:v>
                </c:pt>
                <c:pt idx="70">
                  <c:v>2014.II</c:v>
                </c:pt>
                <c:pt idx="71">
                  <c:v>2014.III</c:v>
                </c:pt>
                <c:pt idx="72">
                  <c:v>2014.IV</c:v>
                </c:pt>
                <c:pt idx="73">
                  <c:v>2015.I</c:v>
                </c:pt>
                <c:pt idx="74">
                  <c:v>2015.II</c:v>
                </c:pt>
                <c:pt idx="75">
                  <c:v>2015.III</c:v>
                </c:pt>
                <c:pt idx="76">
                  <c:v>2015.IV</c:v>
                </c:pt>
                <c:pt idx="77">
                  <c:v>2016.I</c:v>
                </c:pt>
                <c:pt idx="78">
                  <c:v>2016.II</c:v>
                </c:pt>
                <c:pt idx="79">
                  <c:v>2016.III</c:v>
                </c:pt>
                <c:pt idx="80">
                  <c:v>2016.IV</c:v>
                </c:pt>
                <c:pt idx="81">
                  <c:v>2017.I</c:v>
                </c:pt>
                <c:pt idx="82">
                  <c:v>2017.II</c:v>
                </c:pt>
                <c:pt idx="83">
                  <c:v>2017.III</c:v>
                </c:pt>
                <c:pt idx="84">
                  <c:v>2017.IV</c:v>
                </c:pt>
                <c:pt idx="85">
                  <c:v>2018.I</c:v>
                </c:pt>
                <c:pt idx="86">
                  <c:v>2018.II</c:v>
                </c:pt>
                <c:pt idx="87">
                  <c:v>2018.III</c:v>
                </c:pt>
                <c:pt idx="88">
                  <c:v>2018.IV</c:v>
                </c:pt>
                <c:pt idx="89">
                  <c:v>2019.I</c:v>
                </c:pt>
                <c:pt idx="90">
                  <c:v>2019.II</c:v>
                </c:pt>
                <c:pt idx="91">
                  <c:v>2019.III</c:v>
                </c:pt>
                <c:pt idx="92">
                  <c:v>2019.IV</c:v>
                </c:pt>
                <c:pt idx="93">
                  <c:v>2020.I</c:v>
                </c:pt>
                <c:pt idx="94">
                  <c:v>2020.II</c:v>
                </c:pt>
                <c:pt idx="95">
                  <c:v>2020.III</c:v>
                </c:pt>
                <c:pt idx="96">
                  <c:v>2020.IV</c:v>
                </c:pt>
                <c:pt idx="97">
                  <c:v>2021.I</c:v>
                </c:pt>
                <c:pt idx="98">
                  <c:v>2021.II</c:v>
                </c:pt>
                <c:pt idx="99">
                  <c:v>2021.III</c:v>
                </c:pt>
                <c:pt idx="100">
                  <c:v>2021.IV</c:v>
                </c:pt>
                <c:pt idx="101">
                  <c:v>2022.I</c:v>
                </c:pt>
                <c:pt idx="102">
                  <c:v>2022.II</c:v>
                </c:pt>
                <c:pt idx="103">
                  <c:v>2022.III</c:v>
                </c:pt>
                <c:pt idx="104">
                  <c:v>2022.IV</c:v>
                </c:pt>
                <c:pt idx="105">
                  <c:v>2023.I</c:v>
                </c:pt>
                <c:pt idx="106">
                  <c:v>2023.II</c:v>
                </c:pt>
                <c:pt idx="107">
                  <c:v>2023.III</c:v>
                </c:pt>
                <c:pt idx="108">
                  <c:v>2023.IV</c:v>
                </c:pt>
                <c:pt idx="109">
                  <c:v>2024.I</c:v>
                </c:pt>
                <c:pt idx="110">
                  <c:v>2024.II</c:v>
                </c:pt>
                <c:pt idx="111">
                  <c:v>2024.III</c:v>
                </c:pt>
                <c:pt idx="112">
                  <c:v>2024.IV</c:v>
                </c:pt>
                <c:pt idx="113">
                  <c:v>2025.I</c:v>
                </c:pt>
                <c:pt idx="114">
                  <c:v>2025.II</c:v>
                </c:pt>
                <c:pt idx="115">
                  <c:v>2025.III</c:v>
                </c:pt>
                <c:pt idx="116">
                  <c:v>2025.IV</c:v>
                </c:pt>
              </c:strCache>
            </c:strRef>
          </c:cat>
          <c:val>
            <c:numRef>
              <c:f>'PIB Nominal'!$H$6:$H$122</c:f>
              <c:numCache>
                <c:formatCode>0.0%</c:formatCode>
                <c:ptCount val="117"/>
                <c:pt idx="0">
                  <c:v>6.7302096847125376E-2</c:v>
                </c:pt>
                <c:pt idx="1">
                  <c:v>6.6003071752930034E-2</c:v>
                </c:pt>
                <c:pt idx="2">
                  <c:v>6.7053604271031783E-2</c:v>
                </c:pt>
                <c:pt idx="3">
                  <c:v>6.8455430399758363E-2</c:v>
                </c:pt>
                <c:pt idx="4">
                  <c:v>6.9836495772864715E-2</c:v>
                </c:pt>
                <c:pt idx="5">
                  <c:v>7.1672729427968332E-2</c:v>
                </c:pt>
                <c:pt idx="6">
                  <c:v>7.1710926677961181E-2</c:v>
                </c:pt>
                <c:pt idx="7">
                  <c:v>7.111707423497983E-2</c:v>
                </c:pt>
                <c:pt idx="8">
                  <c:v>7.0305003346416484E-2</c:v>
                </c:pt>
                <c:pt idx="9">
                  <c:v>7.5222091204379574E-2</c:v>
                </c:pt>
                <c:pt idx="10">
                  <c:v>7.9729869410721119E-2</c:v>
                </c:pt>
                <c:pt idx="11">
                  <c:v>8.6945979983014204E-2</c:v>
                </c:pt>
                <c:pt idx="12">
                  <c:v>9.5648982595650175E-2</c:v>
                </c:pt>
                <c:pt idx="13">
                  <c:v>9.7208128851494435E-2</c:v>
                </c:pt>
                <c:pt idx="14">
                  <c:v>9.9993840587681931E-2</c:v>
                </c:pt>
                <c:pt idx="15">
                  <c:v>0.10224878692490101</c:v>
                </c:pt>
                <c:pt idx="16">
                  <c:v>0.10188048005849121</c:v>
                </c:pt>
                <c:pt idx="17">
                  <c:v>0.10475865315653637</c:v>
                </c:pt>
                <c:pt idx="18">
                  <c:v>0.11057238239309856</c:v>
                </c:pt>
                <c:pt idx="19">
                  <c:v>0.11780217929248912</c:v>
                </c:pt>
                <c:pt idx="20">
                  <c:v>0.12371710672387103</c:v>
                </c:pt>
                <c:pt idx="21">
                  <c:v>0.12189259319105107</c:v>
                </c:pt>
                <c:pt idx="22">
                  <c:v>0.11666645076472709</c:v>
                </c:pt>
                <c:pt idx="23">
                  <c:v>0.12688450835086992</c:v>
                </c:pt>
                <c:pt idx="24">
                  <c:v>0.14230590274115712</c:v>
                </c:pt>
                <c:pt idx="25">
                  <c:v>0.15552087591581909</c:v>
                </c:pt>
                <c:pt idx="26">
                  <c:v>0.16507148107751024</c:v>
                </c:pt>
                <c:pt idx="27">
                  <c:v>0.15965051304359221</c:v>
                </c:pt>
                <c:pt idx="28">
                  <c:v>0.15180783705745896</c:v>
                </c:pt>
                <c:pt idx="29">
                  <c:v>0.1495787450742142</c:v>
                </c:pt>
                <c:pt idx="30">
                  <c:v>0.15581042491636724</c:v>
                </c:pt>
                <c:pt idx="31">
                  <c:v>0.16284205082629391</c:v>
                </c:pt>
                <c:pt idx="32">
                  <c:v>0.16545761513897594</c:v>
                </c:pt>
                <c:pt idx="33">
                  <c:v>0.1662986038983065</c:v>
                </c:pt>
                <c:pt idx="34">
                  <c:v>0.16184837645738334</c:v>
                </c:pt>
                <c:pt idx="35">
                  <c:v>0.15713710820537927</c:v>
                </c:pt>
                <c:pt idx="36">
                  <c:v>0.15243829265166883</c:v>
                </c:pt>
                <c:pt idx="37">
                  <c:v>0.14823220044852756</c:v>
                </c:pt>
                <c:pt idx="38">
                  <c:v>0.14390340762338921</c:v>
                </c:pt>
                <c:pt idx="39">
                  <c:v>0.14440384838853529</c:v>
                </c:pt>
                <c:pt idx="40">
                  <c:v>0.1437431630213393</c:v>
                </c:pt>
                <c:pt idx="41">
                  <c:v>0.1429115611417601</c:v>
                </c:pt>
                <c:pt idx="42">
                  <c:v>0.14181253258773469</c:v>
                </c:pt>
                <c:pt idx="43">
                  <c:v>0.13679417906654151</c:v>
                </c:pt>
                <c:pt idx="44">
                  <c:v>0.13327675104299991</c:v>
                </c:pt>
                <c:pt idx="45">
                  <c:v>0.12779249541642357</c:v>
                </c:pt>
                <c:pt idx="46">
                  <c:v>0.12647277614591396</c:v>
                </c:pt>
                <c:pt idx="47">
                  <c:v>0.12791486759199139</c:v>
                </c:pt>
                <c:pt idx="48">
                  <c:v>0.1353400051339104</c:v>
                </c:pt>
                <c:pt idx="49">
                  <c:v>0.13565417502149971</c:v>
                </c:pt>
                <c:pt idx="50">
                  <c:v>0.13279585557741672</c:v>
                </c:pt>
                <c:pt idx="51">
                  <c:v>0.12416172595719548</c:v>
                </c:pt>
                <c:pt idx="52">
                  <c:v>0.10851371135038299</c:v>
                </c:pt>
                <c:pt idx="53">
                  <c:v>0.10425488740192082</c:v>
                </c:pt>
                <c:pt idx="54">
                  <c:v>0.10335020814582399</c:v>
                </c:pt>
                <c:pt idx="55">
                  <c:v>0.10503685526310771</c:v>
                </c:pt>
                <c:pt idx="56">
                  <c:v>0.10865584776017626</c:v>
                </c:pt>
                <c:pt idx="57">
                  <c:v>0.10935385922217664</c:v>
                </c:pt>
                <c:pt idx="58">
                  <c:v>0.11034170683670927</c:v>
                </c:pt>
                <c:pt idx="59">
                  <c:v>0.11273778066807696</c:v>
                </c:pt>
                <c:pt idx="60">
                  <c:v>0.11582512679265201</c:v>
                </c:pt>
                <c:pt idx="61">
                  <c:v>0.11631891291182613</c:v>
                </c:pt>
                <c:pt idx="62">
                  <c:v>0.11856250570328367</c:v>
                </c:pt>
                <c:pt idx="63">
                  <c:v>0.11903285642986237</c:v>
                </c:pt>
                <c:pt idx="64">
                  <c:v>0.1187753907069171</c:v>
                </c:pt>
                <c:pt idx="65">
                  <c:v>0.11734626431061711</c:v>
                </c:pt>
                <c:pt idx="66">
                  <c:v>0.1160499481847853</c:v>
                </c:pt>
                <c:pt idx="67">
                  <c:v>0.11646497971232578</c:v>
                </c:pt>
                <c:pt idx="68">
                  <c:v>0.11742230646731125</c:v>
                </c:pt>
                <c:pt idx="69">
                  <c:v>0.11782757258405402</c:v>
                </c:pt>
                <c:pt idx="70">
                  <c:v>0.11675401414686983</c:v>
                </c:pt>
                <c:pt idx="71">
                  <c:v>0.11486025085741718</c:v>
                </c:pt>
                <c:pt idx="72">
                  <c:v>0.1101194281891653</c:v>
                </c:pt>
                <c:pt idx="73">
                  <c:v>0.11030254002878032</c:v>
                </c:pt>
                <c:pt idx="74">
                  <c:v>0.11393028945202802</c:v>
                </c:pt>
                <c:pt idx="75">
                  <c:v>0.11993206002395923</c:v>
                </c:pt>
                <c:pt idx="76">
                  <c:v>0.12900191418648527</c:v>
                </c:pt>
                <c:pt idx="77">
                  <c:v>0.13502689706596166</c:v>
                </c:pt>
                <c:pt idx="78">
                  <c:v>0.13626636933231157</c:v>
                </c:pt>
                <c:pt idx="79">
                  <c:v>0.13155702668327143</c:v>
                </c:pt>
                <c:pt idx="80">
                  <c:v>0.12466679042812449</c:v>
                </c:pt>
                <c:pt idx="81">
                  <c:v>0.12251673688505534</c:v>
                </c:pt>
                <c:pt idx="82">
                  <c:v>0.12242276143949145</c:v>
                </c:pt>
                <c:pt idx="83">
                  <c:v>0.12378329347680933</c:v>
                </c:pt>
                <c:pt idx="84">
                  <c:v>0.12518967870501393</c:v>
                </c:pt>
                <c:pt idx="85">
                  <c:v>0.12636819603308402</c:v>
                </c:pt>
                <c:pt idx="86">
                  <c:v>0.12923006225941411</c:v>
                </c:pt>
                <c:pt idx="87">
                  <c:v>0.13825644417404548</c:v>
                </c:pt>
                <c:pt idx="88">
                  <c:v>0.14634999495879508</c:v>
                </c:pt>
                <c:pt idx="89">
                  <c:v>0.14737211139241957</c:v>
                </c:pt>
                <c:pt idx="90">
                  <c:v>0.14750851448718488</c:v>
                </c:pt>
                <c:pt idx="91">
                  <c:v>0.14391947543302919</c:v>
                </c:pt>
                <c:pt idx="92">
                  <c:v>0.14122919190909466</c:v>
                </c:pt>
                <c:pt idx="93">
                  <c:v>0.14305218138416842</c:v>
                </c:pt>
                <c:pt idx="94">
                  <c:v>0.15240856856363888</c:v>
                </c:pt>
                <c:pt idx="95">
                  <c:v>0.15893055692231134</c:v>
                </c:pt>
                <c:pt idx="96">
                  <c:v>0.16453552009970876</c:v>
                </c:pt>
                <c:pt idx="97">
                  <c:v>0.17058708980789355</c:v>
                </c:pt>
                <c:pt idx="98">
                  <c:v>0.17996715237051295</c:v>
                </c:pt>
                <c:pt idx="99">
                  <c:v>0.18615896624199696</c:v>
                </c:pt>
                <c:pt idx="100">
                  <c:v>0.19109430368696448</c:v>
                </c:pt>
                <c:pt idx="101">
                  <c:v>0.19663518463093141</c:v>
                </c:pt>
                <c:pt idx="102">
                  <c:v>0.19364434165459316</c:v>
                </c:pt>
                <c:pt idx="103">
                  <c:v>0.19612257850387663</c:v>
                </c:pt>
                <c:pt idx="104">
                  <c:v>0.19630765003483741</c:v>
                </c:pt>
                <c:pt idx="105">
                  <c:v>0.19427316887481197</c:v>
                </c:pt>
                <c:pt idx="106">
                  <c:v>0.19023438045825367</c:v>
                </c:pt>
                <c:pt idx="107">
                  <c:v>0.18322690762924915</c:v>
                </c:pt>
                <c:pt idx="108">
                  <c:v>0.17969324303265774</c:v>
                </c:pt>
                <c:pt idx="109">
                  <c:v>0.17546996382494773</c:v>
                </c:pt>
                <c:pt idx="110">
                  <c:v>0.17462157064289288</c:v>
                </c:pt>
                <c:pt idx="111">
                  <c:v>0.17671444945641873</c:v>
                </c:pt>
                <c:pt idx="112">
                  <c:v>0.17938579439812813</c:v>
                </c:pt>
                <c:pt idx="113">
                  <c:v>0.18206395580302429</c:v>
                </c:pt>
                <c:pt idx="114">
                  <c:v>0.18182004826850634</c:v>
                </c:pt>
                <c:pt idx="115">
                  <c:v>0.18008073345571027</c:v>
                </c:pt>
                <c:pt idx="116">
                  <c:v>0.17820722896197136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34-43AC-B84D-BA4AE12E5992}"/>
            </c:ext>
          </c:extLst>
        </c:ser>
        <c:ser>
          <c:idx val="5"/>
          <c:order val="5"/>
          <c:tx>
            <c:strRef>
              <c:f>'PIB Nominal'!$I$5</c:f>
              <c:strCache>
                <c:ptCount val="1"/>
                <c:pt idx="0">
                  <c:v> Importação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Nominal'!$B$6:$B$122</c:f>
              <c:strCache>
                <c:ptCount val="117"/>
                <c:pt idx="0">
                  <c:v>1996.IV</c:v>
                </c:pt>
                <c:pt idx="1">
                  <c:v>1997.I</c:v>
                </c:pt>
                <c:pt idx="2">
                  <c:v>1997.II</c:v>
                </c:pt>
                <c:pt idx="3">
                  <c:v>1997.III</c:v>
                </c:pt>
                <c:pt idx="4">
                  <c:v>1997.IV</c:v>
                </c:pt>
                <c:pt idx="5">
                  <c:v>1998.I</c:v>
                </c:pt>
                <c:pt idx="6">
                  <c:v>1998.II</c:v>
                </c:pt>
                <c:pt idx="7">
                  <c:v>1998.III</c:v>
                </c:pt>
                <c:pt idx="8">
                  <c:v>1998.IV</c:v>
                </c:pt>
                <c:pt idx="9">
                  <c:v>1999.I</c:v>
                </c:pt>
                <c:pt idx="10">
                  <c:v>1999.II</c:v>
                </c:pt>
                <c:pt idx="11">
                  <c:v>1999.III</c:v>
                </c:pt>
                <c:pt idx="12">
                  <c:v>1999.IV</c:v>
                </c:pt>
                <c:pt idx="13">
                  <c:v>2000.I</c:v>
                </c:pt>
                <c:pt idx="14">
                  <c:v>2000.II</c:v>
                </c:pt>
                <c:pt idx="15">
                  <c:v>2000.III</c:v>
                </c:pt>
                <c:pt idx="16">
                  <c:v>2000.IV</c:v>
                </c:pt>
                <c:pt idx="17">
                  <c:v>2001.I</c:v>
                </c:pt>
                <c:pt idx="18">
                  <c:v>2001.II</c:v>
                </c:pt>
                <c:pt idx="19">
                  <c:v>2001.III</c:v>
                </c:pt>
                <c:pt idx="20">
                  <c:v>2001.IV</c:v>
                </c:pt>
                <c:pt idx="21">
                  <c:v>2002.I</c:v>
                </c:pt>
                <c:pt idx="22">
                  <c:v>2002.II</c:v>
                </c:pt>
                <c:pt idx="23">
                  <c:v>2002.III</c:v>
                </c:pt>
                <c:pt idx="24">
                  <c:v>2002.IV</c:v>
                </c:pt>
                <c:pt idx="25">
                  <c:v>2003.I</c:v>
                </c:pt>
                <c:pt idx="26">
                  <c:v>2003.II</c:v>
                </c:pt>
                <c:pt idx="27">
                  <c:v>2003.III</c:v>
                </c:pt>
                <c:pt idx="28">
                  <c:v>2003.IV</c:v>
                </c:pt>
                <c:pt idx="29">
                  <c:v>2004.I</c:v>
                </c:pt>
                <c:pt idx="30">
                  <c:v>2004.II</c:v>
                </c:pt>
                <c:pt idx="31">
                  <c:v>2004.III</c:v>
                </c:pt>
                <c:pt idx="32">
                  <c:v>2004.IV</c:v>
                </c:pt>
                <c:pt idx="33">
                  <c:v>2005.I</c:v>
                </c:pt>
                <c:pt idx="34">
                  <c:v>2005.II</c:v>
                </c:pt>
                <c:pt idx="35">
                  <c:v>2005.III</c:v>
                </c:pt>
                <c:pt idx="36">
                  <c:v>2005.IV</c:v>
                </c:pt>
                <c:pt idx="37">
                  <c:v>2006.I</c:v>
                </c:pt>
                <c:pt idx="38">
                  <c:v>2006.II</c:v>
                </c:pt>
                <c:pt idx="39">
                  <c:v>2006.III</c:v>
                </c:pt>
                <c:pt idx="40">
                  <c:v>2006.IV</c:v>
                </c:pt>
                <c:pt idx="41">
                  <c:v>2007.I</c:v>
                </c:pt>
                <c:pt idx="42">
                  <c:v>2007.II</c:v>
                </c:pt>
                <c:pt idx="43">
                  <c:v>2007.III</c:v>
                </c:pt>
                <c:pt idx="44">
                  <c:v>2007.IV</c:v>
                </c:pt>
                <c:pt idx="45">
                  <c:v>2008.I</c:v>
                </c:pt>
                <c:pt idx="46">
                  <c:v>2008.II</c:v>
                </c:pt>
                <c:pt idx="47">
                  <c:v>2008.III</c:v>
                </c:pt>
                <c:pt idx="48">
                  <c:v>2008.IV</c:v>
                </c:pt>
                <c:pt idx="49">
                  <c:v>2009.I</c:v>
                </c:pt>
                <c:pt idx="50">
                  <c:v>2009.II</c:v>
                </c:pt>
                <c:pt idx="51">
                  <c:v>2009.III</c:v>
                </c:pt>
                <c:pt idx="52">
                  <c:v>2009.IV</c:v>
                </c:pt>
                <c:pt idx="53">
                  <c:v>2010.I</c:v>
                </c:pt>
                <c:pt idx="54">
                  <c:v>2010.II</c:v>
                </c:pt>
                <c:pt idx="55">
                  <c:v>2010.III</c:v>
                </c:pt>
                <c:pt idx="56">
                  <c:v>2010.IV</c:v>
                </c:pt>
                <c:pt idx="57">
                  <c:v>2011.I</c:v>
                </c:pt>
                <c:pt idx="58">
                  <c:v>2011.II</c:v>
                </c:pt>
                <c:pt idx="59">
                  <c:v>2011.III</c:v>
                </c:pt>
                <c:pt idx="60">
                  <c:v>2011.IV</c:v>
                </c:pt>
                <c:pt idx="61">
                  <c:v>2012.I</c:v>
                </c:pt>
                <c:pt idx="62">
                  <c:v>2012.II</c:v>
                </c:pt>
                <c:pt idx="63">
                  <c:v>2012.III</c:v>
                </c:pt>
                <c:pt idx="64">
                  <c:v>2012.IV</c:v>
                </c:pt>
                <c:pt idx="65">
                  <c:v>2013.I</c:v>
                </c:pt>
                <c:pt idx="66">
                  <c:v>2013.II</c:v>
                </c:pt>
                <c:pt idx="67">
                  <c:v>2013.III</c:v>
                </c:pt>
                <c:pt idx="68">
                  <c:v>2013.IV</c:v>
                </c:pt>
                <c:pt idx="69">
                  <c:v>2014.I</c:v>
                </c:pt>
                <c:pt idx="70">
                  <c:v>2014.II</c:v>
                </c:pt>
                <c:pt idx="71">
                  <c:v>2014.III</c:v>
                </c:pt>
                <c:pt idx="72">
                  <c:v>2014.IV</c:v>
                </c:pt>
                <c:pt idx="73">
                  <c:v>2015.I</c:v>
                </c:pt>
                <c:pt idx="74">
                  <c:v>2015.II</c:v>
                </c:pt>
                <c:pt idx="75">
                  <c:v>2015.III</c:v>
                </c:pt>
                <c:pt idx="76">
                  <c:v>2015.IV</c:v>
                </c:pt>
                <c:pt idx="77">
                  <c:v>2016.I</c:v>
                </c:pt>
                <c:pt idx="78">
                  <c:v>2016.II</c:v>
                </c:pt>
                <c:pt idx="79">
                  <c:v>2016.III</c:v>
                </c:pt>
                <c:pt idx="80">
                  <c:v>2016.IV</c:v>
                </c:pt>
                <c:pt idx="81">
                  <c:v>2017.I</c:v>
                </c:pt>
                <c:pt idx="82">
                  <c:v>2017.II</c:v>
                </c:pt>
                <c:pt idx="83">
                  <c:v>2017.III</c:v>
                </c:pt>
                <c:pt idx="84">
                  <c:v>2017.IV</c:v>
                </c:pt>
                <c:pt idx="85">
                  <c:v>2018.I</c:v>
                </c:pt>
                <c:pt idx="86">
                  <c:v>2018.II</c:v>
                </c:pt>
                <c:pt idx="87">
                  <c:v>2018.III</c:v>
                </c:pt>
                <c:pt idx="88">
                  <c:v>2018.IV</c:v>
                </c:pt>
                <c:pt idx="89">
                  <c:v>2019.I</c:v>
                </c:pt>
                <c:pt idx="90">
                  <c:v>2019.II</c:v>
                </c:pt>
                <c:pt idx="91">
                  <c:v>2019.III</c:v>
                </c:pt>
                <c:pt idx="92">
                  <c:v>2019.IV</c:v>
                </c:pt>
                <c:pt idx="93">
                  <c:v>2020.I</c:v>
                </c:pt>
                <c:pt idx="94">
                  <c:v>2020.II</c:v>
                </c:pt>
                <c:pt idx="95">
                  <c:v>2020.III</c:v>
                </c:pt>
                <c:pt idx="96">
                  <c:v>2020.IV</c:v>
                </c:pt>
                <c:pt idx="97">
                  <c:v>2021.I</c:v>
                </c:pt>
                <c:pt idx="98">
                  <c:v>2021.II</c:v>
                </c:pt>
                <c:pt idx="99">
                  <c:v>2021.III</c:v>
                </c:pt>
                <c:pt idx="100">
                  <c:v>2021.IV</c:v>
                </c:pt>
                <c:pt idx="101">
                  <c:v>2022.I</c:v>
                </c:pt>
                <c:pt idx="102">
                  <c:v>2022.II</c:v>
                </c:pt>
                <c:pt idx="103">
                  <c:v>2022.III</c:v>
                </c:pt>
                <c:pt idx="104">
                  <c:v>2022.IV</c:v>
                </c:pt>
                <c:pt idx="105">
                  <c:v>2023.I</c:v>
                </c:pt>
                <c:pt idx="106">
                  <c:v>2023.II</c:v>
                </c:pt>
                <c:pt idx="107">
                  <c:v>2023.III</c:v>
                </c:pt>
                <c:pt idx="108">
                  <c:v>2023.IV</c:v>
                </c:pt>
                <c:pt idx="109">
                  <c:v>2024.I</c:v>
                </c:pt>
                <c:pt idx="110">
                  <c:v>2024.II</c:v>
                </c:pt>
                <c:pt idx="111">
                  <c:v>2024.III</c:v>
                </c:pt>
                <c:pt idx="112">
                  <c:v>2024.IV</c:v>
                </c:pt>
                <c:pt idx="113">
                  <c:v>2025.I</c:v>
                </c:pt>
                <c:pt idx="114">
                  <c:v>2025.II</c:v>
                </c:pt>
                <c:pt idx="115">
                  <c:v>2025.III</c:v>
                </c:pt>
                <c:pt idx="116">
                  <c:v>2025.IV</c:v>
                </c:pt>
              </c:strCache>
            </c:strRef>
          </c:cat>
          <c:val>
            <c:numRef>
              <c:f>'PIB Nominal'!$I$6:$I$122</c:f>
              <c:numCache>
                <c:formatCode>0.0%</c:formatCode>
                <c:ptCount val="117"/>
                <c:pt idx="0">
                  <c:v>8.9053817936704069E-2</c:v>
                </c:pt>
                <c:pt idx="1">
                  <c:v>9.1209916739692393E-2</c:v>
                </c:pt>
                <c:pt idx="2">
                  <c:v>9.397090366422016E-2</c:v>
                </c:pt>
                <c:pt idx="3">
                  <c:v>9.6025101934895232E-2</c:v>
                </c:pt>
                <c:pt idx="4">
                  <c:v>9.5925596860506501E-2</c:v>
                </c:pt>
                <c:pt idx="5">
                  <c:v>9.6741456504081322E-2</c:v>
                </c:pt>
                <c:pt idx="6">
                  <c:v>9.5205612453087979E-2</c:v>
                </c:pt>
                <c:pt idx="7">
                  <c:v>9.4270596859389155E-2</c:v>
                </c:pt>
                <c:pt idx="8">
                  <c:v>9.4080845935653717E-2</c:v>
                </c:pt>
                <c:pt idx="9">
                  <c:v>9.675873394268085E-2</c:v>
                </c:pt>
                <c:pt idx="10">
                  <c:v>0.10109302528187106</c:v>
                </c:pt>
                <c:pt idx="11">
                  <c:v>0.10678660372882899</c:v>
                </c:pt>
                <c:pt idx="12">
                  <c:v>0.11417268214315894</c:v>
                </c:pt>
                <c:pt idx="13">
                  <c:v>0.11620344794750131</c:v>
                </c:pt>
                <c:pt idx="14">
                  <c:v>0.11900143947528347</c:v>
                </c:pt>
                <c:pt idx="15">
                  <c:v>0.1215990554539523</c:v>
                </c:pt>
                <c:pt idx="16">
                  <c:v>0.12451713353126401</c:v>
                </c:pt>
                <c:pt idx="17">
                  <c:v>0.13048563341532154</c:v>
                </c:pt>
                <c:pt idx="18">
                  <c:v>0.13803778909792747</c:v>
                </c:pt>
                <c:pt idx="19">
                  <c:v>0.14432497988971674</c:v>
                </c:pt>
                <c:pt idx="20">
                  <c:v>0.14564574352555937</c:v>
                </c:pt>
                <c:pt idx="21">
                  <c:v>0.13932070107433792</c:v>
                </c:pt>
                <c:pt idx="22">
                  <c:v>0.13038525004471235</c:v>
                </c:pt>
                <c:pt idx="23">
                  <c:v>0.12933862526258749</c:v>
                </c:pt>
                <c:pt idx="24">
                  <c:v>0.13387767133601636</c:v>
                </c:pt>
                <c:pt idx="25">
                  <c:v>0.14160276709080652</c:v>
                </c:pt>
                <c:pt idx="26">
                  <c:v>0.14343289272451176</c:v>
                </c:pt>
                <c:pt idx="27">
                  <c:v>0.13718848864437716</c:v>
                </c:pt>
                <c:pt idx="28">
                  <c:v>0.12959601015803007</c:v>
                </c:pt>
                <c:pt idx="29">
                  <c:v>0.12421088740817253</c:v>
                </c:pt>
                <c:pt idx="30">
                  <c:v>0.12598480813623517</c:v>
                </c:pt>
                <c:pt idx="31">
                  <c:v>0.12949674483024282</c:v>
                </c:pt>
                <c:pt idx="32">
                  <c:v>0.1313249096645191</c:v>
                </c:pt>
                <c:pt idx="33">
                  <c:v>0.13121215013533133</c:v>
                </c:pt>
                <c:pt idx="34">
                  <c:v>0.1284677950074801</c:v>
                </c:pt>
                <c:pt idx="35">
                  <c:v>0.12405129930816847</c:v>
                </c:pt>
                <c:pt idx="36">
                  <c:v>0.11842965940080954</c:v>
                </c:pt>
                <c:pt idx="37">
                  <c:v>0.11603513768512137</c:v>
                </c:pt>
                <c:pt idx="38">
                  <c:v>0.1144607251509349</c:v>
                </c:pt>
                <c:pt idx="39">
                  <c:v>0.11574219191658508</c:v>
                </c:pt>
                <c:pt idx="40">
                  <c:v>0.11667383585810608</c:v>
                </c:pt>
                <c:pt idx="41">
                  <c:v>0.11835934103996845</c:v>
                </c:pt>
                <c:pt idx="42">
                  <c:v>0.11848069514843018</c:v>
                </c:pt>
                <c:pt idx="43">
                  <c:v>0.11870227040686955</c:v>
                </c:pt>
                <c:pt idx="44">
                  <c:v>0.119649362714806</c:v>
                </c:pt>
                <c:pt idx="45">
                  <c:v>0.11993361358822276</c:v>
                </c:pt>
                <c:pt idx="46">
                  <c:v>0.12316945248790935</c:v>
                </c:pt>
                <c:pt idx="47">
                  <c:v>0.127642456992515</c:v>
                </c:pt>
                <c:pt idx="48">
                  <c:v>0.1372356890320425</c:v>
                </c:pt>
                <c:pt idx="49">
                  <c:v>0.13764558714019082</c:v>
                </c:pt>
                <c:pt idx="50">
                  <c:v>0.13308339961867963</c:v>
                </c:pt>
                <c:pt idx="51">
                  <c:v>0.12571436713869116</c:v>
                </c:pt>
                <c:pt idx="52">
                  <c:v>0.11254604471032804</c:v>
                </c:pt>
                <c:pt idx="53">
                  <c:v>0.11048016319287673</c:v>
                </c:pt>
                <c:pt idx="54">
                  <c:v>0.11235243542985519</c:v>
                </c:pt>
                <c:pt idx="55">
                  <c:v>0.11626883133847551</c:v>
                </c:pt>
                <c:pt idx="56">
                  <c:v>0.11906593337203168</c:v>
                </c:pt>
                <c:pt idx="57">
                  <c:v>0.11896767468274609</c:v>
                </c:pt>
                <c:pt idx="58">
                  <c:v>0.11964310176620195</c:v>
                </c:pt>
                <c:pt idx="59">
                  <c:v>0.11988753113437467</c:v>
                </c:pt>
                <c:pt idx="60">
                  <c:v>0.12351892497245187</c:v>
                </c:pt>
                <c:pt idx="61">
                  <c:v>0.12501650416586507</c:v>
                </c:pt>
                <c:pt idx="62">
                  <c:v>0.12892393881909103</c:v>
                </c:pt>
                <c:pt idx="63">
                  <c:v>0.13020103487953125</c:v>
                </c:pt>
                <c:pt idx="64">
                  <c:v>0.13236734539640391</c:v>
                </c:pt>
                <c:pt idx="65">
                  <c:v>0.13488178901631123</c:v>
                </c:pt>
                <c:pt idx="66">
                  <c:v>0.13520466522958585</c:v>
                </c:pt>
                <c:pt idx="67">
                  <c:v>0.13949800870548193</c:v>
                </c:pt>
                <c:pt idx="68">
                  <c:v>0.14043726681414098</c:v>
                </c:pt>
                <c:pt idx="69">
                  <c:v>0.14159729648413136</c:v>
                </c:pt>
                <c:pt idx="70">
                  <c:v>0.14052563512840327</c:v>
                </c:pt>
                <c:pt idx="71">
                  <c:v>0.13831547322537191</c:v>
                </c:pt>
                <c:pt idx="72">
                  <c:v>0.13673462994375529</c:v>
                </c:pt>
                <c:pt idx="73">
                  <c:v>0.13693136156688185</c:v>
                </c:pt>
                <c:pt idx="74">
                  <c:v>0.13820402997435299</c:v>
                </c:pt>
                <c:pt idx="75">
                  <c:v>0.13970572181610819</c:v>
                </c:pt>
                <c:pt idx="76">
                  <c:v>0.1405343451858837</c:v>
                </c:pt>
                <c:pt idx="77">
                  <c:v>0.13854155006643276</c:v>
                </c:pt>
                <c:pt idx="78">
                  <c:v>0.13475655857446686</c:v>
                </c:pt>
                <c:pt idx="79">
                  <c:v>0.12757423176401295</c:v>
                </c:pt>
                <c:pt idx="80">
                  <c:v>0.12067003034263164</c:v>
                </c:pt>
                <c:pt idx="81">
                  <c:v>0.11719177550938073</c:v>
                </c:pt>
                <c:pt idx="82">
                  <c:v>0.11468986897912528</c:v>
                </c:pt>
                <c:pt idx="83">
                  <c:v>0.11584550337263819</c:v>
                </c:pt>
                <c:pt idx="84">
                  <c:v>0.11800766503667054</c:v>
                </c:pt>
                <c:pt idx="85">
                  <c:v>0.12044704546776752</c:v>
                </c:pt>
                <c:pt idx="86">
                  <c:v>0.12477596134584465</c:v>
                </c:pt>
                <c:pt idx="87">
                  <c:v>0.13573510059012114</c:v>
                </c:pt>
                <c:pt idx="88">
                  <c:v>0.14241203880273354</c:v>
                </c:pt>
                <c:pt idx="89">
                  <c:v>0.14552225246057304</c:v>
                </c:pt>
                <c:pt idx="90">
                  <c:v>0.14817633625987223</c:v>
                </c:pt>
                <c:pt idx="91">
                  <c:v>0.14724515648684622</c:v>
                </c:pt>
                <c:pt idx="92">
                  <c:v>0.14767338678825931</c:v>
                </c:pt>
                <c:pt idx="93">
                  <c:v>0.15272451074386773</c:v>
                </c:pt>
                <c:pt idx="94">
                  <c:v>0.15625456737507393</c:v>
                </c:pt>
                <c:pt idx="95">
                  <c:v>0.15290400116250985</c:v>
                </c:pt>
                <c:pt idx="96">
                  <c:v>0.15848526534378166</c:v>
                </c:pt>
                <c:pt idx="97">
                  <c:v>0.16601029357471245</c:v>
                </c:pt>
                <c:pt idx="98">
                  <c:v>0.1706621159307494</c:v>
                </c:pt>
                <c:pt idx="99">
                  <c:v>0.1783282327648219</c:v>
                </c:pt>
                <c:pt idx="100">
                  <c:v>0.18546900390561175</c:v>
                </c:pt>
                <c:pt idx="101">
                  <c:v>0.18628164870680494</c:v>
                </c:pt>
                <c:pt idx="102">
                  <c:v>0.18865491105840926</c:v>
                </c:pt>
                <c:pt idx="103">
                  <c:v>0.1955247293170817</c:v>
                </c:pt>
                <c:pt idx="104">
                  <c:v>0.19185300972948285</c:v>
                </c:pt>
                <c:pt idx="105">
                  <c:v>0.1863926866928883</c:v>
                </c:pt>
                <c:pt idx="106">
                  <c:v>0.17835300541501356</c:v>
                </c:pt>
                <c:pt idx="107">
                  <c:v>0.1651494793050349</c:v>
                </c:pt>
                <c:pt idx="108">
                  <c:v>0.15696905526862504</c:v>
                </c:pt>
                <c:pt idx="109">
                  <c:v>0.15427413060453724</c:v>
                </c:pt>
                <c:pt idx="110">
                  <c:v>0.15807712076082825</c:v>
                </c:pt>
                <c:pt idx="111">
                  <c:v>0.16726928508404876</c:v>
                </c:pt>
                <c:pt idx="112">
                  <c:v>0.17645944498726135</c:v>
                </c:pt>
                <c:pt idx="113">
                  <c:v>0.18392134856521183</c:v>
                </c:pt>
                <c:pt idx="114">
                  <c:v>0.18436997169975805</c:v>
                </c:pt>
                <c:pt idx="115">
                  <c:v>0.18160155048847859</c:v>
                </c:pt>
                <c:pt idx="116">
                  <c:v>0.1747075936536269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34-43AC-B84D-BA4AE12E5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17503"/>
        <c:axId val="137021823"/>
      </c:lineChart>
      <c:catAx>
        <c:axId val="13701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021823"/>
        <c:crosses val="autoZero"/>
        <c:auto val="1"/>
        <c:lblAlgn val="ctr"/>
        <c:lblOffset val="100"/>
        <c:noMultiLvlLbl val="0"/>
      </c:catAx>
      <c:valAx>
        <c:axId val="13702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01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'PIB Nominal'!$M$9</c:f>
              <c:strCache>
                <c:ptCount val="1"/>
                <c:pt idx="0">
                  <c:v> PIB Nominal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Nominal'!$L$10:$L$122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'PIB Nominal'!$M$10:$M$122</c:f>
              <c:numCache>
                <c:formatCode>0.0%</c:formatCode>
                <c:ptCount val="113"/>
                <c:pt idx="0">
                  <c:v>0.11386257836303923</c:v>
                </c:pt>
                <c:pt idx="1">
                  <c:v>9.5093313962482412E-2</c:v>
                </c:pt>
                <c:pt idx="2">
                  <c:v>8.2033350284509421E-2</c:v>
                </c:pt>
                <c:pt idx="3">
                  <c:v>6.622130489173976E-2</c:v>
                </c:pt>
                <c:pt idx="4">
                  <c:v>5.2791086519144555E-2</c:v>
                </c:pt>
                <c:pt idx="5">
                  <c:v>5.0218670501700362E-2</c:v>
                </c:pt>
                <c:pt idx="6">
                  <c:v>4.6948748790301767E-2</c:v>
                </c:pt>
                <c:pt idx="7">
                  <c:v>5.0610700201199267E-2</c:v>
                </c:pt>
                <c:pt idx="8">
                  <c:v>8.5159225864302343E-2</c:v>
                </c:pt>
                <c:pt idx="9">
                  <c:v>9.5005718524819732E-2</c:v>
                </c:pt>
                <c:pt idx="10">
                  <c:v>0.10053041334329207</c:v>
                </c:pt>
                <c:pt idx="11">
                  <c:v>0.11678602666148995</c:v>
                </c:pt>
                <c:pt idx="12">
                  <c:v>0.10240005901045385</c:v>
                </c:pt>
                <c:pt idx="13">
                  <c:v>0.10832040785145665</c:v>
                </c:pt>
                <c:pt idx="14">
                  <c:v>0.11205228560825164</c:v>
                </c:pt>
                <c:pt idx="15">
                  <c:v>9.9230460207843277E-2</c:v>
                </c:pt>
                <c:pt idx="16">
                  <c:v>9.7293110110589526E-2</c:v>
                </c:pt>
                <c:pt idx="17">
                  <c:v>8.9862454773843067E-2</c:v>
                </c:pt>
                <c:pt idx="18">
                  <c:v>9.7704271482391011E-2</c:v>
                </c:pt>
                <c:pt idx="19">
                  <c:v>0.11425162105895727</c:v>
                </c:pt>
                <c:pt idx="20">
                  <c:v>0.13150755710913864</c:v>
                </c:pt>
                <c:pt idx="21">
                  <c:v>0.14725959862230192</c:v>
                </c:pt>
                <c:pt idx="22">
                  <c:v>0.14838177154608981</c:v>
                </c:pt>
                <c:pt idx="23">
                  <c:v>0.1520512289378752</c:v>
                </c:pt>
                <c:pt idx="24">
                  <c:v>0.15392604985844391</c:v>
                </c:pt>
                <c:pt idx="25">
                  <c:v>0.14365186858027829</c:v>
                </c:pt>
                <c:pt idx="26">
                  <c:v>0.14601319222592415</c:v>
                </c:pt>
                <c:pt idx="27">
                  <c:v>0.14459404407171758</c:v>
                </c:pt>
                <c:pt idx="28">
                  <c:v>0.13958541354695714</c:v>
                </c:pt>
                <c:pt idx="29">
                  <c:v>0.14000958786575332</c:v>
                </c:pt>
                <c:pt idx="30">
                  <c:v>0.13025252558777164</c:v>
                </c:pt>
                <c:pt idx="31">
                  <c:v>0.11606202946239549</c:v>
                </c:pt>
                <c:pt idx="32">
                  <c:v>0.10871314450171583</c:v>
                </c:pt>
                <c:pt idx="33">
                  <c:v>0.10556408411723611</c:v>
                </c:pt>
                <c:pt idx="34">
                  <c:v>9.9264167244303717E-2</c:v>
                </c:pt>
                <c:pt idx="35">
                  <c:v>0.10525081684357154</c:v>
                </c:pt>
                <c:pt idx="36">
                  <c:v>0.11004658776671833</c:v>
                </c:pt>
                <c:pt idx="37">
                  <c:v>0.11750151152905079</c:v>
                </c:pt>
                <c:pt idx="38">
                  <c:v>0.13370358815788236</c:v>
                </c:pt>
                <c:pt idx="39">
                  <c:v>0.13384074098774146</c:v>
                </c:pt>
                <c:pt idx="40">
                  <c:v>0.12899749990226048</c:v>
                </c:pt>
                <c:pt idx="41">
                  <c:v>0.12639443802924988</c:v>
                </c:pt>
                <c:pt idx="42">
                  <c:v>0.12600000424219693</c:v>
                </c:pt>
                <c:pt idx="43">
                  <c:v>0.14013013737548924</c:v>
                </c:pt>
                <c:pt idx="44">
                  <c:v>0.14319944811553847</c:v>
                </c:pt>
                <c:pt idx="45">
                  <c:v>0.12602390474131261</c:v>
                </c:pt>
                <c:pt idx="46">
                  <c:v>9.937410871154076E-2</c:v>
                </c:pt>
                <c:pt idx="47">
                  <c:v>6.8744947828432282E-2</c:v>
                </c:pt>
                <c:pt idx="48">
                  <c:v>7.1784694994044523E-2</c:v>
                </c:pt>
                <c:pt idx="49">
                  <c:v>9.8112555723661621E-2</c:v>
                </c:pt>
                <c:pt idx="50">
                  <c:v>0.13047660999077071</c:v>
                </c:pt>
                <c:pt idx="51">
                  <c:v>0.16133013215829409</c:v>
                </c:pt>
                <c:pt idx="52">
                  <c:v>0.16585692089010895</c:v>
                </c:pt>
                <c:pt idx="53">
                  <c:v>0.15957874049639476</c:v>
                </c:pt>
                <c:pt idx="54">
                  <c:v>0.15390930427838467</c:v>
                </c:pt>
                <c:pt idx="55">
                  <c:v>0.13976596453271625</c:v>
                </c:pt>
                <c:pt idx="56">
                  <c:v>0.12623631348262238</c:v>
                </c:pt>
                <c:pt idx="57">
                  <c:v>0.1178654306252684</c:v>
                </c:pt>
                <c:pt idx="58">
                  <c:v>0.10272612296766984</c:v>
                </c:pt>
                <c:pt idx="59">
                  <c:v>0.10084529117348286</c:v>
                </c:pt>
                <c:pt idx="60">
                  <c:v>0.1001690436975982</c:v>
                </c:pt>
                <c:pt idx="61">
                  <c:v>9.7469878695113796E-2</c:v>
                </c:pt>
                <c:pt idx="62">
                  <c:v>0.10480643911228146</c:v>
                </c:pt>
                <c:pt idx="63">
                  <c:v>0.10335901034202251</c:v>
                </c:pt>
                <c:pt idx="64">
                  <c:v>0.10734886059363982</c:v>
                </c:pt>
                <c:pt idx="65">
                  <c:v>0.11144674513721226</c:v>
                </c:pt>
                <c:pt idx="66">
                  <c:v>0.10054062132750842</c:v>
                </c:pt>
                <c:pt idx="67">
                  <c:v>9.5120751633514591E-2</c:v>
                </c:pt>
                <c:pt idx="68">
                  <c:v>8.390209435685432E-2</c:v>
                </c:pt>
                <c:pt idx="69">
                  <c:v>6.8233217416262093E-2</c:v>
                </c:pt>
                <c:pt idx="70">
                  <c:v>5.9463153687651454E-2</c:v>
                </c:pt>
                <c:pt idx="71">
                  <c:v>4.7444606645464876E-2</c:v>
                </c:pt>
                <c:pt idx="72">
                  <c:v>3.7521329506813555E-2</c:v>
                </c:pt>
                <c:pt idx="73">
                  <c:v>3.2445918295155557E-2</c:v>
                </c:pt>
                <c:pt idx="74">
                  <c:v>3.5757407361997215E-2</c:v>
                </c:pt>
                <c:pt idx="75">
                  <c:v>3.9316884597092198E-2</c:v>
                </c:pt>
                <c:pt idx="76">
                  <c:v>4.5622201213178656E-2</c:v>
                </c:pt>
                <c:pt idx="77">
                  <c:v>5.2202848200669429E-2</c:v>
                </c:pt>
                <c:pt idx="78">
                  <c:v>5.0318540605855402E-2</c:v>
                </c:pt>
                <c:pt idx="79">
                  <c:v>5.0165562329401746E-2</c:v>
                </c:pt>
                <c:pt idx="80">
                  <c:v>5.0428211675535378E-2</c:v>
                </c:pt>
                <c:pt idx="81">
                  <c:v>5.1487244311342349E-2</c:v>
                </c:pt>
                <c:pt idx="82">
                  <c:v>5.5844194066674679E-2</c:v>
                </c:pt>
                <c:pt idx="83">
                  <c:v>6.2579470166131995E-2</c:v>
                </c:pt>
                <c:pt idx="84">
                  <c:v>6.3573507674187235E-2</c:v>
                </c:pt>
                <c:pt idx="85">
                  <c:v>5.9522513763483734E-2</c:v>
                </c:pt>
                <c:pt idx="86">
                  <c:v>5.7037712265420662E-2</c:v>
                </c:pt>
                <c:pt idx="87">
                  <c:v>5.5116354037857807E-2</c:v>
                </c:pt>
                <c:pt idx="88">
                  <c:v>5.4966055018849068E-2</c:v>
                </c:pt>
                <c:pt idx="89">
                  <c:v>5.9333841381732165E-2</c:v>
                </c:pt>
                <c:pt idx="90">
                  <c:v>3.532502558055943E-2</c:v>
                </c:pt>
                <c:pt idx="91">
                  <c:v>2.5987464341266503E-2</c:v>
                </c:pt>
                <c:pt idx="92">
                  <c:v>2.9836526262540786E-2</c:v>
                </c:pt>
                <c:pt idx="93">
                  <c:v>5.3135732247790307E-2</c:v>
                </c:pt>
                <c:pt idx="94">
                  <c:v>0.12436019334788483</c:v>
                </c:pt>
                <c:pt idx="95">
                  <c:v>0.16607038023610196</c:v>
                </c:pt>
                <c:pt idx="96">
                  <c:v>0.18431265132733346</c:v>
                </c:pt>
                <c:pt idx="97">
                  <c:v>0.16166112656679443</c:v>
                </c:pt>
                <c:pt idx="98">
                  <c:v>0.13651251346755575</c:v>
                </c:pt>
                <c:pt idx="99">
                  <c:v>0.12375009635051544</c:v>
                </c:pt>
                <c:pt idx="100">
                  <c:v>0.11845515527566111</c:v>
                </c:pt>
                <c:pt idx="101">
                  <c:v>0.12710261962968428</c:v>
                </c:pt>
                <c:pt idx="102">
                  <c:v>0.11196542728583327</c:v>
                </c:pt>
                <c:pt idx="103">
                  <c:v>9.4480139674300606E-2</c:v>
                </c:pt>
                <c:pt idx="104">
                  <c:v>8.5684096446595165E-2</c:v>
                </c:pt>
                <c:pt idx="105">
                  <c:v>7.6006195495213424E-2</c:v>
                </c:pt>
                <c:pt idx="106">
                  <c:v>7.4216038513716692E-2</c:v>
                </c:pt>
                <c:pt idx="107">
                  <c:v>8.0348696299727962E-2</c:v>
                </c:pt>
                <c:pt idx="108">
                  <c:v>7.6384865787403763E-2</c:v>
                </c:pt>
                <c:pt idx="109">
                  <c:v>8.1959956739097339E-2</c:v>
                </c:pt>
                <c:pt idx="110">
                  <c:v>8.5614968297681171E-2</c:v>
                </c:pt>
                <c:pt idx="111">
                  <c:v>8.1485542242119527E-2</c:v>
                </c:pt>
                <c:pt idx="112">
                  <c:v>8.1441092164982076E-2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46-4360-9461-1AF8E6395768}"/>
            </c:ext>
          </c:extLst>
        </c:ser>
        <c:ser>
          <c:idx val="1"/>
          <c:order val="1"/>
          <c:tx>
            <c:strRef>
              <c:f>'PIB Nominal'!$N$9</c:f>
              <c:strCache>
                <c:ptCount val="1"/>
                <c:pt idx="0">
                  <c:v>Consumo das Famílias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Nominal'!$L$10:$L$122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'PIB Nominal'!$N$10:$N$122</c:f>
              <c:numCache>
                <c:formatCode>0.0%</c:formatCode>
                <c:ptCount val="113"/>
                <c:pt idx="0">
                  <c:v>7.5885533031581992E-2</c:v>
                </c:pt>
                <c:pt idx="1">
                  <c:v>5.8827455418854646E-2</c:v>
                </c:pt>
                <c:pt idx="2">
                  <c:v>3.8175530169248996E-2</c:v>
                </c:pt>
                <c:pt idx="3">
                  <c:v>2.7475179835992375E-2</c:v>
                </c:pt>
                <c:pt idx="4">
                  <c:v>2.2188128139029383E-2</c:v>
                </c:pt>
                <c:pt idx="5">
                  <c:v>2.0254384565454208E-2</c:v>
                </c:pt>
                <c:pt idx="6">
                  <c:v>2.6252997309544109E-2</c:v>
                </c:pt>
                <c:pt idx="7">
                  <c:v>3.5459972414893223E-2</c:v>
                </c:pt>
                <c:pt idx="8">
                  <c:v>6.0459275859525138E-2</c:v>
                </c:pt>
                <c:pt idx="9">
                  <c:v>6.2855656745707242E-2</c:v>
                </c:pt>
                <c:pt idx="10">
                  <c:v>7.0235466345096448E-2</c:v>
                </c:pt>
                <c:pt idx="11">
                  <c:v>7.4717084487858743E-2</c:v>
                </c:pt>
                <c:pt idx="12">
                  <c:v>6.5268772180163651E-2</c:v>
                </c:pt>
                <c:pt idx="13">
                  <c:v>7.8283179263846592E-2</c:v>
                </c:pt>
                <c:pt idx="14">
                  <c:v>7.7104919140327563E-2</c:v>
                </c:pt>
                <c:pt idx="15">
                  <c:v>6.6526012449523608E-2</c:v>
                </c:pt>
                <c:pt idx="16">
                  <c:v>5.7522463663487344E-2</c:v>
                </c:pt>
                <c:pt idx="17">
                  <c:v>4.3878756090411607E-2</c:v>
                </c:pt>
                <c:pt idx="18">
                  <c:v>3.9032652301708957E-2</c:v>
                </c:pt>
                <c:pt idx="19">
                  <c:v>4.6613823162456172E-2</c:v>
                </c:pt>
                <c:pt idx="20">
                  <c:v>5.9308386397792519E-2</c:v>
                </c:pt>
                <c:pt idx="21">
                  <c:v>7.9527597808859693E-2</c:v>
                </c:pt>
                <c:pt idx="22">
                  <c:v>9.0683728003360525E-2</c:v>
                </c:pt>
                <c:pt idx="23">
                  <c:v>9.5788377383098144E-2</c:v>
                </c:pt>
                <c:pt idx="24">
                  <c:v>9.4657181303156188E-2</c:v>
                </c:pt>
                <c:pt idx="25">
                  <c:v>7.5228430390724563E-2</c:v>
                </c:pt>
                <c:pt idx="26">
                  <c:v>6.6573072927006607E-2</c:v>
                </c:pt>
                <c:pt idx="27">
                  <c:v>6.4568051515995664E-2</c:v>
                </c:pt>
                <c:pt idx="28">
                  <c:v>6.7658867459197372E-2</c:v>
                </c:pt>
                <c:pt idx="29">
                  <c:v>7.5838271294882617E-2</c:v>
                </c:pt>
                <c:pt idx="30">
                  <c:v>7.9994527906582999E-2</c:v>
                </c:pt>
                <c:pt idx="31">
                  <c:v>7.5405554394750288E-2</c:v>
                </c:pt>
                <c:pt idx="32">
                  <c:v>6.8752820896179054E-2</c:v>
                </c:pt>
                <c:pt idx="33">
                  <c:v>6.7906493295796469E-2</c:v>
                </c:pt>
                <c:pt idx="34">
                  <c:v>6.4759007441688457E-2</c:v>
                </c:pt>
                <c:pt idx="35">
                  <c:v>6.5581875768642439E-2</c:v>
                </c:pt>
                <c:pt idx="36">
                  <c:v>6.5843847181281084E-2</c:v>
                </c:pt>
                <c:pt idx="37">
                  <c:v>6.5820033934773522E-2</c:v>
                </c:pt>
                <c:pt idx="38">
                  <c:v>6.9259801331903542E-2</c:v>
                </c:pt>
                <c:pt idx="39">
                  <c:v>6.9808143318215554E-2</c:v>
                </c:pt>
                <c:pt idx="40">
                  <c:v>7.1609896513136387E-2</c:v>
                </c:pt>
                <c:pt idx="41">
                  <c:v>7.2909767104481646E-2</c:v>
                </c:pt>
                <c:pt idx="42">
                  <c:v>7.4587984638271959E-2</c:v>
                </c:pt>
                <c:pt idx="43">
                  <c:v>8.3260039161611996E-2</c:v>
                </c:pt>
                <c:pt idx="44">
                  <c:v>8.4092616430819306E-2</c:v>
                </c:pt>
                <c:pt idx="45">
                  <c:v>7.8728475777807061E-2</c:v>
                </c:pt>
                <c:pt idx="46">
                  <c:v>7.3294182085877707E-2</c:v>
                </c:pt>
                <c:pt idx="47">
                  <c:v>6.5005461742941417E-2</c:v>
                </c:pt>
                <c:pt idx="48">
                  <c:v>6.6731928147524613E-2</c:v>
                </c:pt>
                <c:pt idx="49">
                  <c:v>7.5824489852868396E-2</c:v>
                </c:pt>
                <c:pt idx="50">
                  <c:v>8.0221719574284867E-2</c:v>
                </c:pt>
                <c:pt idx="51">
                  <c:v>8.1825806030324647E-2</c:v>
                </c:pt>
                <c:pt idx="52">
                  <c:v>8.2547422763885464E-2</c:v>
                </c:pt>
                <c:pt idx="53">
                  <c:v>8.0904898596247984E-2</c:v>
                </c:pt>
                <c:pt idx="54">
                  <c:v>8.2115155041257007E-2</c:v>
                </c:pt>
                <c:pt idx="55">
                  <c:v>8.1483023474766048E-2</c:v>
                </c:pt>
                <c:pt idx="56">
                  <c:v>7.6597714435883715E-2</c:v>
                </c:pt>
                <c:pt idx="57">
                  <c:v>7.2602386760248966E-2</c:v>
                </c:pt>
                <c:pt idx="58">
                  <c:v>6.7563275057795719E-2</c:v>
                </c:pt>
                <c:pt idx="59">
                  <c:v>6.8810696903831695E-2</c:v>
                </c:pt>
                <c:pt idx="60">
                  <c:v>7.2895830417228441E-2</c:v>
                </c:pt>
                <c:pt idx="61">
                  <c:v>7.3711775813178629E-2</c:v>
                </c:pt>
                <c:pt idx="62">
                  <c:v>7.6170551533232086E-2</c:v>
                </c:pt>
                <c:pt idx="63">
                  <c:v>7.312158097290998E-2</c:v>
                </c:pt>
                <c:pt idx="64">
                  <c:v>6.9284450280286819E-2</c:v>
                </c:pt>
                <c:pt idx="65">
                  <c:v>7.0366890697479936E-2</c:v>
                </c:pt>
                <c:pt idx="66">
                  <c:v>6.7353844865375295E-2</c:v>
                </c:pt>
                <c:pt idx="67">
                  <c:v>6.5617045235305246E-2</c:v>
                </c:pt>
                <c:pt idx="68">
                  <c:v>6.5267604671703436E-2</c:v>
                </c:pt>
                <c:pt idx="69">
                  <c:v>5.7452083952753918E-2</c:v>
                </c:pt>
                <c:pt idx="70">
                  <c:v>5.0648814328510192E-2</c:v>
                </c:pt>
                <c:pt idx="71">
                  <c:v>4.4167965566937417E-2</c:v>
                </c:pt>
                <c:pt idx="72">
                  <c:v>3.4052708035538913E-2</c:v>
                </c:pt>
                <c:pt idx="73">
                  <c:v>2.9416519422728559E-2</c:v>
                </c:pt>
                <c:pt idx="74">
                  <c:v>2.87876589762119E-2</c:v>
                </c:pt>
                <c:pt idx="75">
                  <c:v>3.0056955199074399E-2</c:v>
                </c:pt>
                <c:pt idx="76">
                  <c:v>3.2179762449686594E-2</c:v>
                </c:pt>
                <c:pt idx="77">
                  <c:v>3.2765759311722514E-2</c:v>
                </c:pt>
                <c:pt idx="78">
                  <c:v>3.2463700985479835E-2</c:v>
                </c:pt>
                <c:pt idx="79">
                  <c:v>3.1769746651739504E-2</c:v>
                </c:pt>
                <c:pt idx="80">
                  <c:v>3.4951592787763601E-2</c:v>
                </c:pt>
                <c:pt idx="81">
                  <c:v>3.8925840860696885E-2</c:v>
                </c:pt>
                <c:pt idx="82">
                  <c:v>4.0827430833765256E-2</c:v>
                </c:pt>
                <c:pt idx="83">
                  <c:v>4.3219788953495826E-2</c:v>
                </c:pt>
                <c:pt idx="84">
                  <c:v>4.2296391700533911E-2</c:v>
                </c:pt>
                <c:pt idx="85">
                  <c:v>4.0993589822282295E-2</c:v>
                </c:pt>
                <c:pt idx="86">
                  <c:v>4.1697775079525365E-2</c:v>
                </c:pt>
                <c:pt idx="87">
                  <c:v>4.0969205919037861E-2</c:v>
                </c:pt>
                <c:pt idx="88">
                  <c:v>4.1086837218320099E-2</c:v>
                </c:pt>
                <c:pt idx="89">
                  <c:v>3.9169369068546407E-2</c:v>
                </c:pt>
                <c:pt idx="90">
                  <c:v>1.3712923211843919E-2</c:v>
                </c:pt>
                <c:pt idx="91">
                  <c:v>1.3552309243907731E-3</c:v>
                </c:pt>
                <c:pt idx="92">
                  <c:v>-1.1604885237137884E-3</c:v>
                </c:pt>
                <c:pt idx="93">
                  <c:v>1.4935523635224023E-3</c:v>
                </c:pt>
                <c:pt idx="94">
                  <c:v>4.8066128580795849E-2</c:v>
                </c:pt>
                <c:pt idx="95">
                  <c:v>7.8309912934904233E-2</c:v>
                </c:pt>
                <c:pt idx="96">
                  <c:v>9.5348939025834328E-2</c:v>
                </c:pt>
                <c:pt idx="97">
                  <c:v>0.10602022794571675</c:v>
                </c:pt>
                <c:pt idx="98">
                  <c:v>0.10243654775109406</c:v>
                </c:pt>
                <c:pt idx="99">
                  <c:v>9.8211980255210454E-2</c:v>
                </c:pt>
                <c:pt idx="100">
                  <c:v>9.1663742547091698E-2</c:v>
                </c:pt>
                <c:pt idx="101">
                  <c:v>8.7089944915618528E-2</c:v>
                </c:pt>
                <c:pt idx="102">
                  <c:v>7.0012019878902668E-2</c:v>
                </c:pt>
                <c:pt idx="103">
                  <c:v>5.8539819150146367E-2</c:v>
                </c:pt>
                <c:pt idx="104">
                  <c:v>5.2518341977970881E-2</c:v>
                </c:pt>
                <c:pt idx="105">
                  <c:v>5.0092025240844607E-2</c:v>
                </c:pt>
                <c:pt idx="106">
                  <c:v>5.147528352701445E-2</c:v>
                </c:pt>
                <c:pt idx="107">
                  <c:v>5.6344323029252463E-2</c:v>
                </c:pt>
                <c:pt idx="108">
                  <c:v>5.9172988778841334E-2</c:v>
                </c:pt>
                <c:pt idx="109">
                  <c:v>5.8190390149580398E-2</c:v>
                </c:pt>
                <c:pt idx="110">
                  <c:v>5.7934079818601471E-2</c:v>
                </c:pt>
                <c:pt idx="111">
                  <c:v>5.1059247348707815E-2</c:v>
                </c:pt>
                <c:pt idx="112">
                  <c:v>4.6501920838316543E-2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46-4360-9461-1AF8E6395768}"/>
            </c:ext>
          </c:extLst>
        </c:ser>
        <c:ser>
          <c:idx val="2"/>
          <c:order val="2"/>
          <c:tx>
            <c:strRef>
              <c:f>'PIB Nominal'!$O$9</c:f>
              <c:strCache>
                <c:ptCount val="1"/>
                <c:pt idx="0">
                  <c:v>Consumo do Governo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Nominal'!$L$10:$L$122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'PIB Nominal'!$O$10:$O$122</c:f>
              <c:numCache>
                <c:formatCode>0.0%</c:formatCode>
                <c:ptCount val="113"/>
                <c:pt idx="0">
                  <c:v>2.0088073237770954E-2</c:v>
                </c:pt>
                <c:pt idx="1">
                  <c:v>1.7582388079782262E-2</c:v>
                </c:pt>
                <c:pt idx="2">
                  <c:v>1.4145704753649553E-2</c:v>
                </c:pt>
                <c:pt idx="3">
                  <c:v>1.3762706350337769E-2</c:v>
                </c:pt>
                <c:pt idx="4">
                  <c:v>1.5947819522063731E-2</c:v>
                </c:pt>
                <c:pt idx="5">
                  <c:v>1.2592271555611193E-2</c:v>
                </c:pt>
                <c:pt idx="6">
                  <c:v>1.0952251597250592E-2</c:v>
                </c:pt>
                <c:pt idx="7">
                  <c:v>1.091777994946991E-2</c:v>
                </c:pt>
                <c:pt idx="8">
                  <c:v>1.3968378157298948E-2</c:v>
                </c:pt>
                <c:pt idx="9">
                  <c:v>1.227297001239978E-2</c:v>
                </c:pt>
                <c:pt idx="10">
                  <c:v>1.0627903147809235E-2</c:v>
                </c:pt>
                <c:pt idx="11">
                  <c:v>7.1699224082149658E-3</c:v>
                </c:pt>
                <c:pt idx="12">
                  <c:v>9.0698348647881271E-3</c:v>
                </c:pt>
                <c:pt idx="13">
                  <c:v>1.3901136766922161E-2</c:v>
                </c:pt>
                <c:pt idx="14">
                  <c:v>1.8040190020485462E-2</c:v>
                </c:pt>
                <c:pt idx="15">
                  <c:v>2.1559881271228511E-2</c:v>
                </c:pt>
                <c:pt idx="16">
                  <c:v>2.4574186036239221E-2</c:v>
                </c:pt>
                <c:pt idx="17">
                  <c:v>2.7538914299210085E-2</c:v>
                </c:pt>
                <c:pt idx="18">
                  <c:v>3.2270148572739826E-2</c:v>
                </c:pt>
                <c:pt idx="19">
                  <c:v>3.4287784462781842E-2</c:v>
                </c:pt>
                <c:pt idx="20">
                  <c:v>3.0714876301052071E-2</c:v>
                </c:pt>
                <c:pt idx="21">
                  <c:v>2.5560911605794587E-2</c:v>
                </c:pt>
                <c:pt idx="22">
                  <c:v>2.0598453571779907E-2</c:v>
                </c:pt>
                <c:pt idx="23">
                  <c:v>2.3428537941504349E-2</c:v>
                </c:pt>
                <c:pt idx="24">
                  <c:v>2.2043370565601187E-2</c:v>
                </c:pt>
                <c:pt idx="25">
                  <c:v>2.2498833852270802E-2</c:v>
                </c:pt>
                <c:pt idx="26">
                  <c:v>2.1228634766088904E-2</c:v>
                </c:pt>
                <c:pt idx="27">
                  <c:v>1.6842840197636797E-2</c:v>
                </c:pt>
                <c:pt idx="28">
                  <c:v>1.9679107665222594E-2</c:v>
                </c:pt>
                <c:pt idx="29">
                  <c:v>2.2871483058167504E-2</c:v>
                </c:pt>
                <c:pt idx="30">
                  <c:v>2.4813338591547253E-2</c:v>
                </c:pt>
                <c:pt idx="31">
                  <c:v>2.4644564826727802E-2</c:v>
                </c:pt>
                <c:pt idx="32">
                  <c:v>2.4760089501698137E-2</c:v>
                </c:pt>
                <c:pt idx="33">
                  <c:v>2.3316765564495502E-2</c:v>
                </c:pt>
                <c:pt idx="34">
                  <c:v>2.2041904261969284E-2</c:v>
                </c:pt>
                <c:pt idx="35">
                  <c:v>2.3090416946911968E-2</c:v>
                </c:pt>
                <c:pt idx="36">
                  <c:v>2.2440833698853604E-2</c:v>
                </c:pt>
                <c:pt idx="37">
                  <c:v>2.2819964641124325E-2</c:v>
                </c:pt>
                <c:pt idx="38">
                  <c:v>2.5933747684135165E-2</c:v>
                </c:pt>
                <c:pt idx="39">
                  <c:v>2.5583078820550522E-2</c:v>
                </c:pt>
                <c:pt idx="40">
                  <c:v>2.347668716406881E-2</c:v>
                </c:pt>
                <c:pt idx="41">
                  <c:v>2.2912186440627362E-2</c:v>
                </c:pt>
                <c:pt idx="42">
                  <c:v>2.1424634007529982E-2</c:v>
                </c:pt>
                <c:pt idx="43">
                  <c:v>2.3248568756583647E-2</c:v>
                </c:pt>
                <c:pt idx="44">
                  <c:v>2.5941959169614292E-2</c:v>
                </c:pt>
                <c:pt idx="45">
                  <c:v>2.8130890520831661E-2</c:v>
                </c:pt>
                <c:pt idx="46">
                  <c:v>2.5438760005209459E-2</c:v>
                </c:pt>
                <c:pt idx="47">
                  <c:v>2.2104756557734379E-2</c:v>
                </c:pt>
                <c:pt idx="48">
                  <c:v>2.2218606154587203E-2</c:v>
                </c:pt>
                <c:pt idx="49">
                  <c:v>1.9078753818911592E-2</c:v>
                </c:pt>
                <c:pt idx="50">
                  <c:v>2.2267769041109511E-2</c:v>
                </c:pt>
                <c:pt idx="51">
                  <c:v>2.5021440894315836E-2</c:v>
                </c:pt>
                <c:pt idx="52">
                  <c:v>2.5202969190433147E-2</c:v>
                </c:pt>
                <c:pt idx="53">
                  <c:v>2.4502288357206692E-2</c:v>
                </c:pt>
                <c:pt idx="54">
                  <c:v>2.4739393027683406E-2</c:v>
                </c:pt>
                <c:pt idx="55">
                  <c:v>2.2882246779850578E-2</c:v>
                </c:pt>
                <c:pt idx="56">
                  <c:v>2.0091372711910197E-2</c:v>
                </c:pt>
                <c:pt idx="57">
                  <c:v>2.0111027561458765E-2</c:v>
                </c:pt>
                <c:pt idx="58">
                  <c:v>1.7082355304393289E-2</c:v>
                </c:pt>
                <c:pt idx="59">
                  <c:v>1.6025436164545642E-2</c:v>
                </c:pt>
                <c:pt idx="60">
                  <c:v>1.7169890532864742E-2</c:v>
                </c:pt>
                <c:pt idx="61">
                  <c:v>1.7449313709834303E-2</c:v>
                </c:pt>
                <c:pt idx="62">
                  <c:v>2.0361024225360742E-2</c:v>
                </c:pt>
                <c:pt idx="63">
                  <c:v>2.2462008598394076E-2</c:v>
                </c:pt>
                <c:pt idx="64">
                  <c:v>2.3904618225953512E-2</c:v>
                </c:pt>
                <c:pt idx="65">
                  <c:v>2.5399931681530437E-2</c:v>
                </c:pt>
                <c:pt idx="66">
                  <c:v>2.2845547948459721E-2</c:v>
                </c:pt>
                <c:pt idx="67">
                  <c:v>2.2243197132687874E-2</c:v>
                </c:pt>
                <c:pt idx="68">
                  <c:v>1.8680817283165185E-2</c:v>
                </c:pt>
                <c:pt idx="69">
                  <c:v>1.6697488111573084E-2</c:v>
                </c:pt>
                <c:pt idx="70">
                  <c:v>1.6200992063250999E-2</c:v>
                </c:pt>
                <c:pt idx="71">
                  <c:v>1.3523422034690213E-2</c:v>
                </c:pt>
                <c:pt idx="72">
                  <c:v>1.3653338236627111E-2</c:v>
                </c:pt>
                <c:pt idx="73">
                  <c:v>1.2907171107906991E-2</c:v>
                </c:pt>
                <c:pt idx="74">
                  <c:v>1.2933876406221886E-2</c:v>
                </c:pt>
                <c:pt idx="75">
                  <c:v>1.2883792323607994E-2</c:v>
                </c:pt>
                <c:pt idx="76">
                  <c:v>1.5322258785079264E-2</c:v>
                </c:pt>
                <c:pt idx="77">
                  <c:v>1.5151660367864602E-2</c:v>
                </c:pt>
                <c:pt idx="78">
                  <c:v>1.4879385743438093E-2</c:v>
                </c:pt>
                <c:pt idx="79">
                  <c:v>1.4027631776378393E-2</c:v>
                </c:pt>
                <c:pt idx="80">
                  <c:v>7.9933606763955833E-3</c:v>
                </c:pt>
                <c:pt idx="81">
                  <c:v>6.9867112693956417E-3</c:v>
                </c:pt>
                <c:pt idx="82">
                  <c:v>4.9721181687182028E-3</c:v>
                </c:pt>
                <c:pt idx="83">
                  <c:v>6.8997019301405577E-3</c:v>
                </c:pt>
                <c:pt idx="84">
                  <c:v>9.9798360309377842E-3</c:v>
                </c:pt>
                <c:pt idx="85">
                  <c:v>1.0632547202239159E-2</c:v>
                </c:pt>
                <c:pt idx="86">
                  <c:v>1.2810073618956044E-2</c:v>
                </c:pt>
                <c:pt idx="87">
                  <c:v>1.184550326708173E-2</c:v>
                </c:pt>
                <c:pt idx="88">
                  <c:v>1.1869121318014222E-2</c:v>
                </c:pt>
                <c:pt idx="89">
                  <c:v>1.0931620083588266E-2</c:v>
                </c:pt>
                <c:pt idx="90">
                  <c:v>9.3463931077692897E-3</c:v>
                </c:pt>
                <c:pt idx="91">
                  <c:v>7.9398597840634154E-3</c:v>
                </c:pt>
                <c:pt idx="92">
                  <c:v>7.5233474918362606E-3</c:v>
                </c:pt>
                <c:pt idx="93">
                  <c:v>7.8380285846556333E-3</c:v>
                </c:pt>
                <c:pt idx="94">
                  <c:v>9.9307611085947163E-3</c:v>
                </c:pt>
                <c:pt idx="95">
                  <c:v>1.4133794573525225E-2</c:v>
                </c:pt>
                <c:pt idx="96">
                  <c:v>1.8309905322422503E-2</c:v>
                </c:pt>
                <c:pt idx="97">
                  <c:v>1.8943929293960951E-2</c:v>
                </c:pt>
                <c:pt idx="98">
                  <c:v>1.9817050098421527E-2</c:v>
                </c:pt>
                <c:pt idx="99">
                  <c:v>2.0394019784335346E-2</c:v>
                </c:pt>
                <c:pt idx="100">
                  <c:v>2.0344613248173576E-2</c:v>
                </c:pt>
                <c:pt idx="101">
                  <c:v>2.2629237530461751E-2</c:v>
                </c:pt>
                <c:pt idx="102">
                  <c:v>2.2873893896691939E-2</c:v>
                </c:pt>
                <c:pt idx="103">
                  <c:v>2.1218716306996298E-2</c:v>
                </c:pt>
                <c:pt idx="104">
                  <c:v>2.272046974216247E-2</c:v>
                </c:pt>
                <c:pt idx="105">
                  <c:v>2.1247602795107783E-2</c:v>
                </c:pt>
                <c:pt idx="106">
                  <c:v>1.9380624543306569E-2</c:v>
                </c:pt>
                <c:pt idx="107">
                  <c:v>1.8609762745805065E-2</c:v>
                </c:pt>
                <c:pt idx="108">
                  <c:v>1.1607055781814877E-2</c:v>
                </c:pt>
                <c:pt idx="109">
                  <c:v>1.1895106404555707E-2</c:v>
                </c:pt>
                <c:pt idx="110">
                  <c:v>1.2366271810109478E-2</c:v>
                </c:pt>
                <c:pt idx="111">
                  <c:v>1.3915606656245633E-2</c:v>
                </c:pt>
                <c:pt idx="112">
                  <c:v>1.9228384134493154E-2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46-4360-9461-1AF8E6395768}"/>
            </c:ext>
          </c:extLst>
        </c:ser>
        <c:ser>
          <c:idx val="3"/>
          <c:order val="3"/>
          <c:tx>
            <c:strRef>
              <c:f>'PIB Nominal'!$P$9</c:f>
              <c:strCache>
                <c:ptCount val="1"/>
                <c:pt idx="0">
                  <c:v>Formação Bruta de Capital Fixo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Nominal'!$L$10:$L$122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'PIB Nominal'!$P$10:$P$122</c:f>
              <c:numCache>
                <c:formatCode>0.0%</c:formatCode>
                <c:ptCount val="113"/>
                <c:pt idx="0">
                  <c:v>2.6596301634566662E-2</c:v>
                </c:pt>
                <c:pt idx="1">
                  <c:v>2.0731514235673675E-2</c:v>
                </c:pt>
                <c:pt idx="2">
                  <c:v>1.4969486189591636E-2</c:v>
                </c:pt>
                <c:pt idx="3">
                  <c:v>8.6869456245823196E-3</c:v>
                </c:pt>
                <c:pt idx="4">
                  <c:v>3.9831809970053917E-3</c:v>
                </c:pt>
                <c:pt idx="5">
                  <c:v>-5.9874827212623015E-4</c:v>
                </c:pt>
                <c:pt idx="6">
                  <c:v>-4.0463816969029459E-3</c:v>
                </c:pt>
                <c:pt idx="7">
                  <c:v>-5.60078838360345E-3</c:v>
                </c:pt>
                <c:pt idx="8">
                  <c:v>-7.6959837805252898E-4</c:v>
                </c:pt>
                <c:pt idx="9">
                  <c:v>1.3239831978985791E-2</c:v>
                </c:pt>
                <c:pt idx="10">
                  <c:v>2.0747289609441409E-2</c:v>
                </c:pt>
                <c:pt idx="11">
                  <c:v>2.8759890061378635E-2</c:v>
                </c:pt>
                <c:pt idx="12">
                  <c:v>3.1625744654145749E-2</c:v>
                </c:pt>
                <c:pt idx="13">
                  <c:v>2.3731017321881612E-2</c:v>
                </c:pt>
                <c:pt idx="14">
                  <c:v>2.4456603624928002E-2</c:v>
                </c:pt>
                <c:pt idx="15">
                  <c:v>2.2924430403805866E-2</c:v>
                </c:pt>
                <c:pt idx="16">
                  <c:v>1.905551388719267E-2</c:v>
                </c:pt>
                <c:pt idx="17">
                  <c:v>1.5521751067473097E-2</c:v>
                </c:pt>
                <c:pt idx="18">
                  <c:v>1.1465497050900957E-2</c:v>
                </c:pt>
                <c:pt idx="19">
                  <c:v>1.1981184830100076E-2</c:v>
                </c:pt>
                <c:pt idx="20">
                  <c:v>1.8656017756477433E-2</c:v>
                </c:pt>
                <c:pt idx="21">
                  <c:v>2.2953482497472404E-2</c:v>
                </c:pt>
                <c:pt idx="22">
                  <c:v>2.1961711873126833E-2</c:v>
                </c:pt>
                <c:pt idx="23">
                  <c:v>1.8724830011295303E-2</c:v>
                </c:pt>
                <c:pt idx="24">
                  <c:v>1.2344133135657505E-2</c:v>
                </c:pt>
                <c:pt idx="25">
                  <c:v>1.1308843468515751E-2</c:v>
                </c:pt>
                <c:pt idx="26">
                  <c:v>1.8160811449805459E-2</c:v>
                </c:pt>
                <c:pt idx="27">
                  <c:v>2.658725454273134E-2</c:v>
                </c:pt>
                <c:pt idx="28">
                  <c:v>3.1331261027616554E-2</c:v>
                </c:pt>
                <c:pt idx="29">
                  <c:v>3.1654592360374594E-2</c:v>
                </c:pt>
                <c:pt idx="30">
                  <c:v>2.769584520440832E-2</c:v>
                </c:pt>
                <c:pt idx="31">
                  <c:v>1.9895634237057692E-2</c:v>
                </c:pt>
                <c:pt idx="32">
                  <c:v>1.5901814745726904E-2</c:v>
                </c:pt>
                <c:pt idx="33">
                  <c:v>1.6825899978980579E-2</c:v>
                </c:pt>
                <c:pt idx="34">
                  <c:v>1.5716189656682474E-2</c:v>
                </c:pt>
                <c:pt idx="35">
                  <c:v>1.8098526955447881E-2</c:v>
                </c:pt>
                <c:pt idx="36">
                  <c:v>2.0480508577290901E-2</c:v>
                </c:pt>
                <c:pt idx="37">
                  <c:v>2.052408545525268E-2</c:v>
                </c:pt>
                <c:pt idx="38">
                  <c:v>2.4696687145600891E-2</c:v>
                </c:pt>
                <c:pt idx="39">
                  <c:v>2.8211877798087894E-2</c:v>
                </c:pt>
                <c:pt idx="40">
                  <c:v>3.1068699886151324E-2</c:v>
                </c:pt>
                <c:pt idx="41">
                  <c:v>3.4351740546730451E-2</c:v>
                </c:pt>
                <c:pt idx="42">
                  <c:v>3.7102860221529317E-2</c:v>
                </c:pt>
                <c:pt idx="43">
                  <c:v>4.2639152552506741E-2</c:v>
                </c:pt>
                <c:pt idx="44">
                  <c:v>4.1655367063724545E-2</c:v>
                </c:pt>
                <c:pt idx="45">
                  <c:v>3.3125958675365066E-2</c:v>
                </c:pt>
                <c:pt idx="46">
                  <c:v>2.2017635341357374E-2</c:v>
                </c:pt>
                <c:pt idx="47">
                  <c:v>9.3945120609940907E-3</c:v>
                </c:pt>
                <c:pt idx="48">
                  <c:v>1.0878567157378631E-2</c:v>
                </c:pt>
                <c:pt idx="49">
                  <c:v>2.3557175568032451E-2</c:v>
                </c:pt>
                <c:pt idx="50">
                  <c:v>3.7861059091681679E-2</c:v>
                </c:pt>
                <c:pt idx="51">
                  <c:v>4.9450657249702948E-2</c:v>
                </c:pt>
                <c:pt idx="52">
                  <c:v>4.8385333547885913E-2</c:v>
                </c:pt>
                <c:pt idx="53">
                  <c:v>4.3378510332476382E-2</c:v>
                </c:pt>
                <c:pt idx="54">
                  <c:v>3.6563636380140901E-2</c:v>
                </c:pt>
                <c:pt idx="55">
                  <c:v>2.9784605840108155E-2</c:v>
                </c:pt>
                <c:pt idx="56">
                  <c:v>2.6758902253514953E-2</c:v>
                </c:pt>
                <c:pt idx="57">
                  <c:v>2.3721855012917441E-2</c:v>
                </c:pt>
                <c:pt idx="58">
                  <c:v>2.1876799584780955E-2</c:v>
                </c:pt>
                <c:pt idx="59">
                  <c:v>2.1323133585423312E-2</c:v>
                </c:pt>
                <c:pt idx="60">
                  <c:v>2.1829218687265877E-2</c:v>
                </c:pt>
                <c:pt idx="61">
                  <c:v>2.1289932895732219E-2</c:v>
                </c:pt>
                <c:pt idx="62">
                  <c:v>2.3462872455380118E-2</c:v>
                </c:pt>
                <c:pt idx="63">
                  <c:v>2.4852549029652834E-2</c:v>
                </c:pt>
                <c:pt idx="64">
                  <c:v>2.4400800862545025E-2</c:v>
                </c:pt>
                <c:pt idx="65">
                  <c:v>2.535898895051188E-2</c:v>
                </c:pt>
                <c:pt idx="66">
                  <c:v>1.82615662636075E-2</c:v>
                </c:pt>
                <c:pt idx="67">
                  <c:v>1.1376115562445704E-2</c:v>
                </c:pt>
                <c:pt idx="68">
                  <c:v>6.2849577950536408E-3</c:v>
                </c:pt>
                <c:pt idx="69">
                  <c:v>-1.3462813041659292E-3</c:v>
                </c:pt>
                <c:pt idx="70">
                  <c:v>-4.6008193541667471E-3</c:v>
                </c:pt>
                <c:pt idx="71">
                  <c:v>-7.6175376954066617E-3</c:v>
                </c:pt>
                <c:pt idx="72">
                  <c:v>-1.3679986619985476E-2</c:v>
                </c:pt>
                <c:pt idx="73">
                  <c:v>-1.8053684755046599E-2</c:v>
                </c:pt>
                <c:pt idx="74">
                  <c:v>-1.8511397081964205E-2</c:v>
                </c:pt>
                <c:pt idx="75">
                  <c:v>-1.9095677308111958E-2</c:v>
                </c:pt>
                <c:pt idx="76">
                  <c:v>-1.6032257408099229E-2</c:v>
                </c:pt>
                <c:pt idx="77">
                  <c:v>-1.1528265695287549E-2</c:v>
                </c:pt>
                <c:pt idx="78">
                  <c:v>-1.0640341562448275E-2</c:v>
                </c:pt>
                <c:pt idx="79">
                  <c:v>-6.876171379027715E-3</c:v>
                </c:pt>
                <c:pt idx="80">
                  <c:v>-2.3115715350520605E-3</c:v>
                </c:pt>
                <c:pt idx="81">
                  <c:v>1.6630066905855693E-3</c:v>
                </c:pt>
                <c:pt idx="82">
                  <c:v>6.992218332954399E-3</c:v>
                </c:pt>
                <c:pt idx="83">
                  <c:v>1.3234252620296226E-2</c:v>
                </c:pt>
                <c:pt idx="84">
                  <c:v>1.4976890875531303E-2</c:v>
                </c:pt>
                <c:pt idx="85">
                  <c:v>1.5223257939880674E-2</c:v>
                </c:pt>
                <c:pt idx="86">
                  <c:v>1.6174047360867781E-2</c:v>
                </c:pt>
                <c:pt idx="87">
                  <c:v>1.3477887345277781E-2</c:v>
                </c:pt>
                <c:pt idx="88">
                  <c:v>1.2246469557941205E-2</c:v>
                </c:pt>
                <c:pt idx="89">
                  <c:v>1.5019612923169424E-2</c:v>
                </c:pt>
                <c:pt idx="90">
                  <c:v>8.7149692487486202E-3</c:v>
                </c:pt>
                <c:pt idx="91">
                  <c:v>6.4155812010812767E-3</c:v>
                </c:pt>
                <c:pt idx="92">
                  <c:v>1.5839751729080462E-2</c:v>
                </c:pt>
                <c:pt idx="93">
                  <c:v>2.3093250151258762E-2</c:v>
                </c:pt>
                <c:pt idx="94">
                  <c:v>4.1464599676742077E-2</c:v>
                </c:pt>
                <c:pt idx="95">
                  <c:v>5.3955245315446758E-2</c:v>
                </c:pt>
                <c:pt idx="96">
                  <c:v>4.6593137565160217E-2</c:v>
                </c:pt>
                <c:pt idx="97">
                  <c:v>3.4593330062755646E-2</c:v>
                </c:pt>
                <c:pt idx="98">
                  <c:v>2.4774791974623258E-2</c:v>
                </c:pt>
                <c:pt idx="99">
                  <c:v>1.8570536780798182E-2</c:v>
                </c:pt>
                <c:pt idx="100">
                  <c:v>1.9911027685954638E-2</c:v>
                </c:pt>
                <c:pt idx="101">
                  <c:v>2.1372623262284597E-2</c:v>
                </c:pt>
                <c:pt idx="102">
                  <c:v>1.6052313847253391E-2</c:v>
                </c:pt>
                <c:pt idx="103">
                  <c:v>7.3939194122869005E-3</c:v>
                </c:pt>
                <c:pt idx="104">
                  <c:v>1.6732289982229596E-4</c:v>
                </c:pt>
                <c:pt idx="105">
                  <c:v>-9.5379284233611228E-4</c:v>
                </c:pt>
                <c:pt idx="106">
                  <c:v>1.925576829959095E-3</c:v>
                </c:pt>
                <c:pt idx="107">
                  <c:v>1.0452642056235414E-2</c:v>
                </c:pt>
                <c:pt idx="108">
                  <c:v>1.7900055057209673E-2</c:v>
                </c:pt>
                <c:pt idx="109">
                  <c:v>2.2437542478543848E-2</c:v>
                </c:pt>
                <c:pt idx="110">
                  <c:v>2.2795011675174569E-2</c:v>
                </c:pt>
                <c:pt idx="111">
                  <c:v>1.9245370677970147E-2</c:v>
                </c:pt>
                <c:pt idx="112">
                  <c:v>1.3010525179658564E-2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46-4360-9461-1AF8E6395768}"/>
            </c:ext>
          </c:extLst>
        </c:ser>
        <c:ser>
          <c:idx val="4"/>
          <c:order val="4"/>
          <c:tx>
            <c:strRef>
              <c:f>'PIB Nominal'!$Q$9</c:f>
              <c:strCache>
                <c:ptCount val="1"/>
                <c:pt idx="0">
                  <c:v>Variação de Estoques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Nominal'!$L$10:$L$122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'PIB Nominal'!$Q$10:$Q$122</c:f>
              <c:numCache>
                <c:formatCode>0.0%</c:formatCode>
                <c:ptCount val="113"/>
                <c:pt idx="0">
                  <c:v>-1.3993772258044375E-3</c:v>
                </c:pt>
                <c:pt idx="1">
                  <c:v>1.977066520110237E-4</c:v>
                </c:pt>
                <c:pt idx="2">
                  <c:v>1.324736334197313E-2</c:v>
                </c:pt>
                <c:pt idx="3">
                  <c:v>1.3413580651128621E-2</c:v>
                </c:pt>
                <c:pt idx="4">
                  <c:v>9.6138519258355225E-3</c:v>
                </c:pt>
                <c:pt idx="5">
                  <c:v>1.5520219880337085E-2</c:v>
                </c:pt>
                <c:pt idx="6">
                  <c:v>1.2661325114795821E-2</c:v>
                </c:pt>
                <c:pt idx="7">
                  <c:v>7.5249852020492503E-3</c:v>
                </c:pt>
                <c:pt idx="8">
                  <c:v>7.8264910974110858E-3</c:v>
                </c:pt>
                <c:pt idx="9">
                  <c:v>5.9006000847568957E-3</c:v>
                </c:pt>
                <c:pt idx="10">
                  <c:v>-1.5249609697693281E-3</c:v>
                </c:pt>
                <c:pt idx="11">
                  <c:v>7.9086154636148799E-3</c:v>
                </c:pt>
                <c:pt idx="12">
                  <c:v>2.8666558880314887E-3</c:v>
                </c:pt>
                <c:pt idx="13">
                  <c:v>1.9234926560025394E-3</c:v>
                </c:pt>
                <c:pt idx="14">
                  <c:v>3.9859422361742227E-3</c:v>
                </c:pt>
                <c:pt idx="15">
                  <c:v>-1.9754621392746911E-3</c:v>
                </c:pt>
                <c:pt idx="16">
                  <c:v>-2.4335648724923761E-3</c:v>
                </c:pt>
                <c:pt idx="17">
                  <c:v>-3.8097065022945032E-3</c:v>
                </c:pt>
                <c:pt idx="18">
                  <c:v>2.5297514214617572E-3</c:v>
                </c:pt>
                <c:pt idx="19">
                  <c:v>-2.419468246458899E-3</c:v>
                </c:pt>
                <c:pt idx="20">
                  <c:v>-8.6369676758530703E-3</c:v>
                </c:pt>
                <c:pt idx="21">
                  <c:v>-1.4178185117277066E-2</c:v>
                </c:pt>
                <c:pt idx="22">
                  <c:v>-2.3430281608735712E-2</c:v>
                </c:pt>
                <c:pt idx="23">
                  <c:v>-1.4222036123288408E-2</c:v>
                </c:pt>
                <c:pt idx="24">
                  <c:v>7.6787905849723202E-3</c:v>
                </c:pt>
                <c:pt idx="25">
                  <c:v>1.9521871872132654E-2</c:v>
                </c:pt>
                <c:pt idx="26">
                  <c:v>2.7508711139715453E-2</c:v>
                </c:pt>
                <c:pt idx="27">
                  <c:v>2.0891083573739835E-2</c:v>
                </c:pt>
                <c:pt idx="28">
                  <c:v>4.2308710107640899E-3</c:v>
                </c:pt>
                <c:pt idx="29">
                  <c:v>-4.9857948756298802E-3</c:v>
                </c:pt>
                <c:pt idx="30">
                  <c:v>-1.015405582397636E-2</c:v>
                </c:pt>
                <c:pt idx="31">
                  <c:v>-7.4642330243152675E-3</c:v>
                </c:pt>
                <c:pt idx="32">
                  <c:v>-4.2746938791972076E-3</c:v>
                </c:pt>
                <c:pt idx="33">
                  <c:v>-2.9945371643515925E-3</c:v>
                </c:pt>
                <c:pt idx="34">
                  <c:v>-2.2376384956541736E-3</c:v>
                </c:pt>
                <c:pt idx="35">
                  <c:v>-1.1251315793275841E-4</c:v>
                </c:pt>
                <c:pt idx="36">
                  <c:v>5.2418173094640804E-3</c:v>
                </c:pt>
                <c:pt idx="37">
                  <c:v>1.3097347186160332E-2</c:v>
                </c:pt>
                <c:pt idx="38">
                  <c:v>1.6804646645441117E-2</c:v>
                </c:pt>
                <c:pt idx="39">
                  <c:v>1.8385954402272687E-2</c:v>
                </c:pt>
                <c:pt idx="40">
                  <c:v>1.4526256149408962E-2</c:v>
                </c:pt>
                <c:pt idx="41">
                  <c:v>1.1920763258787482E-2</c:v>
                </c:pt>
                <c:pt idx="42">
                  <c:v>1.2496820361243634E-2</c:v>
                </c:pt>
                <c:pt idx="43">
                  <c:v>8.7637020302552514E-3</c:v>
                </c:pt>
                <c:pt idx="44">
                  <c:v>7.3040385657203825E-3</c:v>
                </c:pt>
                <c:pt idx="45">
                  <c:v>-3.8601607546526174E-3</c:v>
                </c:pt>
                <c:pt idx="46">
                  <c:v>-1.7757026588820463E-2</c:v>
                </c:pt>
                <c:pt idx="47">
                  <c:v>-2.5827994515247317E-2</c:v>
                </c:pt>
                <c:pt idx="48">
                  <c:v>-2.5618297183275008E-2</c:v>
                </c:pt>
                <c:pt idx="49">
                  <c:v>-1.5503222125950709E-2</c:v>
                </c:pt>
                <c:pt idx="50">
                  <c:v>1.5325624849754115E-5</c:v>
                </c:pt>
                <c:pt idx="51">
                  <c:v>1.6523619062460693E-2</c:v>
                </c:pt>
                <c:pt idx="52">
                  <c:v>1.7825532385599561E-2</c:v>
                </c:pt>
                <c:pt idx="53">
                  <c:v>1.57157434426397E-2</c:v>
                </c:pt>
                <c:pt idx="54">
                  <c:v>1.2221858697181547E-2</c:v>
                </c:pt>
                <c:pt idx="55">
                  <c:v>2.5331545990117184E-3</c:v>
                </c:pt>
                <c:pt idx="56">
                  <c:v>1.0432733681551899E-3</c:v>
                </c:pt>
                <c:pt idx="57">
                  <c:v>1.5390824226725794E-3</c:v>
                </c:pt>
                <c:pt idx="58">
                  <c:v>-1.6718789406097222E-3</c:v>
                </c:pt>
                <c:pt idx="59">
                  <c:v>-1.6928928931235471E-4</c:v>
                </c:pt>
                <c:pt idx="60">
                  <c:v>-4.466246326846955E-3</c:v>
                </c:pt>
                <c:pt idx="61">
                  <c:v>-4.4340248060570232E-3</c:v>
                </c:pt>
                <c:pt idx="62">
                  <c:v>-4.3871874870294149E-3</c:v>
                </c:pt>
                <c:pt idx="63">
                  <c:v>-2.8316066335353916E-3</c:v>
                </c:pt>
                <c:pt idx="64">
                  <c:v>1.6526266520373819E-3</c:v>
                </c:pt>
                <c:pt idx="65">
                  <c:v>-7.958086364529555E-4</c:v>
                </c:pt>
                <c:pt idx="66">
                  <c:v>-9.1342026975580858E-4</c:v>
                </c:pt>
                <c:pt idx="67">
                  <c:v>-1.4623345407545577E-3</c:v>
                </c:pt>
                <c:pt idx="68">
                  <c:v>-4.9797281636735876E-4</c:v>
                </c:pt>
                <c:pt idx="69">
                  <c:v>1.0599446367335916E-4</c:v>
                </c:pt>
                <c:pt idx="70">
                  <c:v>-8.4032064589827028E-4</c:v>
                </c:pt>
                <c:pt idx="71">
                  <c:v>-5.3726502308928878E-3</c:v>
                </c:pt>
                <c:pt idx="72">
                  <c:v>-1.1154788757015543E-2</c:v>
                </c:pt>
                <c:pt idx="73">
                  <c:v>-1.4824219873974717E-2</c:v>
                </c:pt>
                <c:pt idx="74">
                  <c:v>-1.3290269136949808E-2</c:v>
                </c:pt>
                <c:pt idx="75">
                  <c:v>-8.4412334171000431E-3</c:v>
                </c:pt>
                <c:pt idx="76">
                  <c:v>-1.5590946912004253E-3</c:v>
                </c:pt>
                <c:pt idx="77">
                  <c:v>6.6961016898553867E-3</c:v>
                </c:pt>
                <c:pt idx="78">
                  <c:v>7.0036058735966304E-3</c:v>
                </c:pt>
                <c:pt idx="79">
                  <c:v>6.8911563911703859E-3</c:v>
                </c:pt>
                <c:pt idx="80">
                  <c:v>6.2474000580539238E-3</c:v>
                </c:pt>
                <c:pt idx="81">
                  <c:v>3.0106325752616687E-3</c:v>
                </c:pt>
                <c:pt idx="82">
                  <c:v>6.0824826022236062E-3</c:v>
                </c:pt>
                <c:pt idx="83">
                  <c:v>4.4843888368574563E-3</c:v>
                </c:pt>
                <c:pt idx="84">
                  <c:v>-6.859031064419094E-4</c:v>
                </c:pt>
                <c:pt idx="85">
                  <c:v>-3.3656978211797635E-3</c:v>
                </c:pt>
                <c:pt idx="86">
                  <c:v>-8.4841700815565801E-3</c:v>
                </c:pt>
                <c:pt idx="87">
                  <c:v>-5.1459184414190465E-3</c:v>
                </c:pt>
                <c:pt idx="88">
                  <c:v>4.9998993008004277E-4</c:v>
                </c:pt>
                <c:pt idx="89">
                  <c:v>6.3093240539941675E-3</c:v>
                </c:pt>
                <c:pt idx="90">
                  <c:v>6.8647770573420251E-3</c:v>
                </c:pt>
                <c:pt idx="91">
                  <c:v>7.6794071520401997E-4</c:v>
                </c:pt>
                <c:pt idx="92">
                  <c:v>-5.0410526546741446E-3</c:v>
                </c:pt>
                <c:pt idx="93">
                  <c:v>6.2185841362741075E-3</c:v>
                </c:pt>
                <c:pt idx="94">
                  <c:v>1.0590492599795507E-2</c:v>
                </c:pt>
                <c:pt idx="95">
                  <c:v>1.6566796808770139E-2</c:v>
                </c:pt>
                <c:pt idx="96">
                  <c:v>2.3448810471278544E-2</c:v>
                </c:pt>
                <c:pt idx="97">
                  <c:v>-5.3468647080283623E-3</c:v>
                </c:pt>
                <c:pt idx="98">
                  <c:v>-6.8813902244604522E-3</c:v>
                </c:pt>
                <c:pt idx="99">
                  <c:v>-6.267540073917323E-3</c:v>
                </c:pt>
                <c:pt idx="100">
                  <c:v>-1.2821243838628579E-2</c:v>
                </c:pt>
                <c:pt idx="101">
                  <c:v>-2.5177622657453587E-3</c:v>
                </c:pt>
                <c:pt idx="102">
                  <c:v>-5.1950480175305428E-3</c:v>
                </c:pt>
                <c:pt idx="103">
                  <c:v>-1.1859852285572212E-2</c:v>
                </c:pt>
                <c:pt idx="104">
                  <c:v>-9.9386871280825496E-3</c:v>
                </c:pt>
                <c:pt idx="105">
                  <c:v>-9.3060053803241533E-3</c:v>
                </c:pt>
                <c:pt idx="106">
                  <c:v>-4.4563847550235366E-3</c:v>
                </c:pt>
                <c:pt idx="107">
                  <c:v>2.8153257766227392E-3</c:v>
                </c:pt>
                <c:pt idx="108">
                  <c:v>7.2790757157076722E-3</c:v>
                </c:pt>
                <c:pt idx="109">
                  <c:v>1.2642375519451845E-2</c:v>
                </c:pt>
                <c:pt idx="110">
                  <c:v>1.1832289920840127E-2</c:v>
                </c:pt>
                <c:pt idx="111">
                  <c:v>8.3552235649003992E-3</c:v>
                </c:pt>
                <c:pt idx="112">
                  <c:v>1.8419619933454532E-3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46-4360-9461-1AF8E6395768}"/>
            </c:ext>
          </c:extLst>
        </c:ser>
        <c:ser>
          <c:idx val="5"/>
          <c:order val="5"/>
          <c:tx>
            <c:strRef>
              <c:f>'PIB Nominal'!$R$9</c:f>
              <c:strCache>
                <c:ptCount val="1"/>
                <c:pt idx="0">
                  <c:v>Exportação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Nominal'!$L$10:$L$122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'PIB Nominal'!$R$10:$R$122</c:f>
              <c:numCache>
                <c:formatCode>0.0%</c:formatCode>
                <c:ptCount val="113"/>
                <c:pt idx="0">
                  <c:v>1.0486162398277174E-2</c:v>
                </c:pt>
                <c:pt idx="1">
                  <c:v>1.2485255037080091E-2</c:v>
                </c:pt>
                <c:pt idx="2">
                  <c:v>1.0540009974329431E-2</c:v>
                </c:pt>
                <c:pt idx="3">
                  <c:v>7.371109291144688E-3</c:v>
                </c:pt>
                <c:pt idx="4">
                  <c:v>4.1799850879412521E-3</c:v>
                </c:pt>
                <c:pt idx="5">
                  <c:v>7.326915189052899E-3</c:v>
                </c:pt>
                <c:pt idx="6">
                  <c:v>1.1762160342807412E-2</c:v>
                </c:pt>
                <c:pt idx="7">
                  <c:v>2.0229302674654115E-2</c:v>
                </c:pt>
                <c:pt idx="8">
                  <c:v>3.348937256178737E-2</c:v>
                </c:pt>
                <c:pt idx="9">
                  <c:v>3.1221365775104381E-2</c:v>
                </c:pt>
                <c:pt idx="10">
                  <c:v>3.0316393303023843E-2</c:v>
                </c:pt>
                <c:pt idx="11">
                  <c:v>2.724403649780336E-2</c:v>
                </c:pt>
                <c:pt idx="12">
                  <c:v>1.6664064632843933E-2</c:v>
                </c:pt>
                <c:pt idx="13">
                  <c:v>1.8898024340927203E-2</c:v>
                </c:pt>
                <c:pt idx="14">
                  <c:v>2.2968429977712704E-2</c:v>
                </c:pt>
                <c:pt idx="15">
                  <c:v>2.7242956832268541E-2</c:v>
                </c:pt>
                <c:pt idx="16">
                  <c:v>3.3873448752428897E-2</c:v>
                </c:pt>
                <c:pt idx="17">
                  <c:v>2.8087507677411958E-2</c:v>
                </c:pt>
                <c:pt idx="18">
                  <c:v>1.7492878950032528E-2</c:v>
                </c:pt>
                <c:pt idx="19">
                  <c:v>2.3579089824736565E-2</c:v>
                </c:pt>
                <c:pt idx="20">
                  <c:v>3.730309764898642E-2</c:v>
                </c:pt>
                <c:pt idx="21">
                  <c:v>5.6530224489520352E-2</c:v>
                </c:pt>
                <c:pt idx="22">
                  <c:v>7.2898629106800963E-2</c:v>
                </c:pt>
                <c:pt idx="23">
                  <c:v>5.7041061401562697E-2</c:v>
                </c:pt>
                <c:pt idx="24">
                  <c:v>3.2869115012110706E-2</c:v>
                </c:pt>
                <c:pt idx="25">
                  <c:v>1.5545135388198981E-2</c:v>
                </c:pt>
                <c:pt idx="26">
                  <c:v>1.3489321362973389E-2</c:v>
                </c:pt>
                <c:pt idx="27">
                  <c:v>2.6737528456607644E-2</c:v>
                </c:pt>
                <c:pt idx="28">
                  <c:v>3.674524771518424E-2</c:v>
                </c:pt>
                <c:pt idx="29">
                  <c:v>4.0003257818544434E-2</c:v>
                </c:pt>
                <c:pt idx="30">
                  <c:v>2.7119111336870842E-2</c:v>
                </c:pt>
                <c:pt idx="31">
                  <c:v>1.253270906125383E-2</c:v>
                </c:pt>
                <c:pt idx="32">
                  <c:v>3.5527236493286146E-3</c:v>
                </c:pt>
                <c:pt idx="33">
                  <c:v>-2.4184069727476222E-3</c:v>
                </c:pt>
                <c:pt idx="34">
                  <c:v>-3.6605169126409341E-3</c:v>
                </c:pt>
                <c:pt idx="35">
                  <c:v>2.4653631814045875E-3</c:v>
                </c:pt>
                <c:pt idx="36">
                  <c:v>7.1233149749639181E-3</c:v>
                </c:pt>
                <c:pt idx="37">
                  <c:v>1.1471685142365717E-2</c:v>
                </c:pt>
                <c:pt idx="38">
                  <c:v>1.6869969417082249E-2</c:v>
                </c:pt>
                <c:pt idx="39">
                  <c:v>1.0698964967081918E-2</c:v>
                </c:pt>
                <c:pt idx="40">
                  <c:v>6.7259557013036276E-3</c:v>
                </c:pt>
                <c:pt idx="41">
                  <c:v>1.0331949171778294E-3</c:v>
                </c:pt>
                <c:pt idx="42">
                  <c:v>5.9581388908682971E-4</c:v>
                </c:pt>
                <c:pt idx="43">
                  <c:v>9.0454164934831768E-3</c:v>
                </c:pt>
                <c:pt idx="44">
                  <c:v>2.1443868134040586E-2</c:v>
                </c:pt>
                <c:pt idx="45">
                  <c:v>2.495734843574695E-2</c:v>
                </c:pt>
                <c:pt idx="46">
                  <c:v>1.9519549220095064E-2</c:v>
                </c:pt>
                <c:pt idx="47">
                  <c:v>4.7823497384196023E-3</c:v>
                </c:pt>
                <c:pt idx="48">
                  <c:v>-1.9036670111568392E-2</c:v>
                </c:pt>
                <c:pt idx="49">
                  <c:v>-2.1170574169893874E-2</c:v>
                </c:pt>
                <c:pt idx="50">
                  <c:v>-1.5960862630885076E-2</c:v>
                </c:pt>
                <c:pt idx="51">
                  <c:v>-2.1792609529989989E-3</c:v>
                </c:pt>
                <c:pt idx="52">
                  <c:v>1.8163460756000529E-2</c:v>
                </c:pt>
                <c:pt idx="53">
                  <c:v>2.2549522943350817E-2</c:v>
                </c:pt>
                <c:pt idx="54">
                  <c:v>2.3974114023012676E-2</c:v>
                </c:pt>
                <c:pt idx="55">
                  <c:v>2.3457830059320839E-2</c:v>
                </c:pt>
                <c:pt idx="56">
                  <c:v>2.1790616047437476E-2</c:v>
                </c:pt>
                <c:pt idx="57">
                  <c:v>2.0675032449864978E-2</c:v>
                </c:pt>
                <c:pt idx="58">
                  <c:v>2.0400265406804983E-2</c:v>
                </c:pt>
                <c:pt idx="59">
                  <c:v>1.8298978827666249E-2</c:v>
                </c:pt>
                <c:pt idx="60">
                  <c:v>1.4847881216185563E-2</c:v>
                </c:pt>
                <c:pt idx="61">
                  <c:v>1.2465077546471599E-2</c:v>
                </c:pt>
                <c:pt idx="62">
                  <c:v>9.650224309913762E-3</c:v>
                </c:pt>
                <c:pt idx="63">
                  <c:v>9.4698283250331371E-3</c:v>
                </c:pt>
                <c:pt idx="64">
                  <c:v>1.1252066567937173E-2</c:v>
                </c:pt>
                <c:pt idx="65">
                  <c:v>1.3612807725348333E-2</c:v>
                </c:pt>
                <c:pt idx="66">
                  <c:v>1.2442587086891509E-2</c:v>
                </c:pt>
                <c:pt idx="67">
                  <c:v>9.3208645394629221E-3</c:v>
                </c:pt>
                <c:pt idx="68">
                  <c:v>1.9363723763042321E-3</c:v>
                </c:pt>
                <c:pt idx="69">
                  <c:v>1.2646400760473081E-6</c:v>
                </c:pt>
                <c:pt idx="70">
                  <c:v>3.9509296165227857E-3</c:v>
                </c:pt>
                <c:pt idx="71">
                  <c:v>1.0761938578559111E-2</c:v>
                </c:pt>
                <c:pt idx="72">
                  <c:v>2.372280932652077E-2</c:v>
                </c:pt>
                <c:pt idx="73">
                  <c:v>2.9105428707031894E-2</c:v>
                </c:pt>
                <c:pt idx="74">
                  <c:v>2.7208611958239357E-2</c:v>
                </c:pt>
                <c:pt idx="75">
                  <c:v>1.6797379095354944E-2</c:v>
                </c:pt>
                <c:pt idx="76">
                  <c:v>1.3524496391523295E-3</c:v>
                </c:pt>
                <c:pt idx="77">
                  <c:v>-6.1144375632544096E-3</c:v>
                </c:pt>
                <c:pt idx="78">
                  <c:v>-7.6834732002460781E-3</c:v>
                </c:pt>
                <c:pt idx="79">
                  <c:v>-1.56407468221259E-3</c:v>
                </c:pt>
                <c:pt idx="80">
                  <c:v>6.8359798942181083E-3</c:v>
                </c:pt>
                <c:pt idx="81">
                  <c:v>1.0357809330367637E-2</c:v>
                </c:pt>
                <c:pt idx="82">
                  <c:v>1.4024049495985801E-2</c:v>
                </c:pt>
                <c:pt idx="83">
                  <c:v>2.3125165720701293E-2</c:v>
                </c:pt>
                <c:pt idx="84">
                  <c:v>3.0464298781411422E-2</c:v>
                </c:pt>
                <c:pt idx="85">
                  <c:v>2.9775873888044528E-2</c:v>
                </c:pt>
                <c:pt idx="86">
                  <c:v>2.6692000433790438E-2</c:v>
                </c:pt>
                <c:pt idx="87">
                  <c:v>1.3595348019893309E-2</c:v>
                </c:pt>
                <c:pt idx="88">
                  <c:v>2.6420084830424705E-3</c:v>
                </c:pt>
                <c:pt idx="89">
                  <c:v>4.1679054313078553E-3</c:v>
                </c:pt>
                <c:pt idx="90">
                  <c:v>1.0283890659661055E-2</c:v>
                </c:pt>
                <c:pt idx="91">
                  <c:v>1.9141283670038391E-2</c:v>
                </c:pt>
                <c:pt idx="92">
                  <c:v>2.8215496557189874E-2</c:v>
                </c:pt>
                <c:pt idx="93">
                  <c:v>3.6599178352687139E-2</c:v>
                </c:pt>
                <c:pt idx="94">
                  <c:v>4.9939333671939264E-2</c:v>
                </c:pt>
                <c:pt idx="95">
                  <c:v>5.8143899627853692E-2</c:v>
                </c:pt>
                <c:pt idx="96">
                  <c:v>6.1779881353350781E-2</c:v>
                </c:pt>
                <c:pt idx="97">
                  <c:v>5.7836360293143894E-2</c:v>
                </c:pt>
                <c:pt idx="98">
                  <c:v>4.0112065082118953E-2</c:v>
                </c:pt>
                <c:pt idx="99">
                  <c:v>3.4233800248245926E-2</c:v>
                </c:pt>
                <c:pt idx="100">
                  <c:v>2.8466999514549726E-2</c:v>
                </c:pt>
                <c:pt idx="101">
                  <c:v>2.2330612931629211E-2</c:v>
                </c:pt>
                <c:pt idx="102">
                  <c:v>1.7889712496124588E-2</c:v>
                </c:pt>
                <c:pt idx="103">
                  <c:v>4.4156329502741841E-3</c:v>
                </c:pt>
                <c:pt idx="104">
                  <c:v>-1.2175538353679642E-3</c:v>
                </c:pt>
                <c:pt idx="105">
                  <c:v>-5.466400675847239E-3</c:v>
                </c:pt>
                <c:pt idx="106">
                  <c:v>-2.6530886032021558E-3</c:v>
                </c:pt>
                <c:pt idx="107">
                  <c:v>7.6863174583169285E-3</c:v>
                </c:pt>
                <c:pt idx="108">
                  <c:v>1.3394911194738216E-2</c:v>
                </c:pt>
                <c:pt idx="109">
                  <c:v>2.1515945919441368E-2</c:v>
                </c:pt>
                <c:pt idx="110">
                  <c:v>2.2764995294004494E-2</c:v>
                </c:pt>
                <c:pt idx="111">
                  <c:v>1.8040260212288658E-2</c:v>
                </c:pt>
                <c:pt idx="112">
                  <c:v>1.3334825922201176E-2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46-4360-9461-1AF8E6395768}"/>
            </c:ext>
          </c:extLst>
        </c:ser>
        <c:ser>
          <c:idx val="6"/>
          <c:order val="6"/>
          <c:tx>
            <c:strRef>
              <c:f>'PIB Nominal'!$S$9</c:f>
              <c:strCache>
                <c:ptCount val="1"/>
                <c:pt idx="0">
                  <c:v>Importação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Nominal'!$L$10:$L$122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'PIB Nominal'!$S$10:$S$122</c:f>
              <c:numCache>
                <c:formatCode>0.0%</c:formatCode>
                <c:ptCount val="113"/>
                <c:pt idx="0">
                  <c:v>1.7794114713353116E-2</c:v>
                </c:pt>
                <c:pt idx="1">
                  <c:v>1.4731005460919301E-2</c:v>
                </c:pt>
                <c:pt idx="2">
                  <c:v>9.0447441442833305E-3</c:v>
                </c:pt>
                <c:pt idx="3">
                  <c:v>4.4882168614459993E-3</c:v>
                </c:pt>
                <c:pt idx="4">
                  <c:v>3.1218791527307089E-3</c:v>
                </c:pt>
                <c:pt idx="5">
                  <c:v>4.8763724166287865E-3</c:v>
                </c:pt>
                <c:pt idx="6">
                  <c:v>1.0633603877193226E-2</c:v>
                </c:pt>
                <c:pt idx="7">
                  <c:v>1.7920551656263772E-2</c:v>
                </c:pt>
                <c:pt idx="8">
                  <c:v>2.9814693433667643E-2</c:v>
                </c:pt>
                <c:pt idx="9">
                  <c:v>3.0484706072134372E-2</c:v>
                </c:pt>
                <c:pt idx="10">
                  <c:v>2.9871678092309548E-2</c:v>
                </c:pt>
                <c:pt idx="11">
                  <c:v>2.9013522257380638E-2</c:v>
                </c:pt>
                <c:pt idx="12">
                  <c:v>2.3095013209519101E-2</c:v>
                </c:pt>
                <c:pt idx="13">
                  <c:v>2.8416442498123459E-2</c:v>
                </c:pt>
                <c:pt idx="14">
                  <c:v>3.4503799391376308E-2</c:v>
                </c:pt>
                <c:pt idx="15">
                  <c:v>3.7047358609708564E-2</c:v>
                </c:pt>
                <c:pt idx="16">
                  <c:v>3.5298937356266206E-2</c:v>
                </c:pt>
                <c:pt idx="17">
                  <c:v>2.1354767858369178E-2</c:v>
                </c:pt>
                <c:pt idx="18">
                  <c:v>5.0866568144530009E-3</c:v>
                </c:pt>
                <c:pt idx="19">
                  <c:v>-2.0920702534151447E-4</c:v>
                </c:pt>
                <c:pt idx="20">
                  <c:v>5.8378533193167272E-3</c:v>
                </c:pt>
                <c:pt idx="21">
                  <c:v>2.3134432662068053E-2</c:v>
                </c:pt>
                <c:pt idx="22">
                  <c:v>3.4330469400242716E-2</c:v>
                </c:pt>
                <c:pt idx="23">
                  <c:v>2.8709541676296867E-2</c:v>
                </c:pt>
                <c:pt idx="24">
                  <c:v>1.5666540743053989E-2</c:v>
                </c:pt>
                <c:pt idx="25">
                  <c:v>4.5124639156448476E-4</c:v>
                </c:pt>
                <c:pt idx="26">
                  <c:v>9.4735941966564614E-4</c:v>
                </c:pt>
                <c:pt idx="27">
                  <c:v>1.1032714214993694E-2</c:v>
                </c:pt>
                <c:pt idx="28">
                  <c:v>2.0059941331027713E-2</c:v>
                </c:pt>
                <c:pt idx="29">
                  <c:v>2.5372221790585965E-2</c:v>
                </c:pt>
                <c:pt idx="30">
                  <c:v>1.9216241627661421E-2</c:v>
                </c:pt>
                <c:pt idx="31">
                  <c:v>8.9522000330788682E-3</c:v>
                </c:pt>
                <c:pt idx="32">
                  <c:v>-2.0389587980335167E-5</c:v>
                </c:pt>
                <c:pt idx="33">
                  <c:v>-2.9278694150627581E-3</c:v>
                </c:pt>
                <c:pt idx="34">
                  <c:v>-2.6452212922586072E-3</c:v>
                </c:pt>
                <c:pt idx="35">
                  <c:v>3.8728528509025546E-3</c:v>
                </c:pt>
                <c:pt idx="36">
                  <c:v>1.1083733975135238E-2</c:v>
                </c:pt>
                <c:pt idx="37">
                  <c:v>1.623160483062578E-2</c:v>
                </c:pt>
                <c:pt idx="38">
                  <c:v>1.9861264066280623E-2</c:v>
                </c:pt>
                <c:pt idx="39">
                  <c:v>1.8847278318467144E-2</c:v>
                </c:pt>
                <c:pt idx="40">
                  <c:v>1.840999551180867E-2</c:v>
                </c:pt>
                <c:pt idx="41">
                  <c:v>1.6733214238554932E-2</c:v>
                </c:pt>
                <c:pt idx="42">
                  <c:v>2.0208108875464793E-2</c:v>
                </c:pt>
                <c:pt idx="43">
                  <c:v>2.6826741618951551E-2</c:v>
                </c:pt>
                <c:pt idx="44">
                  <c:v>3.7238401248380633E-2</c:v>
                </c:pt>
                <c:pt idx="45">
                  <c:v>3.5058607913785511E-2</c:v>
                </c:pt>
                <c:pt idx="46">
                  <c:v>2.3138991352178392E-2</c:v>
                </c:pt>
                <c:pt idx="47">
                  <c:v>6.7141377564098569E-3</c:v>
                </c:pt>
                <c:pt idx="48">
                  <c:v>-1.6610560829397478E-2</c:v>
                </c:pt>
                <c:pt idx="49">
                  <c:v>-1.6325932779693762E-2</c:v>
                </c:pt>
                <c:pt idx="50">
                  <c:v>-6.0715992897299644E-3</c:v>
                </c:pt>
                <c:pt idx="51">
                  <c:v>9.3121301255110339E-3</c:v>
                </c:pt>
                <c:pt idx="52">
                  <c:v>2.6267797753695678E-2</c:v>
                </c:pt>
                <c:pt idx="53">
                  <c:v>2.7472223175526823E-2</c:v>
                </c:pt>
                <c:pt idx="54">
                  <c:v>2.5704852890890854E-2</c:v>
                </c:pt>
                <c:pt idx="55">
                  <c:v>2.0374896220341065E-2</c:v>
                </c:pt>
                <c:pt idx="56">
                  <c:v>2.004556533427914E-2</c:v>
                </c:pt>
                <c:pt idx="57">
                  <c:v>2.0783953581894332E-2</c:v>
                </c:pt>
                <c:pt idx="58">
                  <c:v>2.2524693445495372E-2</c:v>
                </c:pt>
                <c:pt idx="59">
                  <c:v>2.3443665018671688E-2</c:v>
                </c:pt>
                <c:pt idx="60">
                  <c:v>2.2107530829099484E-2</c:v>
                </c:pt>
                <c:pt idx="61">
                  <c:v>2.301219646404595E-2</c:v>
                </c:pt>
                <c:pt idx="62">
                  <c:v>2.045104592457583E-2</c:v>
                </c:pt>
                <c:pt idx="63">
                  <c:v>2.3715349950432139E-2</c:v>
                </c:pt>
                <c:pt idx="64">
                  <c:v>2.3145701995120095E-2</c:v>
                </c:pt>
                <c:pt idx="65">
                  <c:v>2.2496065281205388E-2</c:v>
                </c:pt>
                <c:pt idx="66">
                  <c:v>1.9449504567069804E-2</c:v>
                </c:pt>
                <c:pt idx="67">
                  <c:v>1.19741362956326E-2</c:v>
                </c:pt>
                <c:pt idx="68">
                  <c:v>7.7696849530047964E-3</c:v>
                </c:pt>
                <c:pt idx="69">
                  <c:v>4.6773324476483682E-3</c:v>
                </c:pt>
                <c:pt idx="70">
                  <c:v>5.8964423205674918E-3</c:v>
                </c:pt>
                <c:pt idx="71">
                  <c:v>8.0185316084223305E-3</c:v>
                </c:pt>
                <c:pt idx="72">
                  <c:v>9.0727507148722162E-3</c:v>
                </c:pt>
                <c:pt idx="73">
                  <c:v>6.1052963134905691E-3</c:v>
                </c:pt>
                <c:pt idx="74">
                  <c:v>1.3710737597619127E-3</c:v>
                </c:pt>
                <c:pt idx="75">
                  <c:v>-7.115668704266857E-3</c:v>
                </c:pt>
                <c:pt idx="76">
                  <c:v>-1.4359082438560124E-2</c:v>
                </c:pt>
                <c:pt idx="77">
                  <c:v>-1.5232030089768893E-2</c:v>
                </c:pt>
                <c:pt idx="78">
                  <c:v>-1.429566276603521E-2</c:v>
                </c:pt>
                <c:pt idx="79">
                  <c:v>-5.9172735713537723E-3</c:v>
                </c:pt>
                <c:pt idx="80">
                  <c:v>3.2885502058437668E-3</c:v>
                </c:pt>
                <c:pt idx="81">
                  <c:v>9.4567564149650556E-3</c:v>
                </c:pt>
                <c:pt idx="82">
                  <c:v>1.7054105366972567E-2</c:v>
                </c:pt>
                <c:pt idx="83">
                  <c:v>2.8383827895359377E-2</c:v>
                </c:pt>
                <c:pt idx="84">
                  <c:v>3.3458006607785286E-2</c:v>
                </c:pt>
                <c:pt idx="85">
                  <c:v>3.3737057267783165E-2</c:v>
                </c:pt>
                <c:pt idx="86">
                  <c:v>3.1852014146162358E-2</c:v>
                </c:pt>
                <c:pt idx="87">
                  <c:v>1.9625672072013812E-2</c:v>
                </c:pt>
                <c:pt idx="88">
                  <c:v>1.337837148854895E-2</c:v>
                </c:pt>
                <c:pt idx="89">
                  <c:v>1.6263990178873963E-2</c:v>
                </c:pt>
                <c:pt idx="90">
                  <c:v>1.3597927704805474E-2</c:v>
                </c:pt>
                <c:pt idx="91">
                  <c:v>9.6324319535113917E-3</c:v>
                </c:pt>
                <c:pt idx="92">
                  <c:v>1.5540528337177863E-2</c:v>
                </c:pt>
                <c:pt idx="93">
                  <c:v>2.2106861340607718E-2</c:v>
                </c:pt>
                <c:pt idx="94">
                  <c:v>3.5631122289982581E-2</c:v>
                </c:pt>
                <c:pt idx="95">
                  <c:v>5.5039269024398041E-2</c:v>
                </c:pt>
                <c:pt idx="96">
                  <c:v>6.1168022410712952E-2</c:v>
                </c:pt>
                <c:pt idx="97">
                  <c:v>5.038585632075445E-2</c:v>
                </c:pt>
                <c:pt idx="98">
                  <c:v>4.3746551214241557E-2</c:v>
                </c:pt>
                <c:pt idx="99">
                  <c:v>4.1392700644157128E-2</c:v>
                </c:pt>
                <c:pt idx="100">
                  <c:v>2.9109983881479933E-2</c:v>
                </c:pt>
                <c:pt idx="101">
                  <c:v>2.3802036744564454E-2</c:v>
                </c:pt>
                <c:pt idx="102">
                  <c:v>9.6674648156087808E-3</c:v>
                </c:pt>
                <c:pt idx="103">
                  <c:v>-1.4771904140169049E-2</c:v>
                </c:pt>
                <c:pt idx="104">
                  <c:v>-2.1434202790090038E-2</c:v>
                </c:pt>
                <c:pt idx="105">
                  <c:v>-2.0392766357768537E-2</c:v>
                </c:pt>
                <c:pt idx="106">
                  <c:v>-8.5440269716622781E-3</c:v>
                </c:pt>
                <c:pt idx="107">
                  <c:v>1.5559674766504668E-2</c:v>
                </c:pt>
                <c:pt idx="108">
                  <c:v>3.2969220740907995E-2</c:v>
                </c:pt>
                <c:pt idx="109">
                  <c:v>4.472140373247583E-2</c:v>
                </c:pt>
                <c:pt idx="110">
                  <c:v>4.2077680221048991E-2</c:v>
                </c:pt>
                <c:pt idx="111">
                  <c:v>2.9130166217993129E-2</c:v>
                </c:pt>
                <c:pt idx="112">
                  <c:v>1.2476525903032807E-2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46-4360-9461-1AF8E6395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079999"/>
        <c:axId val="1391093919"/>
      </c:lineChart>
      <c:catAx>
        <c:axId val="139107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093919"/>
        <c:crosses val="autoZero"/>
        <c:auto val="1"/>
        <c:lblAlgn val="ctr"/>
        <c:lblOffset val="100"/>
        <c:noMultiLvlLbl val="0"/>
      </c:catAx>
      <c:valAx>
        <c:axId val="139109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07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'PIB Nominal 2'!$T$9</c:f>
              <c:strCache>
                <c:ptCount val="1"/>
                <c:pt idx="0">
                  <c:v>Agropecuária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2'!$T$10:$T$124</c:f>
              <c:numCache>
                <c:formatCode>0.0%</c:formatCode>
                <c:ptCount val="115"/>
                <c:pt idx="0">
                  <c:v>4.5008735122346738E-3</c:v>
                </c:pt>
                <c:pt idx="1">
                  <c:v>1.2366490506918793E-3</c:v>
                </c:pt>
                <c:pt idx="2">
                  <c:v>3.0104895031707098E-3</c:v>
                </c:pt>
                <c:pt idx="3">
                  <c:v>5.593763262312197E-3</c:v>
                </c:pt>
                <c:pt idx="4">
                  <c:v>3.1575778743485202E-3</c:v>
                </c:pt>
                <c:pt idx="5">
                  <c:v>5.9841882482892421E-3</c:v>
                </c:pt>
                <c:pt idx="6">
                  <c:v>2.5368891707488331E-3</c:v>
                </c:pt>
                <c:pt idx="7">
                  <c:v>-1.1728425578391636E-3</c:v>
                </c:pt>
                <c:pt idx="8">
                  <c:v>2.9158494181383008E-3</c:v>
                </c:pt>
                <c:pt idx="9">
                  <c:v>2.7110932005020272E-3</c:v>
                </c:pt>
                <c:pt idx="10">
                  <c:v>5.0313958431933963E-3</c:v>
                </c:pt>
                <c:pt idx="11">
                  <c:v>9.5711441205032378E-3</c:v>
                </c:pt>
                <c:pt idx="12">
                  <c:v>5.909258153533963E-3</c:v>
                </c:pt>
                <c:pt idx="13">
                  <c:v>4.8559762310975479E-3</c:v>
                </c:pt>
                <c:pt idx="14">
                  <c:v>5.0748099017756051E-3</c:v>
                </c:pt>
                <c:pt idx="15">
                  <c:v>1.5777513412045068E-3</c:v>
                </c:pt>
                <c:pt idx="16">
                  <c:v>5.1769145395284787E-3</c:v>
                </c:pt>
                <c:pt idx="17">
                  <c:v>7.8224051797177938E-3</c:v>
                </c:pt>
                <c:pt idx="18">
                  <c:v>9.3090551653959245E-3</c:v>
                </c:pt>
                <c:pt idx="19">
                  <c:v>1.4763304408159093E-2</c:v>
                </c:pt>
                <c:pt idx="20">
                  <c:v>1.3942719017189921E-2</c:v>
                </c:pt>
                <c:pt idx="21">
                  <c:v>1.6745078910929453E-2</c:v>
                </c:pt>
                <c:pt idx="22">
                  <c:v>1.8703133822934922E-2</c:v>
                </c:pt>
                <c:pt idx="23">
                  <c:v>1.6129042117025736E-2</c:v>
                </c:pt>
                <c:pt idx="24">
                  <c:v>1.6411998241662371E-2</c:v>
                </c:pt>
                <c:pt idx="25">
                  <c:v>1.2406536667110191E-2</c:v>
                </c:pt>
                <c:pt idx="26">
                  <c:v>1.0569413631771852E-2</c:v>
                </c:pt>
                <c:pt idx="27">
                  <c:v>7.6216400438833716E-3</c:v>
                </c:pt>
                <c:pt idx="28">
                  <c:v>2.889220486832119E-3</c:v>
                </c:pt>
                <c:pt idx="29">
                  <c:v>-2.9934927623869417E-3</c:v>
                </c:pt>
                <c:pt idx="30">
                  <c:v>-9.8871796011529081E-3</c:v>
                </c:pt>
                <c:pt idx="31">
                  <c:v>-8.6759390237735531E-3</c:v>
                </c:pt>
                <c:pt idx="32">
                  <c:v>-5.0849956580728143E-3</c:v>
                </c:pt>
                <c:pt idx="33">
                  <c:v>-1.3532663194338677E-3</c:v>
                </c:pt>
                <c:pt idx="34">
                  <c:v>1.7976295815926603E-3</c:v>
                </c:pt>
                <c:pt idx="35">
                  <c:v>2.1549602887459282E-3</c:v>
                </c:pt>
                <c:pt idx="36">
                  <c:v>1.9978336256182821E-3</c:v>
                </c:pt>
                <c:pt idx="37">
                  <c:v>4.5571341412152791E-3</c:v>
                </c:pt>
                <c:pt idx="38">
                  <c:v>7.7612371521721801E-3</c:v>
                </c:pt>
                <c:pt idx="39">
                  <c:v>7.1044087182878142E-3</c:v>
                </c:pt>
                <c:pt idx="40">
                  <c:v>6.1664270576021283E-3</c:v>
                </c:pt>
                <c:pt idx="41">
                  <c:v>6.6933990371287064E-3</c:v>
                </c:pt>
                <c:pt idx="42">
                  <c:v>8.0371268555482767E-3</c:v>
                </c:pt>
                <c:pt idx="43">
                  <c:v>8.9654435003211734E-3</c:v>
                </c:pt>
                <c:pt idx="44">
                  <c:v>8.0504951307474436E-3</c:v>
                </c:pt>
                <c:pt idx="45">
                  <c:v>4.4979039938167426E-3</c:v>
                </c:pt>
                <c:pt idx="46">
                  <c:v>-1.1404237751284927E-4</c:v>
                </c:pt>
                <c:pt idx="47">
                  <c:v>-1.9618510427313047E-4</c:v>
                </c:pt>
                <c:pt idx="48">
                  <c:v>2.3028666668069367E-3</c:v>
                </c:pt>
                <c:pt idx="49">
                  <c:v>3.4818550811334188E-3</c:v>
                </c:pt>
                <c:pt idx="50">
                  <c:v>4.0057336362428475E-3</c:v>
                </c:pt>
                <c:pt idx="51">
                  <c:v>3.939095669118267E-3</c:v>
                </c:pt>
                <c:pt idx="52">
                  <c:v>3.2160919230549484E-3</c:v>
                </c:pt>
                <c:pt idx="53">
                  <c:v>5.2288050515650782E-3</c:v>
                </c:pt>
                <c:pt idx="54">
                  <c:v>8.9193757376627315E-3</c:v>
                </c:pt>
                <c:pt idx="55">
                  <c:v>9.3128576500316421E-3</c:v>
                </c:pt>
                <c:pt idx="56">
                  <c:v>7.7440002318947283E-3</c:v>
                </c:pt>
                <c:pt idx="57">
                  <c:v>5.151527127974528E-3</c:v>
                </c:pt>
                <c:pt idx="58">
                  <c:v>2.1432174291288468E-3</c:v>
                </c:pt>
                <c:pt idx="59">
                  <c:v>1.2624099027203472E-3</c:v>
                </c:pt>
                <c:pt idx="60">
                  <c:v>2.4383154799193052E-3</c:v>
                </c:pt>
                <c:pt idx="61">
                  <c:v>5.8300008618472829E-3</c:v>
                </c:pt>
                <c:pt idx="62">
                  <c:v>7.5386972294063026E-3</c:v>
                </c:pt>
                <c:pt idx="63">
                  <c:v>8.1636999673598033E-3</c:v>
                </c:pt>
                <c:pt idx="64">
                  <c:v>8.2236705384487498E-3</c:v>
                </c:pt>
                <c:pt idx="65">
                  <c:v>5.5355941794838518E-3</c:v>
                </c:pt>
                <c:pt idx="66">
                  <c:v>4.810834210909774E-3</c:v>
                </c:pt>
                <c:pt idx="67">
                  <c:v>3.3896278795731739E-3</c:v>
                </c:pt>
                <c:pt idx="68">
                  <c:v>1.8165214068923768E-3</c:v>
                </c:pt>
                <c:pt idx="69">
                  <c:v>1.8977067077825915E-3</c:v>
                </c:pt>
                <c:pt idx="70">
                  <c:v>4.543470711442885E-4</c:v>
                </c:pt>
                <c:pt idx="71">
                  <c:v>8.071037298201778E-4</c:v>
                </c:pt>
                <c:pt idx="72">
                  <c:v>1.5559911946497833E-3</c:v>
                </c:pt>
                <c:pt idx="73">
                  <c:v>2.3338177396240232E-3</c:v>
                </c:pt>
                <c:pt idx="74">
                  <c:v>5.2114273181768948E-3</c:v>
                </c:pt>
                <c:pt idx="75">
                  <c:v>7.3424707707271551E-3</c:v>
                </c:pt>
                <c:pt idx="76">
                  <c:v>7.9535847545898278E-3</c:v>
                </c:pt>
                <c:pt idx="77">
                  <c:v>8.0716433275079269E-3</c:v>
                </c:pt>
                <c:pt idx="78">
                  <c:v>4.5907613458772119E-3</c:v>
                </c:pt>
                <c:pt idx="79">
                  <c:v>1.1311876617188363E-3</c:v>
                </c:pt>
                <c:pt idx="80">
                  <c:v>-5.876228016736E-4</c:v>
                </c:pt>
                <c:pt idx="81">
                  <c:v>-2.2045763986711557E-3</c:v>
                </c:pt>
                <c:pt idx="82">
                  <c:v>1.4874435539899864E-4</c:v>
                </c:pt>
                <c:pt idx="83">
                  <c:v>4.4526575860606916E-4</c:v>
                </c:pt>
                <c:pt idx="84">
                  <c:v>1.0082789729688368E-3</c:v>
                </c:pt>
                <c:pt idx="85">
                  <c:v>5.7866502886603003E-4</c:v>
                </c:pt>
                <c:pt idx="86">
                  <c:v>-2.7395909164768437E-3</c:v>
                </c:pt>
                <c:pt idx="87">
                  <c:v>-8.0501203252641572E-4</c:v>
                </c:pt>
                <c:pt idx="88">
                  <c:v>1.5747827755291263E-4</c:v>
                </c:pt>
                <c:pt idx="89">
                  <c:v>5.357864920782233E-3</c:v>
                </c:pt>
                <c:pt idx="90">
                  <c:v>1.3188193146546305E-2</c:v>
                </c:pt>
                <c:pt idx="91">
                  <c:v>1.5172829339950114E-2</c:v>
                </c:pt>
                <c:pt idx="92">
                  <c:v>1.6768818956870473E-2</c:v>
                </c:pt>
                <c:pt idx="93">
                  <c:v>2.7379661493899133E-2</c:v>
                </c:pt>
                <c:pt idx="94">
                  <c:v>2.7066598011226472E-2</c:v>
                </c:pt>
                <c:pt idx="95">
                  <c:v>2.4401749321182345E-2</c:v>
                </c:pt>
                <c:pt idx="96">
                  <c:v>2.0561404233725312E-2</c:v>
                </c:pt>
                <c:pt idx="97">
                  <c:v>-4.1194164434849951E-3</c:v>
                </c:pt>
                <c:pt idx="98">
                  <c:v>-9.550067175541176E-3</c:v>
                </c:pt>
                <c:pt idx="99">
                  <c:v>-5.429155353301243E-3</c:v>
                </c:pt>
                <c:pt idx="100">
                  <c:v>-1.0810056782602595E-3</c:v>
                </c:pt>
                <c:pt idx="101">
                  <c:v>9.8088250308309925E-3</c:v>
                </c:pt>
                <c:pt idx="102">
                  <c:v>1.3533529753063017E-2</c:v>
                </c:pt>
                <c:pt idx="103">
                  <c:v>1.0316593374487098E-2</c:v>
                </c:pt>
                <c:pt idx="104">
                  <c:v>7.7166580081090737E-3</c:v>
                </c:pt>
                <c:pt idx="105">
                  <c:v>4.4450482912436291E-3</c:v>
                </c:pt>
                <c:pt idx="106">
                  <c:v>2.2255053530218873E-3</c:v>
                </c:pt>
                <c:pt idx="107">
                  <c:v>2.4033127816545734E-3</c:v>
                </c:pt>
                <c:pt idx="108">
                  <c:v>1.6860303578934113E-3</c:v>
                </c:pt>
                <c:pt idx="109">
                  <c:v>7.1015277206931465E-3</c:v>
                </c:pt>
                <c:pt idx="110">
                  <c:v>1.0406757954200674E-2</c:v>
                </c:pt>
                <c:pt idx="111">
                  <c:v>9.459306177831469E-3</c:v>
                </c:pt>
                <c:pt idx="112">
                  <c:v>8.2960870205184747E-3</c:v>
                </c:pt>
                <c:pt idx="113">
                  <c:v>2.3003224698776481E-3</c:v>
                </c:pt>
                <c:pt idx="114">
                  <c:v>-5.5248263117750789E-3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B-4DF3-B805-DEC930C30289}"/>
            </c:ext>
          </c:extLst>
        </c:ser>
        <c:ser>
          <c:idx val="1"/>
          <c:order val="1"/>
          <c:tx>
            <c:strRef>
              <c:f>'PIB Nominal 2'!$U$9</c:f>
              <c:strCache>
                <c:ptCount val="1"/>
                <c:pt idx="0">
                  <c:v>Indústrias extrativas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2'!$U$10:$U$124</c:f>
              <c:numCache>
                <c:formatCode>0.0%</c:formatCode>
                <c:ptCount val="115"/>
                <c:pt idx="0">
                  <c:v>1.2480163714673987E-4</c:v>
                </c:pt>
                <c:pt idx="1">
                  <c:v>3.0229575959654127E-4</c:v>
                </c:pt>
                <c:pt idx="2">
                  <c:v>-1.4801989395640014E-4</c:v>
                </c:pt>
                <c:pt idx="3">
                  <c:v>-3.2718847646549468E-4</c:v>
                </c:pt>
                <c:pt idx="4">
                  <c:v>-5.5470972120114787E-4</c:v>
                </c:pt>
                <c:pt idx="5">
                  <c:v>-2.4914925154184339E-4</c:v>
                </c:pt>
                <c:pt idx="6">
                  <c:v>5.2986614410261269E-4</c:v>
                </c:pt>
                <c:pt idx="7">
                  <c:v>1.482922962122639E-3</c:v>
                </c:pt>
                <c:pt idx="8">
                  <c:v>2.4687270432265079E-3</c:v>
                </c:pt>
                <c:pt idx="9">
                  <c:v>3.6308636233431672E-3</c:v>
                </c:pt>
                <c:pt idx="10">
                  <c:v>4.3846324491916954E-3</c:v>
                </c:pt>
                <c:pt idx="11">
                  <c:v>4.8221656895448568E-3</c:v>
                </c:pt>
                <c:pt idx="12">
                  <c:v>5.75580661774265E-3</c:v>
                </c:pt>
                <c:pt idx="13">
                  <c:v>5.1290408011000627E-3</c:v>
                </c:pt>
                <c:pt idx="14">
                  <c:v>5.0556429370534756E-3</c:v>
                </c:pt>
                <c:pt idx="15">
                  <c:v>5.2241854264907014E-3</c:v>
                </c:pt>
                <c:pt idx="16">
                  <c:v>3.2934626546816817E-3</c:v>
                </c:pt>
                <c:pt idx="17">
                  <c:v>2.1078600828664277E-3</c:v>
                </c:pt>
                <c:pt idx="18">
                  <c:v>9.1789458355218958E-4</c:v>
                </c:pt>
                <c:pt idx="19">
                  <c:v>1.216221743103503E-3</c:v>
                </c:pt>
                <c:pt idx="20">
                  <c:v>5.7491282544450632E-3</c:v>
                </c:pt>
                <c:pt idx="21">
                  <c:v>9.9075910683172723E-3</c:v>
                </c:pt>
                <c:pt idx="22">
                  <c:v>1.0642273487032781E-2</c:v>
                </c:pt>
                <c:pt idx="23">
                  <c:v>9.100089704536898E-3</c:v>
                </c:pt>
                <c:pt idx="24">
                  <c:v>4.4225021133680121E-3</c:v>
                </c:pt>
                <c:pt idx="25">
                  <c:v>-1.1902420801417241E-4</c:v>
                </c:pt>
                <c:pt idx="26">
                  <c:v>2.1582017864169366E-3</c:v>
                </c:pt>
                <c:pt idx="27">
                  <c:v>4.3366335357338023E-3</c:v>
                </c:pt>
                <c:pt idx="28">
                  <c:v>4.9493602395784455E-3</c:v>
                </c:pt>
                <c:pt idx="29">
                  <c:v>8.1507230878385788E-3</c:v>
                </c:pt>
                <c:pt idx="30">
                  <c:v>7.1695281545145779E-3</c:v>
                </c:pt>
                <c:pt idx="31">
                  <c:v>6.4776174092186049E-3</c:v>
                </c:pt>
                <c:pt idx="32">
                  <c:v>8.7832068822932003E-3</c:v>
                </c:pt>
                <c:pt idx="33">
                  <c:v>9.3745576613472048E-3</c:v>
                </c:pt>
                <c:pt idx="34">
                  <c:v>8.6610082191940496E-3</c:v>
                </c:pt>
                <c:pt idx="35">
                  <c:v>8.910288077479251E-3</c:v>
                </c:pt>
                <c:pt idx="36">
                  <c:v>6.4450568837611955E-3</c:v>
                </c:pt>
                <c:pt idx="37">
                  <c:v>2.6686200352309462E-3</c:v>
                </c:pt>
                <c:pt idx="38">
                  <c:v>9.4063176595193983E-4</c:v>
                </c:pt>
                <c:pt idx="39">
                  <c:v>-2.1848799286171587E-3</c:v>
                </c:pt>
                <c:pt idx="40">
                  <c:v>-1.4216155664435054E-3</c:v>
                </c:pt>
                <c:pt idx="41">
                  <c:v>4.3296580032610882E-4</c:v>
                </c:pt>
                <c:pt idx="42">
                  <c:v>3.1040784846996599E-3</c:v>
                </c:pt>
                <c:pt idx="43">
                  <c:v>9.1763212753935945E-3</c:v>
                </c:pt>
                <c:pt idx="44">
                  <c:v>1.1653572773531122E-2</c:v>
                </c:pt>
                <c:pt idx="45">
                  <c:v>1.034471819901818E-2</c:v>
                </c:pt>
                <c:pt idx="46">
                  <c:v>4.5869053387155405E-3</c:v>
                </c:pt>
                <c:pt idx="47">
                  <c:v>-5.4259834414570563E-3</c:v>
                </c:pt>
                <c:pt idx="48">
                  <c:v>-1.2085491275124857E-2</c:v>
                </c:pt>
                <c:pt idx="49">
                  <c:v>-1.0947514634451752E-2</c:v>
                </c:pt>
                <c:pt idx="50">
                  <c:v>-2.9467795645051211E-3</c:v>
                </c:pt>
                <c:pt idx="51">
                  <c:v>7.4892730756633726E-3</c:v>
                </c:pt>
                <c:pt idx="52">
                  <c:v>1.4179364176790868E-2</c:v>
                </c:pt>
                <c:pt idx="53">
                  <c:v>1.6296567798090248E-2</c:v>
                </c:pt>
                <c:pt idx="54">
                  <c:v>1.4945455936365334E-2</c:v>
                </c:pt>
                <c:pt idx="55">
                  <c:v>1.2588096263315893E-2</c:v>
                </c:pt>
                <c:pt idx="56">
                  <c:v>1.3536817088455088E-2</c:v>
                </c:pt>
                <c:pt idx="57">
                  <c:v>1.2439599621973035E-2</c:v>
                </c:pt>
                <c:pt idx="58">
                  <c:v>1.1179969502413765E-2</c:v>
                </c:pt>
                <c:pt idx="59">
                  <c:v>9.829473241796156E-3</c:v>
                </c:pt>
                <c:pt idx="60">
                  <c:v>5.3980662638142603E-3</c:v>
                </c:pt>
                <c:pt idx="61">
                  <c:v>3.2327168811370974E-3</c:v>
                </c:pt>
                <c:pt idx="62">
                  <c:v>3.7329659593440915E-4</c:v>
                </c:pt>
                <c:pt idx="63">
                  <c:v>-4.7223473872175155E-4</c:v>
                </c:pt>
                <c:pt idx="64">
                  <c:v>6.7355379125862006E-4</c:v>
                </c:pt>
                <c:pt idx="65">
                  <c:v>1.8459883119741028E-3</c:v>
                </c:pt>
                <c:pt idx="66">
                  <c:v>2.5346769263662377E-3</c:v>
                </c:pt>
                <c:pt idx="67">
                  <c:v>1.252803521428737E-3</c:v>
                </c:pt>
                <c:pt idx="68">
                  <c:v>-8.6971704811090306E-4</c:v>
                </c:pt>
                <c:pt idx="69">
                  <c:v>-5.0769828284675652E-3</c:v>
                </c:pt>
                <c:pt idx="70">
                  <c:v>-8.7155208178821327E-3</c:v>
                </c:pt>
                <c:pt idx="71">
                  <c:v>-1.0410195994595353E-2</c:v>
                </c:pt>
                <c:pt idx="72">
                  <c:v>-1.2809240709245493E-2</c:v>
                </c:pt>
                <c:pt idx="73">
                  <c:v>-1.3160588806786342E-2</c:v>
                </c:pt>
                <c:pt idx="74">
                  <c:v>-1.1790743603193073E-2</c:v>
                </c:pt>
                <c:pt idx="75">
                  <c:v>-1.2057359967078173E-2</c:v>
                </c:pt>
                <c:pt idx="76">
                  <c:v>-9.20613089509267E-3</c:v>
                </c:pt>
                <c:pt idx="77">
                  <c:v>-3.6397292692629079E-3</c:v>
                </c:pt>
                <c:pt idx="78">
                  <c:v>3.9476948161986042E-4</c:v>
                </c:pt>
                <c:pt idx="79">
                  <c:v>3.791455307272359E-3</c:v>
                </c:pt>
                <c:pt idx="80">
                  <c:v>5.6020358111477115E-3</c:v>
                </c:pt>
                <c:pt idx="81">
                  <c:v>3.9994669563412676E-3</c:v>
                </c:pt>
                <c:pt idx="82">
                  <c:v>4.5226325670920178E-3</c:v>
                </c:pt>
                <c:pt idx="83">
                  <c:v>8.3186024249613539E-3</c:v>
                </c:pt>
                <c:pt idx="84">
                  <c:v>1.0686086775177569E-2</c:v>
                </c:pt>
                <c:pt idx="85">
                  <c:v>1.0991150446732862E-2</c:v>
                </c:pt>
                <c:pt idx="86">
                  <c:v>9.6042511310833068E-3</c:v>
                </c:pt>
                <c:pt idx="87">
                  <c:v>6.3044992980180849E-3</c:v>
                </c:pt>
                <c:pt idx="88">
                  <c:v>3.1050202961491686E-3</c:v>
                </c:pt>
                <c:pt idx="89">
                  <c:v>3.9691230303667809E-3</c:v>
                </c:pt>
                <c:pt idx="90">
                  <c:v>2.2301434675082734E-3</c:v>
                </c:pt>
                <c:pt idx="91">
                  <c:v>4.1885488437506279E-4</c:v>
                </c:pt>
                <c:pt idx="92">
                  <c:v>1.4613355721851409E-3</c:v>
                </c:pt>
                <c:pt idx="93">
                  <c:v>4.1287017604084569E-3</c:v>
                </c:pt>
                <c:pt idx="94">
                  <c:v>1.4640174552185846E-2</c:v>
                </c:pt>
                <c:pt idx="95">
                  <c:v>2.5487035908938017E-2</c:v>
                </c:pt>
                <c:pt idx="96">
                  <c:v>3.0389519973914321E-2</c:v>
                </c:pt>
                <c:pt idx="97">
                  <c:v>2.7547682422244382E-2</c:v>
                </c:pt>
                <c:pt idx="98">
                  <c:v>1.9010003099327984E-2</c:v>
                </c:pt>
                <c:pt idx="99">
                  <c:v>1.0576091872515694E-2</c:v>
                </c:pt>
                <c:pt idx="100">
                  <c:v>5.7488991734194203E-3</c:v>
                </c:pt>
                <c:pt idx="101">
                  <c:v>3.3495610896861964E-3</c:v>
                </c:pt>
                <c:pt idx="102">
                  <c:v>-1.3960601740488664E-3</c:v>
                </c:pt>
                <c:pt idx="103">
                  <c:v>-6.1976197922571762E-3</c:v>
                </c:pt>
                <c:pt idx="104">
                  <c:v>-7.3810357293887172E-3</c:v>
                </c:pt>
                <c:pt idx="105">
                  <c:v>-6.7667299803217144E-3</c:v>
                </c:pt>
                <c:pt idx="106">
                  <c:v>-2.6160732230475032E-3</c:v>
                </c:pt>
                <c:pt idx="107">
                  <c:v>2.2501643077226436E-3</c:v>
                </c:pt>
                <c:pt idx="108">
                  <c:v>2.4975696760134486E-3</c:v>
                </c:pt>
                <c:pt idx="109">
                  <c:v>2.6082853305469818E-3</c:v>
                </c:pt>
                <c:pt idx="110">
                  <c:v>1.1769851283969439E-3</c:v>
                </c:pt>
                <c:pt idx="111">
                  <c:v>-1.0892058556818585E-3</c:v>
                </c:pt>
                <c:pt idx="112">
                  <c:v>-2.2082134026912325E-3</c:v>
                </c:pt>
                <c:pt idx="113">
                  <c:v>-3.7389085382801266E-3</c:v>
                </c:pt>
                <c:pt idx="114">
                  <c:v>-6.9911600017991181E-4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B-4DF3-B805-DEC930C30289}"/>
            </c:ext>
          </c:extLst>
        </c:ser>
        <c:ser>
          <c:idx val="2"/>
          <c:order val="2"/>
          <c:tx>
            <c:strRef>
              <c:f>'PIB Nominal 2'!$V$9</c:f>
              <c:strCache>
                <c:ptCount val="1"/>
                <c:pt idx="0">
                  <c:v>Indústrias de transformação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2'!$V$10:$V$124</c:f>
              <c:numCache>
                <c:formatCode>0.0%</c:formatCode>
                <c:ptCount val="115"/>
                <c:pt idx="0">
                  <c:v>1.4337683882271293E-2</c:v>
                </c:pt>
                <c:pt idx="1">
                  <c:v>7.6800977298666986E-3</c:v>
                </c:pt>
                <c:pt idx="2">
                  <c:v>-3.64210985822184E-5</c:v>
                </c:pt>
                <c:pt idx="3">
                  <c:v>-5.3395693130939307E-3</c:v>
                </c:pt>
                <c:pt idx="4">
                  <c:v>-2.2180527994132529E-3</c:v>
                </c:pt>
                <c:pt idx="5">
                  <c:v>-2.9641959019966533E-3</c:v>
                </c:pt>
                <c:pt idx="6">
                  <c:v>1.4851903940147101E-3</c:v>
                </c:pt>
                <c:pt idx="7">
                  <c:v>4.0511200579102366E-3</c:v>
                </c:pt>
                <c:pt idx="8">
                  <c:v>1.2015813064526733E-2</c:v>
                </c:pt>
                <c:pt idx="9">
                  <c:v>2.082077168717493E-2</c:v>
                </c:pt>
                <c:pt idx="10">
                  <c:v>2.0665302585847842E-2</c:v>
                </c:pt>
                <c:pt idx="11">
                  <c:v>2.4155158067734678E-2</c:v>
                </c:pt>
                <c:pt idx="12">
                  <c:v>2.1711161805026153E-2</c:v>
                </c:pt>
                <c:pt idx="13">
                  <c:v>2.0733640979340249E-2</c:v>
                </c:pt>
                <c:pt idx="14">
                  <c:v>1.7259584273356339E-2</c:v>
                </c:pt>
                <c:pt idx="15">
                  <c:v>1.4466310907542941E-2</c:v>
                </c:pt>
                <c:pt idx="16">
                  <c:v>1.2284001974937122E-2</c:v>
                </c:pt>
                <c:pt idx="17">
                  <c:v>3.26701201749273E-3</c:v>
                </c:pt>
                <c:pt idx="18">
                  <c:v>7.1690643526185751E-3</c:v>
                </c:pt>
                <c:pt idx="19">
                  <c:v>6.4552744535621249E-3</c:v>
                </c:pt>
                <c:pt idx="20">
                  <c:v>8.924587056483262E-3</c:v>
                </c:pt>
                <c:pt idx="21">
                  <c:v>2.0970844612107055E-2</c:v>
                </c:pt>
                <c:pt idx="22">
                  <c:v>2.7059250744111498E-2</c:v>
                </c:pt>
                <c:pt idx="23">
                  <c:v>3.872352356520832E-2</c:v>
                </c:pt>
                <c:pt idx="24">
                  <c:v>4.3181510023049895E-2</c:v>
                </c:pt>
                <c:pt idx="25">
                  <c:v>3.9686033577659534E-2</c:v>
                </c:pt>
                <c:pt idx="26">
                  <c:v>3.5017495080645257E-2</c:v>
                </c:pt>
                <c:pt idx="27">
                  <c:v>2.8116270512252517E-2</c:v>
                </c:pt>
                <c:pt idx="28">
                  <c:v>2.7564397545779419E-2</c:v>
                </c:pt>
                <c:pt idx="29">
                  <c:v>2.6805969570893155E-2</c:v>
                </c:pt>
                <c:pt idx="30">
                  <c:v>2.5685325152697371E-2</c:v>
                </c:pt>
                <c:pt idx="31">
                  <c:v>2.0791932319386242E-2</c:v>
                </c:pt>
                <c:pt idx="32">
                  <c:v>1.2409958704134302E-2</c:v>
                </c:pt>
                <c:pt idx="33">
                  <c:v>7.1867480905182307E-3</c:v>
                </c:pt>
                <c:pt idx="34">
                  <c:v>3.3473590996442922E-3</c:v>
                </c:pt>
                <c:pt idx="35">
                  <c:v>5.0742876164130051E-3</c:v>
                </c:pt>
                <c:pt idx="36">
                  <c:v>9.2330608284310559E-3</c:v>
                </c:pt>
                <c:pt idx="37">
                  <c:v>1.3662640164690584E-2</c:v>
                </c:pt>
                <c:pt idx="38">
                  <c:v>1.7375270366953476E-2</c:v>
                </c:pt>
                <c:pt idx="39">
                  <c:v>2.0031871386067341E-2</c:v>
                </c:pt>
                <c:pt idx="40">
                  <c:v>1.8711837081983929E-2</c:v>
                </c:pt>
                <c:pt idx="41">
                  <c:v>1.6138774283637875E-2</c:v>
                </c:pt>
                <c:pt idx="42">
                  <c:v>1.6660731300743008E-2</c:v>
                </c:pt>
                <c:pt idx="43">
                  <c:v>1.9099406531273459E-2</c:v>
                </c:pt>
                <c:pt idx="44">
                  <c:v>1.7992857211376508E-2</c:v>
                </c:pt>
                <c:pt idx="45">
                  <c:v>1.4292521423019471E-2</c:v>
                </c:pt>
                <c:pt idx="46">
                  <c:v>7.9985163405819799E-3</c:v>
                </c:pt>
                <c:pt idx="47">
                  <c:v>-3.2104762235507832E-3</c:v>
                </c:pt>
                <c:pt idx="48">
                  <c:v>4.1754758344955868E-4</c:v>
                </c:pt>
                <c:pt idx="49">
                  <c:v>7.7815231338244943E-3</c:v>
                </c:pt>
                <c:pt idx="50">
                  <c:v>1.3509544055977145E-2</c:v>
                </c:pt>
                <c:pt idx="51">
                  <c:v>2.1561519397993452E-2</c:v>
                </c:pt>
                <c:pt idx="52">
                  <c:v>1.7724059242350942E-2</c:v>
                </c:pt>
                <c:pt idx="53">
                  <c:v>1.4796220774288011E-2</c:v>
                </c:pt>
                <c:pt idx="54">
                  <c:v>1.1825803725144166E-2</c:v>
                </c:pt>
                <c:pt idx="55">
                  <c:v>7.5875885636966268E-3</c:v>
                </c:pt>
                <c:pt idx="56">
                  <c:v>5.4948123524555907E-3</c:v>
                </c:pt>
                <c:pt idx="57">
                  <c:v>2.021729452159355E-3</c:v>
                </c:pt>
                <c:pt idx="58">
                  <c:v>-4.0655972481274993E-4</c:v>
                </c:pt>
                <c:pt idx="59">
                  <c:v>-4.82952693428025E-4</c:v>
                </c:pt>
                <c:pt idx="60">
                  <c:v>-3.8456431050944048E-4</c:v>
                </c:pt>
                <c:pt idx="61">
                  <c:v>1.9466292422880009E-3</c:v>
                </c:pt>
                <c:pt idx="62">
                  <c:v>6.0757283011632114E-3</c:v>
                </c:pt>
                <c:pt idx="63">
                  <c:v>8.2100786702766024E-3</c:v>
                </c:pt>
                <c:pt idx="64">
                  <c:v>9.2864442244160079E-3</c:v>
                </c:pt>
                <c:pt idx="65">
                  <c:v>8.3537816018339397E-3</c:v>
                </c:pt>
                <c:pt idx="66">
                  <c:v>5.1551028311591822E-3</c:v>
                </c:pt>
                <c:pt idx="67">
                  <c:v>6.1871423876788236E-3</c:v>
                </c:pt>
                <c:pt idx="68">
                  <c:v>7.247892268232841E-3</c:v>
                </c:pt>
                <c:pt idx="69">
                  <c:v>8.1544817586717243E-3</c:v>
                </c:pt>
                <c:pt idx="70">
                  <c:v>9.9380292703620653E-3</c:v>
                </c:pt>
                <c:pt idx="71">
                  <c:v>6.4718768468400509E-3</c:v>
                </c:pt>
                <c:pt idx="72">
                  <c:v>5.785996212108146E-3</c:v>
                </c:pt>
                <c:pt idx="73">
                  <c:v>4.1724306771729449E-3</c:v>
                </c:pt>
                <c:pt idx="74">
                  <c:v>4.6261395750042322E-3</c:v>
                </c:pt>
                <c:pt idx="75">
                  <c:v>6.9224834712772135E-3</c:v>
                </c:pt>
                <c:pt idx="76">
                  <c:v>7.5761530203377735E-3</c:v>
                </c:pt>
                <c:pt idx="77">
                  <c:v>8.5053326265913595E-3</c:v>
                </c:pt>
                <c:pt idx="78">
                  <c:v>6.4610981229842176E-3</c:v>
                </c:pt>
                <c:pt idx="79">
                  <c:v>5.9081961441199149E-3</c:v>
                </c:pt>
                <c:pt idx="80">
                  <c:v>4.7571286569180176E-3</c:v>
                </c:pt>
                <c:pt idx="81">
                  <c:v>5.3752459604388264E-3</c:v>
                </c:pt>
                <c:pt idx="82">
                  <c:v>6.16866047518523E-3</c:v>
                </c:pt>
                <c:pt idx="83">
                  <c:v>4.9980430525407016E-3</c:v>
                </c:pt>
                <c:pt idx="84">
                  <c:v>4.7629033361945199E-3</c:v>
                </c:pt>
                <c:pt idx="85">
                  <c:v>2.4928431809845076E-3</c:v>
                </c:pt>
                <c:pt idx="86">
                  <c:v>3.0338192025061183E-3</c:v>
                </c:pt>
                <c:pt idx="87">
                  <c:v>3.9437934332738527E-3</c:v>
                </c:pt>
                <c:pt idx="88">
                  <c:v>3.719799479227954E-3</c:v>
                </c:pt>
                <c:pt idx="89">
                  <c:v>4.4309402329629393E-3</c:v>
                </c:pt>
                <c:pt idx="90">
                  <c:v>1.7730815372784012E-3</c:v>
                </c:pt>
                <c:pt idx="91">
                  <c:v>3.7479676649021434E-3</c:v>
                </c:pt>
                <c:pt idx="92">
                  <c:v>6.7947096897980922E-3</c:v>
                </c:pt>
                <c:pt idx="93">
                  <c:v>1.330059715831104E-2</c:v>
                </c:pt>
                <c:pt idx="94">
                  <c:v>2.4364841873524137E-2</c:v>
                </c:pt>
                <c:pt idx="95">
                  <c:v>3.0076780908633343E-2</c:v>
                </c:pt>
                <c:pt idx="96">
                  <c:v>3.4055679957825144E-2</c:v>
                </c:pt>
                <c:pt idx="97">
                  <c:v>3.0999625382668393E-2</c:v>
                </c:pt>
                <c:pt idx="98">
                  <c:v>3.0044209451005659E-2</c:v>
                </c:pt>
                <c:pt idx="99">
                  <c:v>2.8272631043020791E-2</c:v>
                </c:pt>
                <c:pt idx="100">
                  <c:v>2.7184009854315579E-2</c:v>
                </c:pt>
                <c:pt idx="101">
                  <c:v>2.965574258307244E-2</c:v>
                </c:pt>
                <c:pt idx="102">
                  <c:v>2.2548587574458389E-2</c:v>
                </c:pt>
                <c:pt idx="103">
                  <c:v>1.7727571248549828E-2</c:v>
                </c:pt>
                <c:pt idx="104">
                  <c:v>1.314667344413098E-2</c:v>
                </c:pt>
                <c:pt idx="105">
                  <c:v>5.2992207800385696E-3</c:v>
                </c:pt>
                <c:pt idx="106">
                  <c:v>2.1233875577993727E-3</c:v>
                </c:pt>
                <c:pt idx="107">
                  <c:v>-7.2244234409740628E-4</c:v>
                </c:pt>
                <c:pt idx="108">
                  <c:v>-2.1727477635544328E-3</c:v>
                </c:pt>
                <c:pt idx="109">
                  <c:v>-1.8151412016718561E-4</c:v>
                </c:pt>
                <c:pt idx="110">
                  <c:v>2.332339440574537E-3</c:v>
                </c:pt>
                <c:pt idx="111">
                  <c:v>5.5048277603025374E-3</c:v>
                </c:pt>
                <c:pt idx="112">
                  <c:v>6.2020273850375805E-3</c:v>
                </c:pt>
                <c:pt idx="113">
                  <c:v>7.7165035711148043E-3</c:v>
                </c:pt>
                <c:pt idx="114">
                  <c:v>7.6497212889984562E-3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2B-4DF3-B805-DEC930C30289}"/>
            </c:ext>
          </c:extLst>
        </c:ser>
        <c:ser>
          <c:idx val="3"/>
          <c:order val="3"/>
          <c:tx>
            <c:strRef>
              <c:f>'PIB Nominal 2'!$W$9</c:f>
              <c:strCache>
                <c:ptCount val="1"/>
                <c:pt idx="0">
                  <c:v>Eletricidade e gás, água, esgoto, ativ. de gestão de resíduos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2'!$W$10:$W$124</c:f>
              <c:numCache>
                <c:formatCode>0.0%</c:formatCode>
                <c:ptCount val="115"/>
                <c:pt idx="0">
                  <c:v>2.9735105607017671E-3</c:v>
                </c:pt>
                <c:pt idx="1">
                  <c:v>4.3072143661296233E-3</c:v>
                </c:pt>
                <c:pt idx="2">
                  <c:v>4.5477302962006741E-3</c:v>
                </c:pt>
                <c:pt idx="3">
                  <c:v>4.0738220505198057E-3</c:v>
                </c:pt>
                <c:pt idx="4">
                  <c:v>4.4234884139737075E-3</c:v>
                </c:pt>
                <c:pt idx="5">
                  <c:v>3.0456370302029108E-3</c:v>
                </c:pt>
                <c:pt idx="6">
                  <c:v>2.3265604348948906E-3</c:v>
                </c:pt>
                <c:pt idx="7">
                  <c:v>2.5961118272316711E-3</c:v>
                </c:pt>
                <c:pt idx="8">
                  <c:v>3.1145560200500984E-3</c:v>
                </c:pt>
                <c:pt idx="9">
                  <c:v>3.6915808849982113E-3</c:v>
                </c:pt>
                <c:pt idx="10">
                  <c:v>3.9498406604833248E-3</c:v>
                </c:pt>
                <c:pt idx="11">
                  <c:v>3.7527492623806108E-3</c:v>
                </c:pt>
                <c:pt idx="12">
                  <c:v>4.2041689638367373E-3</c:v>
                </c:pt>
                <c:pt idx="13">
                  <c:v>6.240533408903075E-3</c:v>
                </c:pt>
                <c:pt idx="14">
                  <c:v>7.2289338176080367E-3</c:v>
                </c:pt>
                <c:pt idx="15">
                  <c:v>6.5380040600396851E-3</c:v>
                </c:pt>
                <c:pt idx="16">
                  <c:v>4.1116477059505623E-3</c:v>
                </c:pt>
                <c:pt idx="17">
                  <c:v>2.0492433208917655E-3</c:v>
                </c:pt>
                <c:pt idx="18">
                  <c:v>1.5533104580810434E-3</c:v>
                </c:pt>
                <c:pt idx="19">
                  <c:v>2.5117459339059223E-3</c:v>
                </c:pt>
                <c:pt idx="20">
                  <c:v>4.5006870453900526E-3</c:v>
                </c:pt>
                <c:pt idx="21">
                  <c:v>3.0870842860228165E-3</c:v>
                </c:pt>
                <c:pt idx="22">
                  <c:v>1.957744722080094E-3</c:v>
                </c:pt>
                <c:pt idx="23">
                  <c:v>2.2823782837223579E-3</c:v>
                </c:pt>
                <c:pt idx="24">
                  <c:v>3.2846567792585604E-3</c:v>
                </c:pt>
                <c:pt idx="25">
                  <c:v>5.906859937264938E-3</c:v>
                </c:pt>
                <c:pt idx="26">
                  <c:v>7.3997475881581601E-3</c:v>
                </c:pt>
                <c:pt idx="27">
                  <c:v>6.6099194226493362E-3</c:v>
                </c:pt>
                <c:pt idx="28">
                  <c:v>5.3896024549067792E-3</c:v>
                </c:pt>
                <c:pt idx="29">
                  <c:v>4.1600592176294924E-3</c:v>
                </c:pt>
                <c:pt idx="30">
                  <c:v>3.356116611843347E-3</c:v>
                </c:pt>
                <c:pt idx="31">
                  <c:v>3.0881036112627761E-3</c:v>
                </c:pt>
                <c:pt idx="32">
                  <c:v>2.4610197405519974E-3</c:v>
                </c:pt>
                <c:pt idx="33">
                  <c:v>2.0078623174239149E-3</c:v>
                </c:pt>
                <c:pt idx="34">
                  <c:v>1.4179494117153792E-3</c:v>
                </c:pt>
                <c:pt idx="35">
                  <c:v>1.4533471328368101E-3</c:v>
                </c:pt>
                <c:pt idx="36">
                  <c:v>1.8581103039328176E-3</c:v>
                </c:pt>
                <c:pt idx="37">
                  <c:v>2.0021424528710746E-3</c:v>
                </c:pt>
                <c:pt idx="38">
                  <c:v>2.4228977480729498E-3</c:v>
                </c:pt>
                <c:pt idx="39">
                  <c:v>2.0159884635939148E-3</c:v>
                </c:pt>
                <c:pt idx="40">
                  <c:v>1.3947670498282428E-3</c:v>
                </c:pt>
                <c:pt idx="41">
                  <c:v>8.4888182236541676E-4</c:v>
                </c:pt>
                <c:pt idx="42">
                  <c:v>7.7635579784318345E-5</c:v>
                </c:pt>
                <c:pt idx="43">
                  <c:v>-2.9375268529556182E-4</c:v>
                </c:pt>
                <c:pt idx="44">
                  <c:v>-2.7231511984266197E-4</c:v>
                </c:pt>
                <c:pt idx="45">
                  <c:v>-2.5634086113685581E-4</c:v>
                </c:pt>
                <c:pt idx="46">
                  <c:v>1.5740199417472095E-4</c:v>
                </c:pt>
                <c:pt idx="47">
                  <c:v>1.2664285455129534E-3</c:v>
                </c:pt>
                <c:pt idx="48">
                  <c:v>2.5009737598729398E-3</c:v>
                </c:pt>
                <c:pt idx="49">
                  <c:v>3.4711658148216E-3</c:v>
                </c:pt>
                <c:pt idx="50">
                  <c:v>3.8961417626538178E-3</c:v>
                </c:pt>
                <c:pt idx="51">
                  <c:v>5.044628591140141E-3</c:v>
                </c:pt>
                <c:pt idx="52">
                  <c:v>4.889796544531008E-3</c:v>
                </c:pt>
                <c:pt idx="53">
                  <c:v>4.8711594802360461E-3</c:v>
                </c:pt>
                <c:pt idx="54">
                  <c:v>5.0613637099727457E-3</c:v>
                </c:pt>
                <c:pt idx="55">
                  <c:v>2.813781213914646E-3</c:v>
                </c:pt>
                <c:pt idx="56">
                  <c:v>1.6225548876295324E-3</c:v>
                </c:pt>
                <c:pt idx="57">
                  <c:v>1.2013863211347471E-3</c:v>
                </c:pt>
                <c:pt idx="58">
                  <c:v>3.7119084982836906E-4</c:v>
                </c:pt>
                <c:pt idx="59">
                  <c:v>6.3793661157371699E-4</c:v>
                </c:pt>
                <c:pt idx="60">
                  <c:v>2.3169823151889657E-4</c:v>
                </c:pt>
                <c:pt idx="61">
                  <c:v>-1.2561148485713764E-3</c:v>
                </c:pt>
                <c:pt idx="62">
                  <c:v>-2.1814759554287188E-3</c:v>
                </c:pt>
                <c:pt idx="63">
                  <c:v>-2.2217066268489295E-3</c:v>
                </c:pt>
                <c:pt idx="64">
                  <c:v>-1.5400559892152315E-3</c:v>
                </c:pt>
                <c:pt idx="65">
                  <c:v>8.5451619819518714E-5</c:v>
                </c:pt>
                <c:pt idx="66">
                  <c:v>9.0513041213135235E-4</c:v>
                </c:pt>
                <c:pt idx="67">
                  <c:v>1.0450745670977288E-3</c:v>
                </c:pt>
                <c:pt idx="68">
                  <c:v>2.1700725065805268E-4</c:v>
                </c:pt>
                <c:pt idx="69">
                  <c:v>1.2172919598744252E-4</c:v>
                </c:pt>
                <c:pt idx="70">
                  <c:v>2.0964027259858277E-3</c:v>
                </c:pt>
                <c:pt idx="71">
                  <c:v>3.0311657345847157E-3</c:v>
                </c:pt>
                <c:pt idx="72">
                  <c:v>5.0542027298604896E-3</c:v>
                </c:pt>
                <c:pt idx="73">
                  <c:v>5.5319015288184444E-3</c:v>
                </c:pt>
                <c:pt idx="74">
                  <c:v>4.1899274954641129E-3</c:v>
                </c:pt>
                <c:pt idx="75">
                  <c:v>3.927087660112568E-3</c:v>
                </c:pt>
                <c:pt idx="76">
                  <c:v>3.4252384245132741E-3</c:v>
                </c:pt>
                <c:pt idx="77">
                  <c:v>3.083940616717659E-3</c:v>
                </c:pt>
                <c:pt idx="78">
                  <c:v>2.616617719721518E-3</c:v>
                </c:pt>
                <c:pt idx="79">
                  <c:v>2.3645802704546372E-3</c:v>
                </c:pt>
                <c:pt idx="80">
                  <c:v>1.9973432454169237E-3</c:v>
                </c:pt>
                <c:pt idx="81">
                  <c:v>1.8409255746955457E-3</c:v>
                </c:pt>
                <c:pt idx="82">
                  <c:v>2.4458976607503436E-3</c:v>
                </c:pt>
                <c:pt idx="83">
                  <c:v>2.4636045360639722E-3</c:v>
                </c:pt>
                <c:pt idx="84">
                  <c:v>2.3067418461880942E-3</c:v>
                </c:pt>
                <c:pt idx="85">
                  <c:v>2.3947134375569014E-3</c:v>
                </c:pt>
                <c:pt idx="86">
                  <c:v>2.0622563934391469E-3</c:v>
                </c:pt>
                <c:pt idx="87">
                  <c:v>2.3837531074585951E-3</c:v>
                </c:pt>
                <c:pt idx="88">
                  <c:v>2.773930452786308E-3</c:v>
                </c:pt>
                <c:pt idx="89">
                  <c:v>2.8693389634632917E-3</c:v>
                </c:pt>
                <c:pt idx="90">
                  <c:v>3.6413181300093077E-3</c:v>
                </c:pt>
                <c:pt idx="91">
                  <c:v>3.3407901468486484E-3</c:v>
                </c:pt>
                <c:pt idx="92">
                  <c:v>2.4698438837302506E-3</c:v>
                </c:pt>
                <c:pt idx="93">
                  <c:v>1.878199165604195E-3</c:v>
                </c:pt>
                <c:pt idx="94">
                  <c:v>9.1645526869009279E-4</c:v>
                </c:pt>
                <c:pt idx="95">
                  <c:v>9.3726741993623562E-4</c:v>
                </c:pt>
                <c:pt idx="96">
                  <c:v>1.5598723515429856E-3</c:v>
                </c:pt>
                <c:pt idx="97">
                  <c:v>2.7094658326850428E-3</c:v>
                </c:pt>
                <c:pt idx="98">
                  <c:v>2.5585907553833023E-3</c:v>
                </c:pt>
                <c:pt idx="99">
                  <c:v>-1.2486491053427092E-4</c:v>
                </c:pt>
                <c:pt idx="100">
                  <c:v>-1.0425706337441614E-3</c:v>
                </c:pt>
                <c:pt idx="101">
                  <c:v>-2.4839246851483979E-3</c:v>
                </c:pt>
                <c:pt idx="102">
                  <c:v>-1.8951892392008994E-3</c:v>
                </c:pt>
                <c:pt idx="103">
                  <c:v>9.8224567806883163E-4</c:v>
                </c:pt>
                <c:pt idx="104">
                  <c:v>3.0787391086025346E-3</c:v>
                </c:pt>
                <c:pt idx="105">
                  <c:v>3.997519376179687E-3</c:v>
                </c:pt>
                <c:pt idx="106">
                  <c:v>3.6033462477369576E-3</c:v>
                </c:pt>
                <c:pt idx="107">
                  <c:v>3.5840268901098111E-3</c:v>
                </c:pt>
                <c:pt idx="108">
                  <c:v>8.0256829671920208E-4</c:v>
                </c:pt>
                <c:pt idx="109">
                  <c:v>-2.8800927373117031E-4</c:v>
                </c:pt>
                <c:pt idx="110">
                  <c:v>-6.2301606938846535E-4</c:v>
                </c:pt>
                <c:pt idx="111">
                  <c:v>-1.0774423795829248E-3</c:v>
                </c:pt>
                <c:pt idx="112">
                  <c:v>7.4952196906725782E-4</c:v>
                </c:pt>
                <c:pt idx="113">
                  <c:v>2.2881678565404209E-3</c:v>
                </c:pt>
                <c:pt idx="114">
                  <c:v>2.9018245698123153E-3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2B-4DF3-B805-DEC930C30289}"/>
            </c:ext>
          </c:extLst>
        </c:ser>
        <c:ser>
          <c:idx val="4"/>
          <c:order val="4"/>
          <c:tx>
            <c:strRef>
              <c:f>'PIB Nominal 2'!$X$9</c:f>
              <c:strCache>
                <c:ptCount val="1"/>
                <c:pt idx="0">
                  <c:v>Construção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2'!$X$10:$X$124</c:f>
              <c:numCache>
                <c:formatCode>0.0%</c:formatCode>
                <c:ptCount val="115"/>
                <c:pt idx="0">
                  <c:v>1.0830613460326157E-2</c:v>
                </c:pt>
                <c:pt idx="1">
                  <c:v>1.02590316297463E-2</c:v>
                </c:pt>
                <c:pt idx="2">
                  <c:v>9.7641292293399184E-3</c:v>
                </c:pt>
                <c:pt idx="3">
                  <c:v>7.8225132154869977E-3</c:v>
                </c:pt>
                <c:pt idx="4">
                  <c:v>5.2724515492574243E-3</c:v>
                </c:pt>
                <c:pt idx="5">
                  <c:v>1.9825899932826218E-3</c:v>
                </c:pt>
                <c:pt idx="6">
                  <c:v>-1.1967134745246486E-3</c:v>
                </c:pt>
                <c:pt idx="7">
                  <c:v>-3.0109825180109737E-3</c:v>
                </c:pt>
                <c:pt idx="8">
                  <c:v>-2.8005564745059225E-3</c:v>
                </c:pt>
                <c:pt idx="9">
                  <c:v>-9.4892810060220509E-4</c:v>
                </c:pt>
                <c:pt idx="10">
                  <c:v>1.5159003585906718E-3</c:v>
                </c:pt>
                <c:pt idx="11">
                  <c:v>3.8991956999216248E-3</c:v>
                </c:pt>
                <c:pt idx="12">
                  <c:v>4.4867274630646208E-3</c:v>
                </c:pt>
                <c:pt idx="13">
                  <c:v>4.2778621131387461E-3</c:v>
                </c:pt>
                <c:pt idx="14">
                  <c:v>2.1411584355423064E-3</c:v>
                </c:pt>
                <c:pt idx="15">
                  <c:v>3.9533087989527369E-5</c:v>
                </c:pt>
                <c:pt idx="16">
                  <c:v>-1.3333186799278731E-3</c:v>
                </c:pt>
                <c:pt idx="17">
                  <c:v>-9.0333644986270842E-4</c:v>
                </c:pt>
                <c:pt idx="18">
                  <c:v>2.104813389102427E-3</c:v>
                </c:pt>
                <c:pt idx="19">
                  <c:v>5.5507632329002176E-3</c:v>
                </c:pt>
                <c:pt idx="20">
                  <c:v>8.9666528071034191E-3</c:v>
                </c:pt>
                <c:pt idx="21">
                  <c:v>5.6662109883811847E-3</c:v>
                </c:pt>
                <c:pt idx="22">
                  <c:v>-2.3714030857243678E-4</c:v>
                </c:pt>
                <c:pt idx="23">
                  <c:v>-5.4287653248856222E-3</c:v>
                </c:pt>
                <c:pt idx="24">
                  <c:v>-9.4717600189536538E-3</c:v>
                </c:pt>
                <c:pt idx="25">
                  <c:v>-5.9504080689603781E-3</c:v>
                </c:pt>
                <c:pt idx="26">
                  <c:v>-7.9477811800445888E-5</c:v>
                </c:pt>
                <c:pt idx="27">
                  <c:v>5.1200756738023819E-3</c:v>
                </c:pt>
                <c:pt idx="28">
                  <c:v>8.2531951217302748E-3</c:v>
                </c:pt>
                <c:pt idx="29">
                  <c:v>7.2408742908578669E-3</c:v>
                </c:pt>
                <c:pt idx="30">
                  <c:v>5.3602371664688243E-3</c:v>
                </c:pt>
                <c:pt idx="31">
                  <c:v>2.6204269442715792E-3</c:v>
                </c:pt>
                <c:pt idx="32">
                  <c:v>1.2841345783535505E-3</c:v>
                </c:pt>
                <c:pt idx="33">
                  <c:v>1.5471083104108062E-3</c:v>
                </c:pt>
                <c:pt idx="34">
                  <c:v>1.1519739498716177E-3</c:v>
                </c:pt>
                <c:pt idx="35">
                  <c:v>1.8188216354858696E-3</c:v>
                </c:pt>
                <c:pt idx="36">
                  <c:v>2.0875983245226201E-3</c:v>
                </c:pt>
                <c:pt idx="37">
                  <c:v>2.8166037774864246E-3</c:v>
                </c:pt>
                <c:pt idx="38">
                  <c:v>4.6546500867361692E-3</c:v>
                </c:pt>
                <c:pt idx="39">
                  <c:v>5.9217355236560456E-3</c:v>
                </c:pt>
                <c:pt idx="40">
                  <c:v>6.9597613719905912E-3</c:v>
                </c:pt>
                <c:pt idx="41">
                  <c:v>6.3376724818293723E-3</c:v>
                </c:pt>
                <c:pt idx="42">
                  <c:v>5.0468036591338203E-3</c:v>
                </c:pt>
                <c:pt idx="43">
                  <c:v>4.1781155511606697E-3</c:v>
                </c:pt>
                <c:pt idx="44">
                  <c:v>3.2830318201865264E-3</c:v>
                </c:pt>
                <c:pt idx="45">
                  <c:v>4.2233584624592636E-3</c:v>
                </c:pt>
                <c:pt idx="46">
                  <c:v>6.3385386569961193E-3</c:v>
                </c:pt>
                <c:pt idx="47">
                  <c:v>9.1110412799073476E-3</c:v>
                </c:pt>
                <c:pt idx="48">
                  <c:v>1.2805439659640582E-2</c:v>
                </c:pt>
                <c:pt idx="49">
                  <c:v>1.5451328875589952E-2</c:v>
                </c:pt>
                <c:pt idx="50">
                  <c:v>1.7360220914249401E-2</c:v>
                </c:pt>
                <c:pt idx="51">
                  <c:v>1.7316816246774398E-2</c:v>
                </c:pt>
                <c:pt idx="52">
                  <c:v>1.5692178115299597E-2</c:v>
                </c:pt>
                <c:pt idx="53">
                  <c:v>1.3398678874862091E-2</c:v>
                </c:pt>
                <c:pt idx="54">
                  <c:v>1.0363754194621612E-2</c:v>
                </c:pt>
                <c:pt idx="55">
                  <c:v>8.3053694703255857E-3</c:v>
                </c:pt>
                <c:pt idx="56">
                  <c:v>6.849729280612722E-3</c:v>
                </c:pt>
                <c:pt idx="57">
                  <c:v>6.8595146691248022E-3</c:v>
                </c:pt>
                <c:pt idx="58">
                  <c:v>6.8264378715625559E-3</c:v>
                </c:pt>
                <c:pt idx="59">
                  <c:v>7.2700898943456743E-3</c:v>
                </c:pt>
                <c:pt idx="60">
                  <c:v>7.24182668341199E-3</c:v>
                </c:pt>
                <c:pt idx="61">
                  <c:v>6.5128617901076546E-3</c:v>
                </c:pt>
                <c:pt idx="62">
                  <c:v>6.8630809482151042E-3</c:v>
                </c:pt>
                <c:pt idx="63">
                  <c:v>6.2006164470637696E-3</c:v>
                </c:pt>
                <c:pt idx="64">
                  <c:v>5.2762754780054317E-3</c:v>
                </c:pt>
                <c:pt idx="65">
                  <c:v>5.4831177304655344E-3</c:v>
                </c:pt>
                <c:pt idx="66">
                  <c:v>4.0577847544111074E-3</c:v>
                </c:pt>
                <c:pt idx="67">
                  <c:v>2.5801210594273431E-3</c:v>
                </c:pt>
                <c:pt idx="68">
                  <c:v>3.0581705114017263E-3</c:v>
                </c:pt>
                <c:pt idx="69">
                  <c:v>1.0478959316107992E-3</c:v>
                </c:pt>
                <c:pt idx="70">
                  <c:v>-2.7908070227728479E-4</c:v>
                </c:pt>
                <c:pt idx="71">
                  <c:v>-7.1187182601723301E-5</c:v>
                </c:pt>
                <c:pt idx="72">
                  <c:v>-1.891000003515152E-3</c:v>
                </c:pt>
                <c:pt idx="73">
                  <c:v>-2.3434876914802333E-3</c:v>
                </c:pt>
                <c:pt idx="74">
                  <c:v>-1.9281822864758097E-3</c:v>
                </c:pt>
                <c:pt idx="75">
                  <c:v>-2.9786386254917266E-3</c:v>
                </c:pt>
                <c:pt idx="76">
                  <c:v>-3.474272835437664E-3</c:v>
                </c:pt>
                <c:pt idx="77">
                  <c:v>-3.6943196723843294E-3</c:v>
                </c:pt>
                <c:pt idx="78">
                  <c:v>-4.7755540945439608E-3</c:v>
                </c:pt>
                <c:pt idx="79">
                  <c:v>-5.347124783697416E-3</c:v>
                </c:pt>
                <c:pt idx="80">
                  <c:v>-4.8469309534809263E-3</c:v>
                </c:pt>
                <c:pt idx="81">
                  <c:v>-3.9327487945581526E-3</c:v>
                </c:pt>
                <c:pt idx="82">
                  <c:v>-2.3933572060654729E-3</c:v>
                </c:pt>
                <c:pt idx="83">
                  <c:v>-8.0005031195542282E-4</c:v>
                </c:pt>
                <c:pt idx="84">
                  <c:v>-2.3081085114933663E-4</c:v>
                </c:pt>
                <c:pt idx="85">
                  <c:v>-4.7509281613310336E-4</c:v>
                </c:pt>
                <c:pt idx="86">
                  <c:v>-4.2851285367898902E-4</c:v>
                </c:pt>
                <c:pt idx="87">
                  <c:v>1.8513411540612183E-4</c:v>
                </c:pt>
                <c:pt idx="88">
                  <c:v>7.656898786214955E-4</c:v>
                </c:pt>
                <c:pt idx="89">
                  <c:v>2.4147431176052767E-3</c:v>
                </c:pt>
                <c:pt idx="90">
                  <c:v>2.6874230535878143E-3</c:v>
                </c:pt>
                <c:pt idx="91">
                  <c:v>2.6282143672421098E-3</c:v>
                </c:pt>
                <c:pt idx="92">
                  <c:v>2.6089671632634286E-3</c:v>
                </c:pt>
                <c:pt idx="93">
                  <c:v>1.8136186861972404E-3</c:v>
                </c:pt>
                <c:pt idx="94">
                  <c:v>1.6359469340337365E-3</c:v>
                </c:pt>
                <c:pt idx="95">
                  <c:v>1.1391146986736902E-3</c:v>
                </c:pt>
                <c:pt idx="96">
                  <c:v>9.4485947117772633E-4</c:v>
                </c:pt>
                <c:pt idx="97">
                  <c:v>3.4738535826854083E-4</c:v>
                </c:pt>
                <c:pt idx="98">
                  <c:v>9.1565157657388994E-4</c:v>
                </c:pt>
                <c:pt idx="99">
                  <c:v>1.3618729595156964E-3</c:v>
                </c:pt>
                <c:pt idx="100">
                  <c:v>2.1003012210651251E-3</c:v>
                </c:pt>
                <c:pt idx="101">
                  <c:v>3.0248285586112721E-3</c:v>
                </c:pt>
                <c:pt idx="102">
                  <c:v>3.2985992992174062E-3</c:v>
                </c:pt>
                <c:pt idx="103">
                  <c:v>3.3983143380014289E-3</c:v>
                </c:pt>
                <c:pt idx="104">
                  <c:v>3.3768292264210738E-3</c:v>
                </c:pt>
                <c:pt idx="105">
                  <c:v>3.6315793889167528E-3</c:v>
                </c:pt>
                <c:pt idx="106">
                  <c:v>3.6618202212127656E-3</c:v>
                </c:pt>
                <c:pt idx="107">
                  <c:v>3.4776589872097113E-3</c:v>
                </c:pt>
                <c:pt idx="108">
                  <c:v>2.83332652386436E-3</c:v>
                </c:pt>
                <c:pt idx="109">
                  <c:v>2.742399923176592E-3</c:v>
                </c:pt>
                <c:pt idx="110">
                  <c:v>2.6672853905881254E-3</c:v>
                </c:pt>
                <c:pt idx="111">
                  <c:v>3.3440109610826962E-3</c:v>
                </c:pt>
                <c:pt idx="112">
                  <c:v>3.7595262471805777E-3</c:v>
                </c:pt>
                <c:pt idx="113">
                  <c:v>3.7081342028215361E-3</c:v>
                </c:pt>
                <c:pt idx="114">
                  <c:v>2.9930935019953702E-3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2B-4DF3-B805-DEC930C30289}"/>
            </c:ext>
          </c:extLst>
        </c:ser>
        <c:ser>
          <c:idx val="5"/>
          <c:order val="5"/>
          <c:tx>
            <c:strRef>
              <c:f>'PIB Nominal 2'!$Y$9</c:f>
              <c:strCache>
                <c:ptCount val="1"/>
                <c:pt idx="0">
                  <c:v>Indústria - 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2'!$Y$10:$Y$124</c:f>
              <c:numCache>
                <c:formatCode>0.0%</c:formatCode>
                <c:ptCount val="115"/>
                <c:pt idx="0">
                  <c:v>2.826660954044603E-2</c:v>
                </c:pt>
                <c:pt idx="1">
                  <c:v>2.2548639485339177E-2</c:v>
                </c:pt>
                <c:pt idx="2">
                  <c:v>1.4127418533001897E-2</c:v>
                </c:pt>
                <c:pt idx="3">
                  <c:v>6.2295774764471968E-3</c:v>
                </c:pt>
                <c:pt idx="4">
                  <c:v>6.9231774426166499E-3</c:v>
                </c:pt>
                <c:pt idx="5">
                  <c:v>1.8148818699469653E-3</c:v>
                </c:pt>
                <c:pt idx="6">
                  <c:v>3.1449034984876623E-3</c:v>
                </c:pt>
                <c:pt idx="7">
                  <c:v>5.1191723292536538E-3</c:v>
                </c:pt>
                <c:pt idx="8">
                  <c:v>1.4798539653297395E-2</c:v>
                </c:pt>
                <c:pt idx="9">
                  <c:v>2.7194288094913994E-2</c:v>
                </c:pt>
                <c:pt idx="10">
                  <c:v>3.0515676054113379E-2</c:v>
                </c:pt>
                <c:pt idx="11">
                  <c:v>3.6629268719581672E-2</c:v>
                </c:pt>
                <c:pt idx="12">
                  <c:v>3.6157864849670207E-2</c:v>
                </c:pt>
                <c:pt idx="13">
                  <c:v>3.6381077302482252E-2</c:v>
                </c:pt>
                <c:pt idx="14">
                  <c:v>3.1685319463560263E-2</c:v>
                </c:pt>
                <c:pt idx="15">
                  <c:v>2.6268033482062879E-2</c:v>
                </c:pt>
                <c:pt idx="16">
                  <c:v>1.8355793655641425E-2</c:v>
                </c:pt>
                <c:pt idx="17">
                  <c:v>6.5207789713880963E-3</c:v>
                </c:pt>
                <c:pt idx="18">
                  <c:v>1.1745082783354148E-2</c:v>
                </c:pt>
                <c:pt idx="19">
                  <c:v>1.5734005363471758E-2</c:v>
                </c:pt>
                <c:pt idx="20">
                  <c:v>2.8141055163421733E-2</c:v>
                </c:pt>
                <c:pt idx="21">
                  <c:v>3.9631730954828401E-2</c:v>
                </c:pt>
                <c:pt idx="22">
                  <c:v>3.9422128644651951E-2</c:v>
                </c:pt>
                <c:pt idx="23">
                  <c:v>4.467722622858173E-2</c:v>
                </c:pt>
                <c:pt idx="24">
                  <c:v>4.1416908896722449E-2</c:v>
                </c:pt>
                <c:pt idx="25">
                  <c:v>3.9523461237949691E-2</c:v>
                </c:pt>
                <c:pt idx="26">
                  <c:v>4.4495966643419607E-2</c:v>
                </c:pt>
                <c:pt idx="27">
                  <c:v>4.4182899144438258E-2</c:v>
                </c:pt>
                <c:pt idx="28">
                  <c:v>4.6156555361995581E-2</c:v>
                </c:pt>
                <c:pt idx="29">
                  <c:v>4.6357626167219362E-2</c:v>
                </c:pt>
                <c:pt idx="30">
                  <c:v>4.1571207085524656E-2</c:v>
                </c:pt>
                <c:pt idx="31">
                  <c:v>3.2978080284139295E-2</c:v>
                </c:pt>
                <c:pt idx="32">
                  <c:v>2.493831990533284E-2</c:v>
                </c:pt>
                <c:pt idx="33">
                  <c:v>2.0116276379700097E-2</c:v>
                </c:pt>
                <c:pt idx="34">
                  <c:v>1.4578290680425154E-2</c:v>
                </c:pt>
                <c:pt idx="35">
                  <c:v>1.725674446221483E-2</c:v>
                </c:pt>
                <c:pt idx="36">
                  <c:v>1.9623826340647705E-2</c:v>
                </c:pt>
                <c:pt idx="37">
                  <c:v>2.1150006430278982E-2</c:v>
                </c:pt>
                <c:pt idx="38">
                  <c:v>2.5393449967714508E-2</c:v>
                </c:pt>
                <c:pt idx="39">
                  <c:v>2.5784715444700127E-2</c:v>
                </c:pt>
                <c:pt idx="40">
                  <c:v>2.5644749937359233E-2</c:v>
                </c:pt>
                <c:pt idx="41">
                  <c:v>2.3758294388158824E-2</c:v>
                </c:pt>
                <c:pt idx="42">
                  <c:v>2.4889249024360762E-2</c:v>
                </c:pt>
                <c:pt idx="43">
                  <c:v>3.2160090672532164E-2</c:v>
                </c:pt>
                <c:pt idx="44">
                  <c:v>3.2657146685251506E-2</c:v>
                </c:pt>
                <c:pt idx="45">
                  <c:v>2.8604257223360099E-2</c:v>
                </c:pt>
                <c:pt idx="46">
                  <c:v>1.9081362330468431E-2</c:v>
                </c:pt>
                <c:pt idx="47">
                  <c:v>1.7410101604124835E-3</c:v>
                </c:pt>
                <c:pt idx="48">
                  <c:v>3.6384697278382507E-3</c:v>
                </c:pt>
                <c:pt idx="49">
                  <c:v>1.5756503189784252E-2</c:v>
                </c:pt>
                <c:pt idx="50">
                  <c:v>3.1819127168375275E-2</c:v>
                </c:pt>
                <c:pt idx="51">
                  <c:v>5.1412237311571379E-2</c:v>
                </c:pt>
                <c:pt idx="52">
                  <c:v>5.248539807897238E-2</c:v>
                </c:pt>
                <c:pt idx="53">
                  <c:v>4.9362626927476415E-2</c:v>
                </c:pt>
                <c:pt idx="54">
                  <c:v>4.2196377566103824E-2</c:v>
                </c:pt>
                <c:pt idx="55">
                  <c:v>3.1294835511252783E-2</c:v>
                </c:pt>
                <c:pt idx="56">
                  <c:v>2.7503913609152952E-2</c:v>
                </c:pt>
                <c:pt idx="57">
                  <c:v>2.2522230064391888E-2</c:v>
                </c:pt>
                <c:pt idx="58">
                  <c:v>1.7971038498991891E-2</c:v>
                </c:pt>
                <c:pt idx="59">
                  <c:v>1.7254547054287521E-2</c:v>
                </c:pt>
                <c:pt idx="60">
                  <c:v>1.2487026868235707E-2</c:v>
                </c:pt>
                <c:pt idx="61">
                  <c:v>1.0436093064961445E-2</c:v>
                </c:pt>
                <c:pt idx="62">
                  <c:v>1.1130629889884017E-2</c:v>
                </c:pt>
                <c:pt idx="63">
                  <c:v>1.1716753751769631E-2</c:v>
                </c:pt>
                <c:pt idx="64">
                  <c:v>1.3696217504464812E-2</c:v>
                </c:pt>
                <c:pt idx="65">
                  <c:v>1.5768339264093077E-2</c:v>
                </c:pt>
                <c:pt idx="66">
                  <c:v>1.2652694924067885E-2</c:v>
                </c:pt>
                <c:pt idx="67">
                  <c:v>1.1065141535632648E-2</c:v>
                </c:pt>
                <c:pt idx="68">
                  <c:v>9.6533529821817218E-3</c:v>
                </c:pt>
                <c:pt idx="69">
                  <c:v>4.2471240578024578E-3</c:v>
                </c:pt>
                <c:pt idx="70">
                  <c:v>3.0398304761884657E-3</c:v>
                </c:pt>
                <c:pt idx="71">
                  <c:v>-9.7834059577230938E-4</c:v>
                </c:pt>
                <c:pt idx="72">
                  <c:v>-3.8600417707920368E-3</c:v>
                </c:pt>
                <c:pt idx="73">
                  <c:v>-5.7997442922752118E-3</c:v>
                </c:pt>
                <c:pt idx="74">
                  <c:v>-4.9028588192006018E-3</c:v>
                </c:pt>
                <c:pt idx="75">
                  <c:v>-4.1864274611800806E-3</c:v>
                </c:pt>
                <c:pt idx="76">
                  <c:v>-1.6790122856792421E-3</c:v>
                </c:pt>
                <c:pt idx="77">
                  <c:v>4.2552243016618059E-3</c:v>
                </c:pt>
                <c:pt idx="78">
                  <c:v>4.6969312297816413E-3</c:v>
                </c:pt>
                <c:pt idx="79">
                  <c:v>6.7171069381494562E-3</c:v>
                </c:pt>
                <c:pt idx="80">
                  <c:v>7.5095767600017026E-3</c:v>
                </c:pt>
                <c:pt idx="81">
                  <c:v>7.2828896969174836E-3</c:v>
                </c:pt>
                <c:pt idx="82">
                  <c:v>1.0743833496962112E-2</c:v>
                </c:pt>
                <c:pt idx="83">
                  <c:v>1.4980199701610642E-2</c:v>
                </c:pt>
                <c:pt idx="84">
                  <c:v>1.7524921106410841E-2</c:v>
                </c:pt>
                <c:pt idx="85">
                  <c:v>1.5403614249141136E-2</c:v>
                </c:pt>
                <c:pt idx="86">
                  <c:v>1.4271813873349602E-2</c:v>
                </c:pt>
                <c:pt idx="87">
                  <c:v>1.2817179954156679E-2</c:v>
                </c:pt>
                <c:pt idx="88">
                  <c:v>1.0364440106784912E-2</c:v>
                </c:pt>
                <c:pt idx="89">
                  <c:v>1.3684145344398277E-2</c:v>
                </c:pt>
                <c:pt idx="90">
                  <c:v>1.0331966188383784E-2</c:v>
                </c:pt>
                <c:pt idx="91">
                  <c:v>1.0135827063367915E-2</c:v>
                </c:pt>
                <c:pt idx="92">
                  <c:v>1.3334856308976951E-2</c:v>
                </c:pt>
                <c:pt idx="93">
                  <c:v>2.1121116770520934E-2</c:v>
                </c:pt>
                <c:pt idx="94">
                  <c:v>4.1557418628433776E-2</c:v>
                </c:pt>
                <c:pt idx="95">
                  <c:v>5.7640198936181337E-2</c:v>
                </c:pt>
                <c:pt idx="96">
                  <c:v>6.6949931754460207E-2</c:v>
                </c:pt>
                <c:pt idx="97">
                  <c:v>6.1604158995866354E-2</c:v>
                </c:pt>
                <c:pt idx="98">
                  <c:v>5.2528454882290861E-2</c:v>
                </c:pt>
                <c:pt idx="99">
                  <c:v>4.0085730964517931E-2</c:v>
                </c:pt>
                <c:pt idx="100">
                  <c:v>3.3990639615055974E-2</c:v>
                </c:pt>
                <c:pt idx="101">
                  <c:v>3.3546207546221583E-2</c:v>
                </c:pt>
                <c:pt idx="102">
                  <c:v>2.2555937460426084E-2</c:v>
                </c:pt>
                <c:pt idx="103">
                  <c:v>1.5910511472362894E-2</c:v>
                </c:pt>
                <c:pt idx="104">
                  <c:v>1.2221206049765867E-2</c:v>
                </c:pt>
                <c:pt idx="105">
                  <c:v>6.1615895648132113E-3</c:v>
                </c:pt>
                <c:pt idx="106">
                  <c:v>6.7724808037015792E-3</c:v>
                </c:pt>
                <c:pt idx="107">
                  <c:v>8.5894078409447065E-3</c:v>
                </c:pt>
                <c:pt idx="108">
                  <c:v>3.9607167330425594E-3</c:v>
                </c:pt>
                <c:pt idx="109">
                  <c:v>4.8811618598252034E-3</c:v>
                </c:pt>
                <c:pt idx="110">
                  <c:v>5.5535938901711372E-3</c:v>
                </c:pt>
                <c:pt idx="111">
                  <c:v>6.6821904861204618E-3</c:v>
                </c:pt>
                <c:pt idx="112">
                  <c:v>8.5028621985942625E-3</c:v>
                </c:pt>
                <c:pt idx="113">
                  <c:v>9.9738970921966728E-3</c:v>
                </c:pt>
                <c:pt idx="114">
                  <c:v>1.28455233606262E-2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2B-4DF3-B805-DEC930C30289}"/>
            </c:ext>
          </c:extLst>
        </c:ser>
        <c:ser>
          <c:idx val="6"/>
          <c:order val="6"/>
          <c:tx>
            <c:strRef>
              <c:f>'PIB Nominal 2'!$Z$9</c:f>
              <c:strCache>
                <c:ptCount val="1"/>
                <c:pt idx="0">
                  <c:v>Comércio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2'!$Z$10:$Z$124</c:f>
              <c:numCache>
                <c:formatCode>0.0%</c:formatCode>
                <c:ptCount val="115"/>
                <c:pt idx="0">
                  <c:v>6.9742808298224653E-3</c:v>
                </c:pt>
                <c:pt idx="1">
                  <c:v>4.5633085997668311E-3</c:v>
                </c:pt>
                <c:pt idx="2">
                  <c:v>3.1684733665391968E-3</c:v>
                </c:pt>
                <c:pt idx="3">
                  <c:v>1.4266550747402585E-3</c:v>
                </c:pt>
                <c:pt idx="4">
                  <c:v>1.630643788898998E-4</c:v>
                </c:pt>
                <c:pt idx="5">
                  <c:v>4.5972379690699015E-4</c:v>
                </c:pt>
                <c:pt idx="6">
                  <c:v>4.2491283588658944E-4</c:v>
                </c:pt>
                <c:pt idx="7">
                  <c:v>1.1607395667928371E-3</c:v>
                </c:pt>
                <c:pt idx="8">
                  <c:v>5.6453095178487052E-3</c:v>
                </c:pt>
                <c:pt idx="9">
                  <c:v>8.2079454104757067E-3</c:v>
                </c:pt>
                <c:pt idx="10">
                  <c:v>9.7434753213872793E-3</c:v>
                </c:pt>
                <c:pt idx="11">
                  <c:v>1.2636371923102173E-2</c:v>
                </c:pt>
                <c:pt idx="12">
                  <c:v>1.1066398786371681E-2</c:v>
                </c:pt>
                <c:pt idx="13">
                  <c:v>1.10936511213747E-2</c:v>
                </c:pt>
                <c:pt idx="14">
                  <c:v>1.1548698888561667E-2</c:v>
                </c:pt>
                <c:pt idx="15">
                  <c:v>8.783534329072298E-3</c:v>
                </c:pt>
                <c:pt idx="16">
                  <c:v>8.1474135586425116E-3</c:v>
                </c:pt>
                <c:pt idx="17">
                  <c:v>3.2550910992716745E-3</c:v>
                </c:pt>
                <c:pt idx="18">
                  <c:v>7.7924377568452463E-4</c:v>
                </c:pt>
                <c:pt idx="19">
                  <c:v>1.8788177414510005E-3</c:v>
                </c:pt>
                <c:pt idx="20">
                  <c:v>3.6781438323985546E-3</c:v>
                </c:pt>
                <c:pt idx="21">
                  <c:v>1.416340316565301E-2</c:v>
                </c:pt>
                <c:pt idx="22">
                  <c:v>2.1704327951302338E-2</c:v>
                </c:pt>
                <c:pt idx="23">
                  <c:v>2.6191614363819782E-2</c:v>
                </c:pt>
                <c:pt idx="24">
                  <c:v>2.8111381911657188E-2</c:v>
                </c:pt>
                <c:pt idx="25">
                  <c:v>2.2546338145251883E-2</c:v>
                </c:pt>
                <c:pt idx="26">
                  <c:v>1.8191128309249929E-2</c:v>
                </c:pt>
                <c:pt idx="27">
                  <c:v>1.5829648453819605E-2</c:v>
                </c:pt>
                <c:pt idx="28">
                  <c:v>1.4283543062802599E-2</c:v>
                </c:pt>
                <c:pt idx="29">
                  <c:v>1.5296050553850242E-2</c:v>
                </c:pt>
                <c:pt idx="30">
                  <c:v>1.6679530279170393E-2</c:v>
                </c:pt>
                <c:pt idx="31">
                  <c:v>1.6384183120330697E-2</c:v>
                </c:pt>
                <c:pt idx="32">
                  <c:v>1.7170335583150766E-2</c:v>
                </c:pt>
                <c:pt idx="33">
                  <c:v>1.6937482784635274E-2</c:v>
                </c:pt>
                <c:pt idx="34">
                  <c:v>1.4942587238695352E-2</c:v>
                </c:pt>
                <c:pt idx="35">
                  <c:v>1.4724656009282928E-2</c:v>
                </c:pt>
                <c:pt idx="36">
                  <c:v>1.399565700005029E-2</c:v>
                </c:pt>
                <c:pt idx="37">
                  <c:v>1.3857382555056301E-2</c:v>
                </c:pt>
                <c:pt idx="38">
                  <c:v>1.591325463992874E-2</c:v>
                </c:pt>
                <c:pt idx="39">
                  <c:v>1.7018717452262598E-2</c:v>
                </c:pt>
                <c:pt idx="40">
                  <c:v>1.7503541112095393E-2</c:v>
                </c:pt>
                <c:pt idx="41">
                  <c:v>1.7429183401612258E-2</c:v>
                </c:pt>
                <c:pt idx="42">
                  <c:v>1.7539422154068014E-2</c:v>
                </c:pt>
                <c:pt idx="43">
                  <c:v>1.8897631875601277E-2</c:v>
                </c:pt>
                <c:pt idx="44">
                  <c:v>1.886230230815307E-2</c:v>
                </c:pt>
                <c:pt idx="45">
                  <c:v>1.8056048430371927E-2</c:v>
                </c:pt>
                <c:pt idx="46">
                  <c:v>1.6107658388384793E-2</c:v>
                </c:pt>
                <c:pt idx="47">
                  <c:v>1.2923542178635923E-2</c:v>
                </c:pt>
                <c:pt idx="48">
                  <c:v>1.2799821327919703E-2</c:v>
                </c:pt>
                <c:pt idx="49">
                  <c:v>1.4877002716980878E-2</c:v>
                </c:pt>
                <c:pt idx="50">
                  <c:v>1.6840574283264506E-2</c:v>
                </c:pt>
                <c:pt idx="51">
                  <c:v>1.7199520401144228E-2</c:v>
                </c:pt>
                <c:pt idx="52">
                  <c:v>1.6295973104161317E-2</c:v>
                </c:pt>
                <c:pt idx="53">
                  <c:v>1.5474627917076343E-2</c:v>
                </c:pt>
                <c:pt idx="54">
                  <c:v>1.4331132818739937E-2</c:v>
                </c:pt>
                <c:pt idx="55">
                  <c:v>1.5240897729448201E-2</c:v>
                </c:pt>
                <c:pt idx="56">
                  <c:v>1.5958682846868671E-2</c:v>
                </c:pt>
                <c:pt idx="57">
                  <c:v>1.5329896885241385E-2</c:v>
                </c:pt>
                <c:pt idx="58">
                  <c:v>1.5332983579252306E-2</c:v>
                </c:pt>
                <c:pt idx="59">
                  <c:v>1.6073670907838768E-2</c:v>
                </c:pt>
                <c:pt idx="60">
                  <c:v>1.6017111861557083E-2</c:v>
                </c:pt>
                <c:pt idx="61">
                  <c:v>1.5829436720492501E-2</c:v>
                </c:pt>
                <c:pt idx="62">
                  <c:v>1.5771926339730003E-2</c:v>
                </c:pt>
                <c:pt idx="63">
                  <c:v>1.4113126870832405E-2</c:v>
                </c:pt>
                <c:pt idx="64">
                  <c:v>1.3655509311352929E-2</c:v>
                </c:pt>
                <c:pt idx="65">
                  <c:v>1.4776810984046427E-2</c:v>
                </c:pt>
                <c:pt idx="66">
                  <c:v>1.3541672441552745E-2</c:v>
                </c:pt>
                <c:pt idx="67">
                  <c:v>1.2863366738454389E-2</c:v>
                </c:pt>
                <c:pt idx="68">
                  <c:v>1.1717829069690771E-2</c:v>
                </c:pt>
                <c:pt idx="69">
                  <c:v>8.3493967002897622E-3</c:v>
                </c:pt>
                <c:pt idx="70">
                  <c:v>6.3846145358808009E-3</c:v>
                </c:pt>
                <c:pt idx="71">
                  <c:v>4.2783873185263032E-3</c:v>
                </c:pt>
                <c:pt idx="72">
                  <c:v>1.5826395940586472E-3</c:v>
                </c:pt>
                <c:pt idx="73">
                  <c:v>8.8520676465263674E-5</c:v>
                </c:pt>
                <c:pt idx="74">
                  <c:v>1.5226778017961079E-4</c:v>
                </c:pt>
                <c:pt idx="75">
                  <c:v>6.8009757867643517E-4</c:v>
                </c:pt>
                <c:pt idx="76">
                  <c:v>2.3448131783483268E-3</c:v>
                </c:pt>
                <c:pt idx="77">
                  <c:v>4.1017065208510386E-3</c:v>
                </c:pt>
                <c:pt idx="78">
                  <c:v>5.5417067496969855E-3</c:v>
                </c:pt>
                <c:pt idx="79">
                  <c:v>6.8590787402214026E-3</c:v>
                </c:pt>
                <c:pt idx="80">
                  <c:v>7.3998361541308668E-3</c:v>
                </c:pt>
                <c:pt idx="81">
                  <c:v>7.6044831676262059E-3</c:v>
                </c:pt>
                <c:pt idx="82">
                  <c:v>6.4576823571848799E-3</c:v>
                </c:pt>
                <c:pt idx="83">
                  <c:v>6.1072846924781349E-3</c:v>
                </c:pt>
                <c:pt idx="84">
                  <c:v>5.6014148012829305E-3</c:v>
                </c:pt>
                <c:pt idx="85">
                  <c:v>5.6654393993195041E-3</c:v>
                </c:pt>
                <c:pt idx="86">
                  <c:v>6.8985584468818509E-3</c:v>
                </c:pt>
                <c:pt idx="87">
                  <c:v>6.3456172173749709E-3</c:v>
                </c:pt>
                <c:pt idx="88">
                  <c:v>5.6456602466282181E-3</c:v>
                </c:pt>
                <c:pt idx="89">
                  <c:v>4.5938047519384732E-3</c:v>
                </c:pt>
                <c:pt idx="90">
                  <c:v>-1.3904980934930221E-3</c:v>
                </c:pt>
                <c:pt idx="91">
                  <c:v>-1.9664056520402621E-3</c:v>
                </c:pt>
                <c:pt idx="92">
                  <c:v>3.7298023144941174E-4</c:v>
                </c:pt>
                <c:pt idx="93">
                  <c:v>2.5139400110516705E-3</c:v>
                </c:pt>
                <c:pt idx="94">
                  <c:v>1.4294903581648883E-2</c:v>
                </c:pt>
                <c:pt idx="95">
                  <c:v>1.8710801914213888E-2</c:v>
                </c:pt>
                <c:pt idx="96">
                  <c:v>1.8444603503975556E-2</c:v>
                </c:pt>
                <c:pt idx="97">
                  <c:v>1.9469223665806452E-2</c:v>
                </c:pt>
                <c:pt idx="98">
                  <c:v>1.6615258248310415E-2</c:v>
                </c:pt>
                <c:pt idx="99">
                  <c:v>1.6267688945713149E-2</c:v>
                </c:pt>
                <c:pt idx="100">
                  <c:v>1.687114705801758E-2</c:v>
                </c:pt>
                <c:pt idx="101">
                  <c:v>1.5489202840486525E-2</c:v>
                </c:pt>
                <c:pt idx="102">
                  <c:v>1.0439851313016469E-2</c:v>
                </c:pt>
                <c:pt idx="103">
                  <c:v>5.8614141533071184E-3</c:v>
                </c:pt>
                <c:pt idx="104">
                  <c:v>2.7565660644881689E-3</c:v>
                </c:pt>
                <c:pt idx="105">
                  <c:v>7.6858973928102233E-4</c:v>
                </c:pt>
                <c:pt idx="106">
                  <c:v>2.3414670848480174E-3</c:v>
                </c:pt>
                <c:pt idx="107">
                  <c:v>4.8930842293202969E-3</c:v>
                </c:pt>
                <c:pt idx="108">
                  <c:v>7.318832047863013E-3</c:v>
                </c:pt>
                <c:pt idx="109">
                  <c:v>9.0619880289670909E-3</c:v>
                </c:pt>
                <c:pt idx="110">
                  <c:v>8.9149855196655556E-3</c:v>
                </c:pt>
                <c:pt idx="111">
                  <c:v>6.9902626497898683E-3</c:v>
                </c:pt>
                <c:pt idx="112">
                  <c:v>3.8954212884119181E-3</c:v>
                </c:pt>
                <c:pt idx="113">
                  <c:v>1.568802111633487E-3</c:v>
                </c:pt>
                <c:pt idx="114">
                  <c:v>9.6094773719352441E-4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2B-4DF3-B805-DEC930C30289}"/>
            </c:ext>
          </c:extLst>
        </c:ser>
        <c:ser>
          <c:idx val="7"/>
          <c:order val="7"/>
          <c:tx>
            <c:strRef>
              <c:f>'PIB Nominal 2'!$AA$9</c:f>
              <c:strCache>
                <c:ptCount val="1"/>
                <c:pt idx="0">
                  <c:v>Transporte, armazenagem e correio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2'!$AA$10:$AA$124</c:f>
              <c:numCache>
                <c:formatCode>0.0%</c:formatCode>
                <c:ptCount val="115"/>
                <c:pt idx="0">
                  <c:v>5.8410964209864857E-3</c:v>
                </c:pt>
                <c:pt idx="1">
                  <c:v>5.6794321196291745E-3</c:v>
                </c:pt>
                <c:pt idx="2">
                  <c:v>4.4704943544104586E-3</c:v>
                </c:pt>
                <c:pt idx="3">
                  <c:v>3.2608369973420063E-3</c:v>
                </c:pt>
                <c:pt idx="4">
                  <c:v>2.9590976851174646E-5</c:v>
                </c:pt>
                <c:pt idx="5">
                  <c:v>6.998488437330156E-5</c:v>
                </c:pt>
                <c:pt idx="6">
                  <c:v>-8.9399760010618772E-4</c:v>
                </c:pt>
                <c:pt idx="7">
                  <c:v>-1.6938037699482235E-3</c:v>
                </c:pt>
                <c:pt idx="8">
                  <c:v>4.7326395147292847E-4</c:v>
                </c:pt>
                <c:pt idx="9">
                  <c:v>9.8998254954844292E-4</c:v>
                </c:pt>
                <c:pt idx="10">
                  <c:v>3.7273401633302308E-3</c:v>
                </c:pt>
                <c:pt idx="11">
                  <c:v>7.5711815679850901E-3</c:v>
                </c:pt>
                <c:pt idx="12">
                  <c:v>7.6682214857461831E-3</c:v>
                </c:pt>
                <c:pt idx="13">
                  <c:v>6.277278248562764E-3</c:v>
                </c:pt>
                <c:pt idx="14">
                  <c:v>5.3543735013615208E-3</c:v>
                </c:pt>
                <c:pt idx="15">
                  <c:v>2.7273227155508346E-3</c:v>
                </c:pt>
                <c:pt idx="16">
                  <c:v>2.3471102349473523E-3</c:v>
                </c:pt>
                <c:pt idx="17">
                  <c:v>5.0486532404686426E-3</c:v>
                </c:pt>
                <c:pt idx="18">
                  <c:v>5.4435897123123649E-3</c:v>
                </c:pt>
                <c:pt idx="19">
                  <c:v>6.2799770522895633E-3</c:v>
                </c:pt>
                <c:pt idx="20">
                  <c:v>4.5544198909216512E-3</c:v>
                </c:pt>
                <c:pt idx="21">
                  <c:v>-8.1740772935168682E-5</c:v>
                </c:pt>
                <c:pt idx="22">
                  <c:v>-2.1064888616233535E-3</c:v>
                </c:pt>
                <c:pt idx="23">
                  <c:v>-1.262075979282757E-3</c:v>
                </c:pt>
                <c:pt idx="24">
                  <c:v>2.1389209967027003E-3</c:v>
                </c:pt>
                <c:pt idx="25">
                  <c:v>7.2995902071930664E-3</c:v>
                </c:pt>
                <c:pt idx="26">
                  <c:v>9.1077624026096558E-3</c:v>
                </c:pt>
                <c:pt idx="27">
                  <c:v>6.7522619630847047E-3</c:v>
                </c:pt>
                <c:pt idx="28">
                  <c:v>4.4466772376998333E-3</c:v>
                </c:pt>
                <c:pt idx="29">
                  <c:v>2.0842459765746625E-3</c:v>
                </c:pt>
                <c:pt idx="30">
                  <c:v>1.4394082124351928E-3</c:v>
                </c:pt>
                <c:pt idx="31">
                  <c:v>2.6706315527999791E-3</c:v>
                </c:pt>
                <c:pt idx="32">
                  <c:v>3.4586017330106742E-3</c:v>
                </c:pt>
                <c:pt idx="33">
                  <c:v>3.877753413918879E-3</c:v>
                </c:pt>
                <c:pt idx="34">
                  <c:v>3.726331663407861E-3</c:v>
                </c:pt>
                <c:pt idx="35">
                  <c:v>3.4986314946508406E-3</c:v>
                </c:pt>
                <c:pt idx="36">
                  <c:v>2.9270159363603411E-3</c:v>
                </c:pt>
                <c:pt idx="37">
                  <c:v>2.6189128945676961E-3</c:v>
                </c:pt>
                <c:pt idx="38">
                  <c:v>3.268681247862486E-3</c:v>
                </c:pt>
                <c:pt idx="39">
                  <c:v>4.4181139533371024E-3</c:v>
                </c:pt>
                <c:pt idx="40">
                  <c:v>6.334254260718244E-3</c:v>
                </c:pt>
                <c:pt idx="41">
                  <c:v>7.6986761879792856E-3</c:v>
                </c:pt>
                <c:pt idx="42">
                  <c:v>8.3762495718654306E-3</c:v>
                </c:pt>
                <c:pt idx="43">
                  <c:v>8.3495452638080066E-3</c:v>
                </c:pt>
                <c:pt idx="44">
                  <c:v>6.845288594829628E-3</c:v>
                </c:pt>
                <c:pt idx="45">
                  <c:v>4.9753231658196213E-3</c:v>
                </c:pt>
                <c:pt idx="46">
                  <c:v>3.1474998312085675E-3</c:v>
                </c:pt>
                <c:pt idx="47">
                  <c:v>1.5616521134201445E-3</c:v>
                </c:pt>
                <c:pt idx="48">
                  <c:v>1.5724070915856924E-3</c:v>
                </c:pt>
                <c:pt idx="49">
                  <c:v>3.3961308901211303E-3</c:v>
                </c:pt>
                <c:pt idx="50">
                  <c:v>5.7816404995324581E-3</c:v>
                </c:pt>
                <c:pt idx="51">
                  <c:v>7.8593576950801367E-3</c:v>
                </c:pt>
                <c:pt idx="52">
                  <c:v>9.6780836937445016E-3</c:v>
                </c:pt>
                <c:pt idx="53">
                  <c:v>8.9933623120508187E-3</c:v>
                </c:pt>
                <c:pt idx="54">
                  <c:v>7.9213768031397049E-3</c:v>
                </c:pt>
                <c:pt idx="55">
                  <c:v>7.6156809337933609E-3</c:v>
                </c:pt>
                <c:pt idx="56">
                  <c:v>6.1497532073669413E-3</c:v>
                </c:pt>
                <c:pt idx="57">
                  <c:v>5.3843252897419914E-3</c:v>
                </c:pt>
                <c:pt idx="58">
                  <c:v>4.490077529854624E-3</c:v>
                </c:pt>
                <c:pt idx="59">
                  <c:v>3.9919965888736688E-3</c:v>
                </c:pt>
                <c:pt idx="60">
                  <c:v>4.0001078599575003E-3</c:v>
                </c:pt>
                <c:pt idx="61">
                  <c:v>3.829602134527467E-3</c:v>
                </c:pt>
                <c:pt idx="62">
                  <c:v>4.5464700910769111E-3</c:v>
                </c:pt>
                <c:pt idx="63">
                  <c:v>4.3745058069945648E-3</c:v>
                </c:pt>
                <c:pt idx="64">
                  <c:v>4.2282481261822942E-3</c:v>
                </c:pt>
                <c:pt idx="65">
                  <c:v>5.1051686642114786E-3</c:v>
                </c:pt>
                <c:pt idx="66">
                  <c:v>4.9126773637877931E-3</c:v>
                </c:pt>
                <c:pt idx="67">
                  <c:v>5.0291609414053595E-3</c:v>
                </c:pt>
                <c:pt idx="68">
                  <c:v>4.5644671795351229E-3</c:v>
                </c:pt>
                <c:pt idx="69">
                  <c:v>3.5571581992456095E-3</c:v>
                </c:pt>
                <c:pt idx="70">
                  <c:v>2.211573494189194E-3</c:v>
                </c:pt>
                <c:pt idx="71">
                  <c:v>4.7262830763745723E-4</c:v>
                </c:pt>
                <c:pt idx="72">
                  <c:v>-2.1751342889559779E-4</c:v>
                </c:pt>
                <c:pt idx="73">
                  <c:v>-8.0386530977179433E-4</c:v>
                </c:pt>
                <c:pt idx="74">
                  <c:v>-2.2236598012248608E-4</c:v>
                </c:pt>
                <c:pt idx="75">
                  <c:v>9.9882468749366133E-4</c:v>
                </c:pt>
                <c:pt idx="76">
                  <c:v>1.5809434174978889E-3</c:v>
                </c:pt>
                <c:pt idx="77">
                  <c:v>2.0108456792492947E-3</c:v>
                </c:pt>
                <c:pt idx="78">
                  <c:v>2.150237031523808E-3</c:v>
                </c:pt>
                <c:pt idx="79">
                  <c:v>1.6466529620393154E-3</c:v>
                </c:pt>
                <c:pt idx="80">
                  <c:v>1.6103799197420326E-3</c:v>
                </c:pt>
                <c:pt idx="81">
                  <c:v>1.8302178984030469E-3</c:v>
                </c:pt>
                <c:pt idx="82">
                  <c:v>1.5920070030482701E-3</c:v>
                </c:pt>
                <c:pt idx="83">
                  <c:v>2.5156310088868196E-3</c:v>
                </c:pt>
                <c:pt idx="84">
                  <c:v>2.8227255901511956E-3</c:v>
                </c:pt>
                <c:pt idx="85">
                  <c:v>3.0727875754646907E-3</c:v>
                </c:pt>
                <c:pt idx="86">
                  <c:v>3.565943400705299E-3</c:v>
                </c:pt>
                <c:pt idx="87">
                  <c:v>2.9998562587857202E-3</c:v>
                </c:pt>
                <c:pt idx="88">
                  <c:v>2.8278985184578866E-3</c:v>
                </c:pt>
                <c:pt idx="89">
                  <c:v>1.5390831246651303E-3</c:v>
                </c:pt>
                <c:pt idx="90">
                  <c:v>-5.3685861305791311E-4</c:v>
                </c:pt>
                <c:pt idx="91">
                  <c:v>-1.8414809704064116E-3</c:v>
                </c:pt>
                <c:pt idx="92">
                  <c:v>-1.5200705081458421E-3</c:v>
                </c:pt>
                <c:pt idx="93">
                  <c:v>1.3369179092258062E-4</c:v>
                </c:pt>
                <c:pt idx="94">
                  <c:v>3.3671944397737118E-3</c:v>
                </c:pt>
                <c:pt idx="95">
                  <c:v>5.3467951332118839E-3</c:v>
                </c:pt>
                <c:pt idx="96">
                  <c:v>4.0479147811533136E-3</c:v>
                </c:pt>
                <c:pt idx="97">
                  <c:v>2.4210026116630191E-3</c:v>
                </c:pt>
                <c:pt idx="98">
                  <c:v>-4.6672357109898505E-4</c:v>
                </c:pt>
                <c:pt idx="99">
                  <c:v>-2.4401427237121034E-3</c:v>
                </c:pt>
                <c:pt idx="100">
                  <c:v>-2.7363581473823098E-3</c:v>
                </c:pt>
                <c:pt idx="101">
                  <c:v>-1.8749112363621173E-3</c:v>
                </c:pt>
                <c:pt idx="102">
                  <c:v>1.0117803201405895E-3</c:v>
                </c:pt>
                <c:pt idx="103">
                  <c:v>3.8023273565191275E-3</c:v>
                </c:pt>
                <c:pt idx="104">
                  <c:v>5.7347514465945259E-3</c:v>
                </c:pt>
                <c:pt idx="105">
                  <c:v>6.0334155911317758E-3</c:v>
                </c:pt>
                <c:pt idx="106">
                  <c:v>4.5109075045065344E-3</c:v>
                </c:pt>
                <c:pt idx="107">
                  <c:v>3.2103235729939164E-3</c:v>
                </c:pt>
                <c:pt idx="108">
                  <c:v>2.5903625998489571E-3</c:v>
                </c:pt>
                <c:pt idx="109">
                  <c:v>2.1613428337486705E-3</c:v>
                </c:pt>
                <c:pt idx="110">
                  <c:v>2.4414469286432893E-3</c:v>
                </c:pt>
                <c:pt idx="111">
                  <c:v>2.5928924374566511E-3</c:v>
                </c:pt>
                <c:pt idx="112">
                  <c:v>2.55859391211427E-3</c:v>
                </c:pt>
                <c:pt idx="113">
                  <c:v>2.8720813719931198E-3</c:v>
                </c:pt>
                <c:pt idx="114">
                  <c:v>2.5500026157781949E-3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2B-4DF3-B805-DEC930C30289}"/>
            </c:ext>
          </c:extLst>
        </c:ser>
        <c:ser>
          <c:idx val="8"/>
          <c:order val="8"/>
          <c:tx>
            <c:strRef>
              <c:f>'PIB Nominal 2'!$AB$9</c:f>
              <c:strCache>
                <c:ptCount val="1"/>
                <c:pt idx="0">
                  <c:v>Informação e comunicação 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2'!$AB$10:$AB$124</c:f>
              <c:numCache>
                <c:formatCode>0.0%</c:formatCode>
                <c:ptCount val="115"/>
                <c:pt idx="0">
                  <c:v>4.8650404189692657E-3</c:v>
                </c:pt>
                <c:pt idx="1">
                  <c:v>6.7179513392986888E-3</c:v>
                </c:pt>
                <c:pt idx="2">
                  <c:v>8.8537622774094663E-3</c:v>
                </c:pt>
                <c:pt idx="3">
                  <c:v>8.2019489548155449E-3</c:v>
                </c:pt>
                <c:pt idx="4">
                  <c:v>8.4511474131601545E-3</c:v>
                </c:pt>
                <c:pt idx="5">
                  <c:v>6.8837094002968608E-3</c:v>
                </c:pt>
                <c:pt idx="6">
                  <c:v>5.2086018042808591E-3</c:v>
                </c:pt>
                <c:pt idx="7">
                  <c:v>3.0356611206743623E-3</c:v>
                </c:pt>
                <c:pt idx="8">
                  <c:v>-1.2179143533866975E-4</c:v>
                </c:pt>
                <c:pt idx="9">
                  <c:v>3.6534549185513794E-4</c:v>
                </c:pt>
                <c:pt idx="10">
                  <c:v>1.2277761606234016E-3</c:v>
                </c:pt>
                <c:pt idx="11">
                  <c:v>4.6025960152623552E-3</c:v>
                </c:pt>
                <c:pt idx="12">
                  <c:v>9.5022078095292756E-3</c:v>
                </c:pt>
                <c:pt idx="13">
                  <c:v>6.3723269269118452E-3</c:v>
                </c:pt>
                <c:pt idx="14">
                  <c:v>5.5060048514397652E-3</c:v>
                </c:pt>
                <c:pt idx="15">
                  <c:v>7.8368910742257561E-3</c:v>
                </c:pt>
                <c:pt idx="16">
                  <c:v>6.0261818726510532E-3</c:v>
                </c:pt>
                <c:pt idx="17">
                  <c:v>8.817722046717236E-3</c:v>
                </c:pt>
                <c:pt idx="18">
                  <c:v>9.0524502702684362E-3</c:v>
                </c:pt>
                <c:pt idx="19">
                  <c:v>2.3206683947357689E-3</c:v>
                </c:pt>
                <c:pt idx="20">
                  <c:v>2.1261804549993152E-3</c:v>
                </c:pt>
                <c:pt idx="21">
                  <c:v>6.7221417838156096E-5</c:v>
                </c:pt>
                <c:pt idx="22">
                  <c:v>6.1087314070923124E-5</c:v>
                </c:pt>
                <c:pt idx="23">
                  <c:v>3.6995943673900997E-3</c:v>
                </c:pt>
                <c:pt idx="24">
                  <c:v>4.2697475677118167E-3</c:v>
                </c:pt>
                <c:pt idx="25">
                  <c:v>6.6221362683368291E-3</c:v>
                </c:pt>
                <c:pt idx="26">
                  <c:v>7.6391564820329164E-3</c:v>
                </c:pt>
                <c:pt idx="27">
                  <c:v>7.6607030917846602E-3</c:v>
                </c:pt>
                <c:pt idx="28">
                  <c:v>8.6261901380056231E-3</c:v>
                </c:pt>
                <c:pt idx="29">
                  <c:v>8.0016821586188832E-3</c:v>
                </c:pt>
                <c:pt idx="30">
                  <c:v>7.4241628949613322E-3</c:v>
                </c:pt>
                <c:pt idx="31">
                  <c:v>6.9239803977311793E-3</c:v>
                </c:pt>
                <c:pt idx="32">
                  <c:v>4.4387592372284066E-3</c:v>
                </c:pt>
                <c:pt idx="33">
                  <c:v>3.0370650619095663E-3</c:v>
                </c:pt>
                <c:pt idx="34">
                  <c:v>2.0420610715725005E-3</c:v>
                </c:pt>
                <c:pt idx="35">
                  <c:v>1.626508217240298E-3</c:v>
                </c:pt>
                <c:pt idx="36">
                  <c:v>2.279832513052945E-3</c:v>
                </c:pt>
                <c:pt idx="37">
                  <c:v>3.2709803931044545E-3</c:v>
                </c:pt>
                <c:pt idx="38">
                  <c:v>4.0917141948292827E-3</c:v>
                </c:pt>
                <c:pt idx="39">
                  <c:v>4.3550914586155025E-3</c:v>
                </c:pt>
                <c:pt idx="40">
                  <c:v>5.5535832992653208E-3</c:v>
                </c:pt>
                <c:pt idx="41">
                  <c:v>5.8114793935487201E-3</c:v>
                </c:pt>
                <c:pt idx="42">
                  <c:v>5.7267721927769201E-3</c:v>
                </c:pt>
                <c:pt idx="43">
                  <c:v>5.4326196997560462E-3</c:v>
                </c:pt>
                <c:pt idx="44">
                  <c:v>4.5113218693112805E-3</c:v>
                </c:pt>
                <c:pt idx="45">
                  <c:v>3.661170674034308E-3</c:v>
                </c:pt>
                <c:pt idx="46">
                  <c:v>3.1535407086575287E-3</c:v>
                </c:pt>
                <c:pt idx="47">
                  <c:v>3.2500476715928667E-3</c:v>
                </c:pt>
                <c:pt idx="48">
                  <c:v>2.4241826324069367E-3</c:v>
                </c:pt>
                <c:pt idx="49">
                  <c:v>2.2874488302032266E-3</c:v>
                </c:pt>
                <c:pt idx="50">
                  <c:v>1.8316879377214706E-3</c:v>
                </c:pt>
                <c:pt idx="51">
                  <c:v>1.315616723618512E-3</c:v>
                </c:pt>
                <c:pt idx="52">
                  <c:v>1.31081991061648E-3</c:v>
                </c:pt>
                <c:pt idx="53">
                  <c:v>1.3319038099270188E-3</c:v>
                </c:pt>
                <c:pt idx="54">
                  <c:v>1.9636230857824353E-3</c:v>
                </c:pt>
                <c:pt idx="55">
                  <c:v>2.205192591896608E-3</c:v>
                </c:pt>
                <c:pt idx="56">
                  <c:v>2.6928492048838822E-3</c:v>
                </c:pt>
                <c:pt idx="57">
                  <c:v>3.1753195509770871E-3</c:v>
                </c:pt>
                <c:pt idx="58">
                  <c:v>2.7358444053633352E-3</c:v>
                </c:pt>
                <c:pt idx="59">
                  <c:v>2.6501316518064938E-3</c:v>
                </c:pt>
                <c:pt idx="60">
                  <c:v>2.615173905122027E-3</c:v>
                </c:pt>
                <c:pt idx="61">
                  <c:v>2.0278740327464842E-3</c:v>
                </c:pt>
                <c:pt idx="62">
                  <c:v>2.3587614084612366E-3</c:v>
                </c:pt>
                <c:pt idx="63">
                  <c:v>2.2032952097363234E-3</c:v>
                </c:pt>
                <c:pt idx="64">
                  <c:v>1.8812983317000034E-3</c:v>
                </c:pt>
                <c:pt idx="65">
                  <c:v>2.2168764419448063E-3</c:v>
                </c:pt>
                <c:pt idx="66">
                  <c:v>1.8460285327647449E-3</c:v>
                </c:pt>
                <c:pt idx="67">
                  <c:v>2.036809320217534E-3</c:v>
                </c:pt>
                <c:pt idx="68">
                  <c:v>2.0821067625576683E-3</c:v>
                </c:pt>
                <c:pt idx="69">
                  <c:v>1.9796258605225309E-3</c:v>
                </c:pt>
                <c:pt idx="70">
                  <c:v>2.0007602776626362E-3</c:v>
                </c:pt>
                <c:pt idx="71">
                  <c:v>1.4567733036467165E-3</c:v>
                </c:pt>
                <c:pt idx="72">
                  <c:v>1.279470531539691E-3</c:v>
                </c:pt>
                <c:pt idx="73">
                  <c:v>6.6638549704346175E-4</c:v>
                </c:pt>
                <c:pt idx="74">
                  <c:v>4.1040934298325885E-4</c:v>
                </c:pt>
                <c:pt idx="75">
                  <c:v>7.5133873441964169E-4</c:v>
                </c:pt>
                <c:pt idx="76">
                  <c:v>5.0468770558387635E-4</c:v>
                </c:pt>
                <c:pt idx="77">
                  <c:v>1.1472278872900054E-3</c:v>
                </c:pt>
                <c:pt idx="78">
                  <c:v>1.5142456016781114E-3</c:v>
                </c:pt>
                <c:pt idx="79">
                  <c:v>1.6965876030067314E-3</c:v>
                </c:pt>
                <c:pt idx="80">
                  <c:v>2.4690046534220382E-3</c:v>
                </c:pt>
                <c:pt idx="81">
                  <c:v>2.1829649852305746E-3</c:v>
                </c:pt>
                <c:pt idx="82">
                  <c:v>2.2646194641370103E-3</c:v>
                </c:pt>
                <c:pt idx="83">
                  <c:v>2.0310380997277952E-3</c:v>
                </c:pt>
                <c:pt idx="84">
                  <c:v>1.7590216261491132E-3</c:v>
                </c:pt>
                <c:pt idx="85">
                  <c:v>1.7903883271029994E-3</c:v>
                </c:pt>
                <c:pt idx="86">
                  <c:v>1.5446433374409301E-3</c:v>
                </c:pt>
                <c:pt idx="87">
                  <c:v>1.8073534708218559E-3</c:v>
                </c:pt>
                <c:pt idx="88">
                  <c:v>1.8250631997411709E-3</c:v>
                </c:pt>
                <c:pt idx="89">
                  <c:v>2.1366753942187646E-3</c:v>
                </c:pt>
                <c:pt idx="90">
                  <c:v>2.4334069539028035E-3</c:v>
                </c:pt>
                <c:pt idx="91">
                  <c:v>2.2160514688959617E-3</c:v>
                </c:pt>
                <c:pt idx="92">
                  <c:v>2.530473476504984E-3</c:v>
                </c:pt>
                <c:pt idx="93">
                  <c:v>2.4944530940248359E-3</c:v>
                </c:pt>
                <c:pt idx="94">
                  <c:v>2.8253876672937107E-3</c:v>
                </c:pt>
                <c:pt idx="95">
                  <c:v>3.4265364648259221E-3</c:v>
                </c:pt>
                <c:pt idx="96">
                  <c:v>3.5425003437248351E-3</c:v>
                </c:pt>
                <c:pt idx="97">
                  <c:v>3.3136778255619974E-3</c:v>
                </c:pt>
                <c:pt idx="98">
                  <c:v>2.8778270815245648E-3</c:v>
                </c:pt>
                <c:pt idx="99">
                  <c:v>2.976402337366354E-3</c:v>
                </c:pt>
                <c:pt idx="100">
                  <c:v>2.9575560630217316E-3</c:v>
                </c:pt>
                <c:pt idx="101">
                  <c:v>3.5574052518179745E-3</c:v>
                </c:pt>
                <c:pt idx="102">
                  <c:v>4.0226820011662187E-3</c:v>
                </c:pt>
                <c:pt idx="103">
                  <c:v>3.5971684414560041E-3</c:v>
                </c:pt>
                <c:pt idx="104">
                  <c:v>3.1569381640679036E-3</c:v>
                </c:pt>
                <c:pt idx="105">
                  <c:v>2.7711457409007201E-3</c:v>
                </c:pt>
                <c:pt idx="106">
                  <c:v>2.3027484432921346E-3</c:v>
                </c:pt>
                <c:pt idx="107">
                  <c:v>2.3594970965058154E-3</c:v>
                </c:pt>
                <c:pt idx="108">
                  <c:v>2.7108048061757484E-3</c:v>
                </c:pt>
                <c:pt idx="109">
                  <c:v>2.7342852341798512E-3</c:v>
                </c:pt>
                <c:pt idx="110">
                  <c:v>2.9685180288979186E-3</c:v>
                </c:pt>
                <c:pt idx="111">
                  <c:v>3.0949808776137449E-3</c:v>
                </c:pt>
                <c:pt idx="112">
                  <c:v>3.1088166110323735E-3</c:v>
                </c:pt>
                <c:pt idx="113">
                  <c:v>3.4941850043402494E-3</c:v>
                </c:pt>
                <c:pt idx="114">
                  <c:v>3.6770530514105932E-3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2B-4DF3-B805-DEC930C30289}"/>
            </c:ext>
          </c:extLst>
        </c:ser>
        <c:ser>
          <c:idx val="9"/>
          <c:order val="9"/>
          <c:tx>
            <c:strRef>
              <c:f>'PIB Nominal 2'!$AC$9</c:f>
              <c:strCache>
                <c:ptCount val="1"/>
                <c:pt idx="0">
                  <c:v>Atividades financeiras, de seguros e serviços relacionados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2'!$AC$10:$AC$124</c:f>
              <c:numCache>
                <c:formatCode>0.0%</c:formatCode>
                <c:ptCount val="115"/>
                <c:pt idx="0">
                  <c:v>5.333290959470445E-3</c:v>
                </c:pt>
                <c:pt idx="1">
                  <c:v>5.8799096829233585E-3</c:v>
                </c:pt>
                <c:pt idx="2">
                  <c:v>6.3821108262759113E-3</c:v>
                </c:pt>
                <c:pt idx="3">
                  <c:v>6.9550888120734301E-3</c:v>
                </c:pt>
                <c:pt idx="4">
                  <c:v>6.0097463887905213E-3</c:v>
                </c:pt>
                <c:pt idx="5">
                  <c:v>4.1457062661612474E-3</c:v>
                </c:pt>
                <c:pt idx="6">
                  <c:v>2.3926301334537153E-3</c:v>
                </c:pt>
                <c:pt idx="7">
                  <c:v>5.7670100254490363E-4</c:v>
                </c:pt>
                <c:pt idx="8">
                  <c:v>-1.0622416138286379E-3</c:v>
                </c:pt>
                <c:pt idx="9">
                  <c:v>-2.3265949038388744E-3</c:v>
                </c:pt>
                <c:pt idx="10">
                  <c:v>-3.5679661000108292E-3</c:v>
                </c:pt>
                <c:pt idx="11">
                  <c:v>-5.1825586567638736E-3</c:v>
                </c:pt>
                <c:pt idx="12">
                  <c:v>-7.3745906010104761E-3</c:v>
                </c:pt>
                <c:pt idx="13">
                  <c:v>-3.5150014583271907E-3</c:v>
                </c:pt>
                <c:pt idx="14">
                  <c:v>-4.0710545114654113E-4</c:v>
                </c:pt>
                <c:pt idx="15">
                  <c:v>3.3083156643313742E-3</c:v>
                </c:pt>
                <c:pt idx="16">
                  <c:v>7.8579726574798739E-3</c:v>
                </c:pt>
                <c:pt idx="17">
                  <c:v>8.670801414702986E-3</c:v>
                </c:pt>
                <c:pt idx="18">
                  <c:v>1.0260026851268008E-2</c:v>
                </c:pt>
                <c:pt idx="19">
                  <c:v>1.3048271033410568E-2</c:v>
                </c:pt>
                <c:pt idx="20">
                  <c:v>1.5703958310509549E-2</c:v>
                </c:pt>
                <c:pt idx="21">
                  <c:v>1.4540487042719791E-2</c:v>
                </c:pt>
                <c:pt idx="22">
                  <c:v>1.2764677894930734E-2</c:v>
                </c:pt>
                <c:pt idx="23">
                  <c:v>9.5772444683539584E-3</c:v>
                </c:pt>
                <c:pt idx="24">
                  <c:v>5.9903628996248468E-3</c:v>
                </c:pt>
                <c:pt idx="25">
                  <c:v>3.7770997304911401E-3</c:v>
                </c:pt>
                <c:pt idx="26">
                  <c:v>2.8323442851688743E-3</c:v>
                </c:pt>
                <c:pt idx="27">
                  <c:v>6.187796607690138E-4</c:v>
                </c:pt>
                <c:pt idx="28">
                  <c:v>-6.8506526753419619E-4</c:v>
                </c:pt>
                <c:pt idx="29">
                  <c:v>1.1155436923503776E-3</c:v>
                </c:pt>
                <c:pt idx="30">
                  <c:v>3.8855709077221228E-3</c:v>
                </c:pt>
                <c:pt idx="31">
                  <c:v>8.4512720478656361E-3</c:v>
                </c:pt>
                <c:pt idx="32">
                  <c:v>1.1852478589518737E-2</c:v>
                </c:pt>
                <c:pt idx="33">
                  <c:v>1.3386112441801918E-2</c:v>
                </c:pt>
                <c:pt idx="34">
                  <c:v>1.2909284337416617E-2</c:v>
                </c:pt>
                <c:pt idx="35">
                  <c:v>9.4083561230756813E-3</c:v>
                </c:pt>
                <c:pt idx="36">
                  <c:v>7.3473413224548366E-3</c:v>
                </c:pt>
                <c:pt idx="37">
                  <c:v>8.5208079867284073E-3</c:v>
                </c:pt>
                <c:pt idx="38">
                  <c:v>9.6694207140797205E-3</c:v>
                </c:pt>
                <c:pt idx="39">
                  <c:v>1.0706299002286351E-2</c:v>
                </c:pt>
                <c:pt idx="40">
                  <c:v>9.4244938445343634E-3</c:v>
                </c:pt>
                <c:pt idx="41">
                  <c:v>6.0832362486793424E-3</c:v>
                </c:pt>
                <c:pt idx="42">
                  <c:v>1.1791123464284371E-3</c:v>
                </c:pt>
                <c:pt idx="43">
                  <c:v>8.0196314502161575E-4</c:v>
                </c:pt>
                <c:pt idx="44">
                  <c:v>2.3657371930698435E-4</c:v>
                </c:pt>
                <c:pt idx="45">
                  <c:v>-1.1970991843895909E-3</c:v>
                </c:pt>
                <c:pt idx="46">
                  <c:v>1.4062408588069604E-3</c:v>
                </c:pt>
                <c:pt idx="47">
                  <c:v>2.368210083449708E-3</c:v>
                </c:pt>
                <c:pt idx="48">
                  <c:v>5.3939085498153436E-3</c:v>
                </c:pt>
                <c:pt idx="49">
                  <c:v>9.5344252023223178E-3</c:v>
                </c:pt>
                <c:pt idx="50">
                  <c:v>1.0937465703984302E-2</c:v>
                </c:pt>
                <c:pt idx="51">
                  <c:v>1.1312594079616415E-2</c:v>
                </c:pt>
                <c:pt idx="52">
                  <c:v>1.1091296383978771E-2</c:v>
                </c:pt>
                <c:pt idx="53">
                  <c:v>9.0326361964143901E-3</c:v>
                </c:pt>
                <c:pt idx="54">
                  <c:v>7.871057241976346E-3</c:v>
                </c:pt>
                <c:pt idx="55">
                  <c:v>6.1444585916870329E-3</c:v>
                </c:pt>
                <c:pt idx="56">
                  <c:v>3.8254208357957615E-3</c:v>
                </c:pt>
                <c:pt idx="57">
                  <c:v>5.2863216352157993E-3</c:v>
                </c:pt>
                <c:pt idx="58">
                  <c:v>4.5731773854802739E-3</c:v>
                </c:pt>
                <c:pt idx="59">
                  <c:v>4.8529698396420542E-3</c:v>
                </c:pt>
                <c:pt idx="60">
                  <c:v>4.772435310091412E-3</c:v>
                </c:pt>
                <c:pt idx="61">
                  <c:v>1.3611048962581067E-3</c:v>
                </c:pt>
                <c:pt idx="62">
                  <c:v>1.1271596267834782E-3</c:v>
                </c:pt>
                <c:pt idx="63">
                  <c:v>1.7028381063088831E-3</c:v>
                </c:pt>
                <c:pt idx="64">
                  <c:v>2.5461289859085657E-3</c:v>
                </c:pt>
                <c:pt idx="65">
                  <c:v>5.1973698851883543E-3</c:v>
                </c:pt>
                <c:pt idx="66">
                  <c:v>6.9941987833622944E-3</c:v>
                </c:pt>
                <c:pt idx="67">
                  <c:v>7.3813286646398496E-3</c:v>
                </c:pt>
                <c:pt idx="68">
                  <c:v>8.6482173591395893E-3</c:v>
                </c:pt>
                <c:pt idx="69">
                  <c:v>7.7820889833107223E-3</c:v>
                </c:pt>
                <c:pt idx="70">
                  <c:v>6.8875060024077327E-3</c:v>
                </c:pt>
                <c:pt idx="71">
                  <c:v>7.0596966956613313E-3</c:v>
                </c:pt>
                <c:pt idx="72">
                  <c:v>8.0630522566141113E-3</c:v>
                </c:pt>
                <c:pt idx="73">
                  <c:v>1.0010125491845984E-2</c:v>
                </c:pt>
                <c:pt idx="74">
                  <c:v>1.1376281058720419E-2</c:v>
                </c:pt>
                <c:pt idx="75">
                  <c:v>1.1790155872190476E-2</c:v>
                </c:pt>
                <c:pt idx="76">
                  <c:v>1.0049723242083959E-2</c:v>
                </c:pt>
                <c:pt idx="77">
                  <c:v>7.8152484174105648E-3</c:v>
                </c:pt>
                <c:pt idx="78">
                  <c:v>5.2736691902248462E-3</c:v>
                </c:pt>
                <c:pt idx="79">
                  <c:v>2.3921954436009123E-3</c:v>
                </c:pt>
                <c:pt idx="80">
                  <c:v>6.2702095571953178E-4</c:v>
                </c:pt>
                <c:pt idx="81">
                  <c:v>-1.7813856630297131E-4</c:v>
                </c:pt>
                <c:pt idx="82">
                  <c:v>-5.5132517668120967E-4</c:v>
                </c:pt>
                <c:pt idx="83">
                  <c:v>-8.7009571574639031E-4</c:v>
                </c:pt>
                <c:pt idx="84">
                  <c:v>-1.0327267019167765E-3</c:v>
                </c:pt>
                <c:pt idx="85">
                  <c:v>-9.3478753907944283E-4</c:v>
                </c:pt>
                <c:pt idx="86">
                  <c:v>-2.3662865233569947E-4</c:v>
                </c:pt>
                <c:pt idx="87">
                  <c:v>3.1498361452162184E-3</c:v>
                </c:pt>
                <c:pt idx="88">
                  <c:v>5.3725360282862733E-3</c:v>
                </c:pt>
                <c:pt idx="89">
                  <c:v>6.2411538535510399E-3</c:v>
                </c:pt>
                <c:pt idx="90">
                  <c:v>6.1950648236557149E-3</c:v>
                </c:pt>
                <c:pt idx="91">
                  <c:v>2.9547465193481659E-3</c:v>
                </c:pt>
                <c:pt idx="92">
                  <c:v>-7.7708729977055818E-4</c:v>
                </c:pt>
                <c:pt idx="93">
                  <c:v>-2.6662456851250438E-3</c:v>
                </c:pt>
                <c:pt idx="94">
                  <c:v>-4.9955107276160194E-3</c:v>
                </c:pt>
                <c:pt idx="95">
                  <c:v>-5.3546060637383909E-3</c:v>
                </c:pt>
                <c:pt idx="96">
                  <c:v>-9.8586035739301457E-4</c:v>
                </c:pt>
                <c:pt idx="97">
                  <c:v>3.1350584674031835E-3</c:v>
                </c:pt>
                <c:pt idx="98">
                  <c:v>9.5664013688665384E-3</c:v>
                </c:pt>
                <c:pt idx="99">
                  <c:v>1.5470356277277263E-2</c:v>
                </c:pt>
                <c:pt idx="100">
                  <c:v>1.8012097394631083E-2</c:v>
                </c:pt>
                <c:pt idx="101">
                  <c:v>1.9329564780508481E-2</c:v>
                </c:pt>
                <c:pt idx="102">
                  <c:v>1.7999613888138182E-2</c:v>
                </c:pt>
                <c:pt idx="103">
                  <c:v>1.4450587917374766E-2</c:v>
                </c:pt>
                <c:pt idx="104">
                  <c:v>1.0624270293492622E-2</c:v>
                </c:pt>
                <c:pt idx="105">
                  <c:v>6.9258180795171414E-3</c:v>
                </c:pt>
                <c:pt idx="106">
                  <c:v>3.2010589881453248E-3</c:v>
                </c:pt>
                <c:pt idx="107">
                  <c:v>2.2895431247040225E-3</c:v>
                </c:pt>
                <c:pt idx="108">
                  <c:v>2.5728967289305907E-3</c:v>
                </c:pt>
                <c:pt idx="109">
                  <c:v>5.1447077887228146E-3</c:v>
                </c:pt>
                <c:pt idx="110">
                  <c:v>9.7232790156603754E-3</c:v>
                </c:pt>
                <c:pt idx="111">
                  <c:v>1.3024140768324657E-2</c:v>
                </c:pt>
                <c:pt idx="112">
                  <c:v>1.5760559504309272E-2</c:v>
                </c:pt>
                <c:pt idx="113">
                  <c:v>1.4977904988057539E-2</c:v>
                </c:pt>
                <c:pt idx="114">
                  <c:v>1.243521153457275E-2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2B-4DF3-B805-DEC930C30289}"/>
            </c:ext>
          </c:extLst>
        </c:ser>
        <c:ser>
          <c:idx val="10"/>
          <c:order val="10"/>
          <c:tx>
            <c:strRef>
              <c:f>'PIB Nominal 2'!$AD$9</c:f>
              <c:strCache>
                <c:ptCount val="1"/>
                <c:pt idx="0">
                  <c:v>Atividades Imobiliárias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2'!$AD$10:$AD$124</c:f>
              <c:numCache>
                <c:formatCode>0.0%</c:formatCode>
                <c:ptCount val="115"/>
                <c:pt idx="0">
                  <c:v>2.3715779211511794E-2</c:v>
                </c:pt>
                <c:pt idx="1">
                  <c:v>1.9029972650963844E-2</c:v>
                </c:pt>
                <c:pt idx="2">
                  <c:v>1.4430579404034962E-2</c:v>
                </c:pt>
                <c:pt idx="3">
                  <c:v>1.0828051749225694E-2</c:v>
                </c:pt>
                <c:pt idx="4">
                  <c:v>6.7400619444717693E-3</c:v>
                </c:pt>
                <c:pt idx="5">
                  <c:v>3.2223741627267224E-3</c:v>
                </c:pt>
                <c:pt idx="6">
                  <c:v>6.0685334250035498E-4</c:v>
                </c:pt>
                <c:pt idx="7">
                  <c:v>-6.6822049544498178E-4</c:v>
                </c:pt>
                <c:pt idx="8">
                  <c:v>-1.2171603095003885E-3</c:v>
                </c:pt>
                <c:pt idx="9">
                  <c:v>6.7586894380185474E-4</c:v>
                </c:pt>
                <c:pt idx="10">
                  <c:v>1.8220869453425569E-3</c:v>
                </c:pt>
                <c:pt idx="11">
                  <c:v>1.9243802771533895E-3</c:v>
                </c:pt>
                <c:pt idx="12">
                  <c:v>2.2493146014479774E-3</c:v>
                </c:pt>
                <c:pt idx="13">
                  <c:v>1.2346960255257538E-3</c:v>
                </c:pt>
                <c:pt idx="14">
                  <c:v>1.5217060899959055E-3</c:v>
                </c:pt>
                <c:pt idx="15">
                  <c:v>1.8047581827610843E-3</c:v>
                </c:pt>
                <c:pt idx="16">
                  <c:v>1.6489516038285881E-3</c:v>
                </c:pt>
                <c:pt idx="17">
                  <c:v>3.8403024206271215E-3</c:v>
                </c:pt>
                <c:pt idx="18">
                  <c:v>4.7290224190387423E-3</c:v>
                </c:pt>
                <c:pt idx="19">
                  <c:v>5.9545398432196226E-3</c:v>
                </c:pt>
                <c:pt idx="20">
                  <c:v>6.3685904338432568E-3</c:v>
                </c:pt>
                <c:pt idx="21">
                  <c:v>5.7290322775782011E-3</c:v>
                </c:pt>
                <c:pt idx="22">
                  <c:v>5.6682404064999099E-3</c:v>
                </c:pt>
                <c:pt idx="23">
                  <c:v>5.4795970703013525E-3</c:v>
                </c:pt>
                <c:pt idx="24">
                  <c:v>6.3789621802712105E-3</c:v>
                </c:pt>
                <c:pt idx="25">
                  <c:v>6.2455323616117039E-3</c:v>
                </c:pt>
                <c:pt idx="26">
                  <c:v>6.1062291331163317E-3</c:v>
                </c:pt>
                <c:pt idx="27">
                  <c:v>6.3862421576782033E-3</c:v>
                </c:pt>
                <c:pt idx="28">
                  <c:v>7.3493572501998252E-3</c:v>
                </c:pt>
                <c:pt idx="29">
                  <c:v>8.3119167987049849E-3</c:v>
                </c:pt>
                <c:pt idx="30">
                  <c:v>8.9615034875476941E-3</c:v>
                </c:pt>
                <c:pt idx="31">
                  <c:v>8.9632303445408793E-3</c:v>
                </c:pt>
                <c:pt idx="32">
                  <c:v>6.7339745798000571E-3</c:v>
                </c:pt>
                <c:pt idx="33">
                  <c:v>5.6081220473363528E-3</c:v>
                </c:pt>
                <c:pt idx="34">
                  <c:v>4.6795260562464327E-3</c:v>
                </c:pt>
                <c:pt idx="35">
                  <c:v>4.2459196898917174E-3</c:v>
                </c:pt>
                <c:pt idx="36">
                  <c:v>5.1408169645653515E-3</c:v>
                </c:pt>
                <c:pt idx="37">
                  <c:v>5.9412128719899086E-3</c:v>
                </c:pt>
                <c:pt idx="38">
                  <c:v>7.3851510335258266E-3</c:v>
                </c:pt>
                <c:pt idx="39">
                  <c:v>8.106474328689689E-3</c:v>
                </c:pt>
                <c:pt idx="40">
                  <c:v>8.8073992007958544E-3</c:v>
                </c:pt>
                <c:pt idx="41">
                  <c:v>8.6390718467399836E-3</c:v>
                </c:pt>
                <c:pt idx="42">
                  <c:v>7.5327262397152745E-3</c:v>
                </c:pt>
                <c:pt idx="43">
                  <c:v>7.4053415545458781E-3</c:v>
                </c:pt>
                <c:pt idx="44">
                  <c:v>6.2867559183645482E-3</c:v>
                </c:pt>
                <c:pt idx="45">
                  <c:v>6.4019904835265398E-3</c:v>
                </c:pt>
                <c:pt idx="46">
                  <c:v>6.7326010936099726E-3</c:v>
                </c:pt>
                <c:pt idx="47">
                  <c:v>6.7225183075836498E-3</c:v>
                </c:pt>
                <c:pt idx="48">
                  <c:v>8.3341450469830471E-3</c:v>
                </c:pt>
                <c:pt idx="49">
                  <c:v>8.6315387009444945E-3</c:v>
                </c:pt>
                <c:pt idx="50">
                  <c:v>9.0068048326692914E-3</c:v>
                </c:pt>
                <c:pt idx="51">
                  <c:v>8.8919482716593636E-3</c:v>
                </c:pt>
                <c:pt idx="52">
                  <c:v>8.1616248940030636E-3</c:v>
                </c:pt>
                <c:pt idx="53">
                  <c:v>8.1999290744001509E-3</c:v>
                </c:pt>
                <c:pt idx="54">
                  <c:v>8.5987145676598778E-3</c:v>
                </c:pt>
                <c:pt idx="55">
                  <c:v>9.2973794611643477E-3</c:v>
                </c:pt>
                <c:pt idx="56">
                  <c:v>9.5114398335236789E-3</c:v>
                </c:pt>
                <c:pt idx="57">
                  <c:v>1.0302952820904345E-2</c:v>
                </c:pt>
                <c:pt idx="58">
                  <c:v>1.0408831981346284E-2</c:v>
                </c:pt>
                <c:pt idx="59">
                  <c:v>1.0655309702603576E-2</c:v>
                </c:pt>
                <c:pt idx="60">
                  <c:v>1.0869023768990559E-2</c:v>
                </c:pt>
                <c:pt idx="61">
                  <c:v>1.0838488096284623E-2</c:v>
                </c:pt>
                <c:pt idx="62">
                  <c:v>1.1255335121191241E-2</c:v>
                </c:pt>
                <c:pt idx="63">
                  <c:v>1.1560670288126036E-2</c:v>
                </c:pt>
                <c:pt idx="64">
                  <c:v>1.2514642467525681E-2</c:v>
                </c:pt>
                <c:pt idx="65">
                  <c:v>1.186192824269895E-2</c:v>
                </c:pt>
                <c:pt idx="66">
                  <c:v>1.0866678962582362E-2</c:v>
                </c:pt>
                <c:pt idx="67">
                  <c:v>9.8124413417077592E-3</c:v>
                </c:pt>
                <c:pt idx="68">
                  <c:v>8.3612501335605677E-3</c:v>
                </c:pt>
                <c:pt idx="69">
                  <c:v>7.9455230592397289E-3</c:v>
                </c:pt>
                <c:pt idx="70">
                  <c:v>7.4463309042211477E-3</c:v>
                </c:pt>
                <c:pt idx="71">
                  <c:v>6.8836679763478598E-3</c:v>
                </c:pt>
                <c:pt idx="72">
                  <c:v>6.0742836931125923E-3</c:v>
                </c:pt>
                <c:pt idx="73">
                  <c:v>5.3594671220243036E-3</c:v>
                </c:pt>
                <c:pt idx="74">
                  <c:v>5.0324790640913176E-3</c:v>
                </c:pt>
                <c:pt idx="75">
                  <c:v>4.6853240246963763E-3</c:v>
                </c:pt>
                <c:pt idx="76">
                  <c:v>4.6902933538078692E-3</c:v>
                </c:pt>
                <c:pt idx="77">
                  <c:v>4.576348543557103E-3</c:v>
                </c:pt>
                <c:pt idx="78">
                  <c:v>4.6649503202767853E-3</c:v>
                </c:pt>
                <c:pt idx="79">
                  <c:v>4.9843938303669854E-3</c:v>
                </c:pt>
                <c:pt idx="80">
                  <c:v>4.9523649258406575E-3</c:v>
                </c:pt>
                <c:pt idx="81">
                  <c:v>5.1466473495877327E-3</c:v>
                </c:pt>
                <c:pt idx="82">
                  <c:v>4.8282289814712658E-3</c:v>
                </c:pt>
                <c:pt idx="83">
                  <c:v>4.6209416265066078E-3</c:v>
                </c:pt>
                <c:pt idx="84">
                  <c:v>4.552744003739945E-3</c:v>
                </c:pt>
                <c:pt idx="85">
                  <c:v>4.3541821779591776E-3</c:v>
                </c:pt>
                <c:pt idx="86">
                  <c:v>4.5554827115224577E-3</c:v>
                </c:pt>
                <c:pt idx="87">
                  <c:v>4.4496643997459324E-3</c:v>
                </c:pt>
                <c:pt idx="88">
                  <c:v>4.5041925987407755E-3</c:v>
                </c:pt>
                <c:pt idx="89">
                  <c:v>4.4833581070383866E-3</c:v>
                </c:pt>
                <c:pt idx="90">
                  <c:v>4.3112067984886022E-3</c:v>
                </c:pt>
                <c:pt idx="91">
                  <c:v>4.4789208173012752E-3</c:v>
                </c:pt>
                <c:pt idx="92">
                  <c:v>4.9300790383711643E-3</c:v>
                </c:pt>
                <c:pt idx="93">
                  <c:v>5.3295395629738554E-3</c:v>
                </c:pt>
                <c:pt idx="94">
                  <c:v>5.760658437365976E-3</c:v>
                </c:pt>
                <c:pt idx="95">
                  <c:v>5.7894188003474829E-3</c:v>
                </c:pt>
                <c:pt idx="96">
                  <c:v>5.7101578334436895E-3</c:v>
                </c:pt>
                <c:pt idx="97">
                  <c:v>5.7675223231142955E-3</c:v>
                </c:pt>
                <c:pt idx="98">
                  <c:v>6.0837126146687428E-3</c:v>
                </c:pt>
                <c:pt idx="99">
                  <c:v>7.0537350213841317E-3</c:v>
                </c:pt>
                <c:pt idx="100">
                  <c:v>7.8459956917542647E-3</c:v>
                </c:pt>
                <c:pt idx="101">
                  <c:v>8.211624671667906E-3</c:v>
                </c:pt>
                <c:pt idx="102">
                  <c:v>8.2810382187760625E-3</c:v>
                </c:pt>
                <c:pt idx="103">
                  <c:v>7.8374623175530532E-3</c:v>
                </c:pt>
                <c:pt idx="104">
                  <c:v>6.8236686243516691E-3</c:v>
                </c:pt>
                <c:pt idx="105">
                  <c:v>6.5507812553544367E-3</c:v>
                </c:pt>
                <c:pt idx="106">
                  <c:v>5.9772231497084915E-3</c:v>
                </c:pt>
                <c:pt idx="107">
                  <c:v>5.3104555273723554E-3</c:v>
                </c:pt>
                <c:pt idx="108">
                  <c:v>4.9549323644294185E-3</c:v>
                </c:pt>
                <c:pt idx="109">
                  <c:v>4.5963591864382229E-3</c:v>
                </c:pt>
                <c:pt idx="110">
                  <c:v>4.5576541116550909E-3</c:v>
                </c:pt>
                <c:pt idx="111">
                  <c:v>4.6603655674938224E-3</c:v>
                </c:pt>
                <c:pt idx="112">
                  <c:v>5.1733125840836879E-3</c:v>
                </c:pt>
                <c:pt idx="113">
                  <c:v>5.4566740862079443E-3</c:v>
                </c:pt>
                <c:pt idx="114">
                  <c:v>5.5109373277510976E-3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2B-4DF3-B805-DEC930C30289}"/>
            </c:ext>
          </c:extLst>
        </c:ser>
        <c:ser>
          <c:idx val="11"/>
          <c:order val="11"/>
          <c:tx>
            <c:strRef>
              <c:f>'PIB Nominal 2'!$AE$9</c:f>
              <c:strCache>
                <c:ptCount val="1"/>
                <c:pt idx="0">
                  <c:v>Outras atividades de serviços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2'!$AE$10:$AE$124</c:f>
              <c:numCache>
                <c:formatCode>0.0%</c:formatCode>
                <c:ptCount val="115"/>
                <c:pt idx="0">
                  <c:v>1.4572068273671605E-2</c:v>
                </c:pt>
                <c:pt idx="1">
                  <c:v>1.0500488845961787E-2</c:v>
                </c:pt>
                <c:pt idx="2">
                  <c:v>9.647415983464816E-3</c:v>
                </c:pt>
                <c:pt idx="3">
                  <c:v>8.5161092548357454E-3</c:v>
                </c:pt>
                <c:pt idx="4">
                  <c:v>6.6688660337424922E-3</c:v>
                </c:pt>
                <c:pt idx="5">
                  <c:v>1.0046728896624004E-2</c:v>
                </c:pt>
                <c:pt idx="6">
                  <c:v>1.2948990676501369E-2</c:v>
                </c:pt>
                <c:pt idx="7">
                  <c:v>1.6679095247265671E-2</c:v>
                </c:pt>
                <c:pt idx="8">
                  <c:v>2.6932397683934014E-2</c:v>
                </c:pt>
                <c:pt idx="9">
                  <c:v>2.1660207852282419E-2</c:v>
                </c:pt>
                <c:pt idx="10">
                  <c:v>1.7307623223888988E-2</c:v>
                </c:pt>
                <c:pt idx="11">
                  <c:v>1.5184399509400452E-2</c:v>
                </c:pt>
                <c:pt idx="12">
                  <c:v>6.2322016488123196E-3</c:v>
                </c:pt>
                <c:pt idx="13">
                  <c:v>8.8020225604353748E-3</c:v>
                </c:pt>
                <c:pt idx="14">
                  <c:v>9.2796878076336145E-3</c:v>
                </c:pt>
                <c:pt idx="15">
                  <c:v>4.2106628241874401E-3</c:v>
                </c:pt>
                <c:pt idx="16">
                  <c:v>6.0953958858480806E-3</c:v>
                </c:pt>
                <c:pt idx="17">
                  <c:v>8.9782859379750907E-3</c:v>
                </c:pt>
                <c:pt idx="18">
                  <c:v>1.4152839772433326E-2</c:v>
                </c:pt>
                <c:pt idx="19">
                  <c:v>2.2310212848893729E-2</c:v>
                </c:pt>
                <c:pt idx="20">
                  <c:v>2.0183441675022104E-2</c:v>
                </c:pt>
                <c:pt idx="21">
                  <c:v>1.5510694560488014E-2</c:v>
                </c:pt>
                <c:pt idx="22">
                  <c:v>8.8169930997561326E-3</c:v>
                </c:pt>
                <c:pt idx="23">
                  <c:v>5.4862605578884036E-3</c:v>
                </c:pt>
                <c:pt idx="24">
                  <c:v>1.2313507336699324E-2</c:v>
                </c:pt>
                <c:pt idx="25">
                  <c:v>1.5427152326851067E-2</c:v>
                </c:pt>
                <c:pt idx="26">
                  <c:v>1.8391306464869136E-2</c:v>
                </c:pt>
                <c:pt idx="27">
                  <c:v>1.881535766529455E-2</c:v>
                </c:pt>
                <c:pt idx="28">
                  <c:v>1.4283301020940446E-2</c:v>
                </c:pt>
                <c:pt idx="29">
                  <c:v>1.3189701383388108E-2</c:v>
                </c:pt>
                <c:pt idx="30">
                  <c:v>1.2139671365039406E-2</c:v>
                </c:pt>
                <c:pt idx="31">
                  <c:v>1.0582496687857693E-2</c:v>
                </c:pt>
                <c:pt idx="32">
                  <c:v>1.0753745490574399E-2</c:v>
                </c:pt>
                <c:pt idx="33">
                  <c:v>1.2541706580604228E-2</c:v>
                </c:pt>
                <c:pt idx="34">
                  <c:v>1.5144560871187037E-2</c:v>
                </c:pt>
                <c:pt idx="35">
                  <c:v>1.9789371561786923E-2</c:v>
                </c:pt>
                <c:pt idx="36">
                  <c:v>2.407775881963296E-2</c:v>
                </c:pt>
                <c:pt idx="37">
                  <c:v>2.3856447481028071E-2</c:v>
                </c:pt>
                <c:pt idx="38">
                  <c:v>2.276849509276245E-2</c:v>
                </c:pt>
                <c:pt idx="39">
                  <c:v>1.8551878968244485E-2</c:v>
                </c:pt>
                <c:pt idx="40">
                  <c:v>1.4673295435360568E-2</c:v>
                </c:pt>
                <c:pt idx="41">
                  <c:v>1.3404912308616512E-2</c:v>
                </c:pt>
                <c:pt idx="42">
                  <c:v>1.3385743311987322E-2</c:v>
                </c:pt>
                <c:pt idx="43">
                  <c:v>1.4755238539984433E-2</c:v>
                </c:pt>
                <c:pt idx="44">
                  <c:v>1.4393047030242362E-2</c:v>
                </c:pt>
                <c:pt idx="45">
                  <c:v>1.5584966748784146E-2</c:v>
                </c:pt>
                <c:pt idx="46">
                  <c:v>1.5721170123334106E-2</c:v>
                </c:pt>
                <c:pt idx="47">
                  <c:v>1.6499405110877663E-2</c:v>
                </c:pt>
                <c:pt idx="48">
                  <c:v>1.8305840734827206E-2</c:v>
                </c:pt>
                <c:pt idx="49">
                  <c:v>1.8216300545272478E-2</c:v>
                </c:pt>
                <c:pt idx="50">
                  <c:v>1.7572910259645563E-2</c:v>
                </c:pt>
                <c:pt idx="51">
                  <c:v>1.7680142496340881E-2</c:v>
                </c:pt>
                <c:pt idx="52">
                  <c:v>1.8494647441010158E-2</c:v>
                </c:pt>
                <c:pt idx="53">
                  <c:v>1.8094934964672758E-2</c:v>
                </c:pt>
                <c:pt idx="54">
                  <c:v>2.0790580315225664E-2</c:v>
                </c:pt>
                <c:pt idx="55">
                  <c:v>2.0318967397143457E-2</c:v>
                </c:pt>
                <c:pt idx="56">
                  <c:v>1.859054149089202E-2</c:v>
                </c:pt>
                <c:pt idx="57">
                  <c:v>1.9861035260736473E-2</c:v>
                </c:pt>
                <c:pt idx="58">
                  <c:v>1.7660022333450046E-2</c:v>
                </c:pt>
                <c:pt idx="59">
                  <c:v>1.7554726221124931E-2</c:v>
                </c:pt>
                <c:pt idx="60">
                  <c:v>1.9864810739334826E-2</c:v>
                </c:pt>
                <c:pt idx="61">
                  <c:v>1.8893345498942289E-2</c:v>
                </c:pt>
                <c:pt idx="62">
                  <c:v>1.9816607978401738E-2</c:v>
                </c:pt>
                <c:pt idx="63">
                  <c:v>2.0953123785289955E-2</c:v>
                </c:pt>
                <c:pt idx="64">
                  <c:v>1.9149033355489294E-2</c:v>
                </c:pt>
                <c:pt idx="65">
                  <c:v>1.9325805553177696E-2</c:v>
                </c:pt>
                <c:pt idx="66">
                  <c:v>1.9209276051467824E-2</c:v>
                </c:pt>
                <c:pt idx="67">
                  <c:v>1.837040917899177E-2</c:v>
                </c:pt>
                <c:pt idx="68">
                  <c:v>1.8493444574620661E-2</c:v>
                </c:pt>
                <c:pt idx="69">
                  <c:v>1.6470448959346087E-2</c:v>
                </c:pt>
                <c:pt idx="70">
                  <c:v>1.3414246442631103E-2</c:v>
                </c:pt>
                <c:pt idx="71">
                  <c:v>9.4373340809211451E-3</c:v>
                </c:pt>
                <c:pt idx="72">
                  <c:v>5.2641022904429914E-3</c:v>
                </c:pt>
                <c:pt idx="73">
                  <c:v>4.6139322224978676E-3</c:v>
                </c:pt>
                <c:pt idx="74">
                  <c:v>4.7060329542301313E-3</c:v>
                </c:pt>
                <c:pt idx="75">
                  <c:v>6.3379164395364297E-3</c:v>
                </c:pt>
                <c:pt idx="76">
                  <c:v>8.6934375659232406E-3</c:v>
                </c:pt>
                <c:pt idx="77">
                  <c:v>8.0350719988144456E-3</c:v>
                </c:pt>
                <c:pt idx="78">
                  <c:v>8.1016794865108963E-3</c:v>
                </c:pt>
                <c:pt idx="79">
                  <c:v>7.731391401920998E-3</c:v>
                </c:pt>
                <c:pt idx="80">
                  <c:v>7.3226349383633997E-3</c:v>
                </c:pt>
                <c:pt idx="81">
                  <c:v>8.9895837180461735E-3</c:v>
                </c:pt>
                <c:pt idx="82">
                  <c:v>1.0089565299105452E-2</c:v>
                </c:pt>
                <c:pt idx="83">
                  <c:v>1.1511096365787437E-2</c:v>
                </c:pt>
                <c:pt idx="84">
                  <c:v>1.2530903180087182E-2</c:v>
                </c:pt>
                <c:pt idx="85">
                  <c:v>1.2292872782692598E-2</c:v>
                </c:pt>
                <c:pt idx="86">
                  <c:v>1.1840316639530425E-2</c:v>
                </c:pt>
                <c:pt idx="87">
                  <c:v>1.0558563294770697E-2</c:v>
                </c:pt>
                <c:pt idx="88">
                  <c:v>9.9683886754755591E-3</c:v>
                </c:pt>
                <c:pt idx="89">
                  <c:v>8.2627425628350147E-3</c:v>
                </c:pt>
                <c:pt idx="90">
                  <c:v>1.0416595491032081E-3</c:v>
                </c:pt>
                <c:pt idx="91">
                  <c:v>-4.9247176512785757E-3</c:v>
                </c:pt>
                <c:pt idx="92">
                  <c:v>-8.9191813605991113E-3</c:v>
                </c:pt>
                <c:pt idx="93">
                  <c:v>-1.0650864262082197E-2</c:v>
                </c:pt>
                <c:pt idx="94">
                  <c:v>-8.6017068444693852E-4</c:v>
                </c:pt>
                <c:pt idx="95">
                  <c:v>1.0929288737717367E-2</c:v>
                </c:pt>
                <c:pt idx="96">
                  <c:v>1.9319551312663299E-2</c:v>
                </c:pt>
                <c:pt idx="97">
                  <c:v>2.4736760705557165E-2</c:v>
                </c:pt>
                <c:pt idx="98">
                  <c:v>2.4908767799587297E-2</c:v>
                </c:pt>
                <c:pt idx="99">
                  <c:v>2.2848954961786495E-2</c:v>
                </c:pt>
                <c:pt idx="100">
                  <c:v>2.1296933666379653E-2</c:v>
                </c:pt>
                <c:pt idx="101">
                  <c:v>2.1812231643410923E-2</c:v>
                </c:pt>
                <c:pt idx="102">
                  <c:v>2.0087256277774943E-2</c:v>
                </c:pt>
                <c:pt idx="103">
                  <c:v>1.8448666271203305E-2</c:v>
                </c:pt>
                <c:pt idx="104">
                  <c:v>1.7603348938220981E-2</c:v>
                </c:pt>
                <c:pt idx="105">
                  <c:v>1.6601601726519696E-2</c:v>
                </c:pt>
                <c:pt idx="106">
                  <c:v>1.6082700992727954E-2</c:v>
                </c:pt>
                <c:pt idx="107">
                  <c:v>1.6154385868255718E-2</c:v>
                </c:pt>
                <c:pt idx="108">
                  <c:v>1.4852246538134987E-2</c:v>
                </c:pt>
                <c:pt idx="109">
                  <c:v>1.3265885149248766E-2</c:v>
                </c:pt>
                <c:pt idx="110">
                  <c:v>1.3149329229072994E-2</c:v>
                </c:pt>
                <c:pt idx="111">
                  <c:v>1.2401471860945819E-2</c:v>
                </c:pt>
                <c:pt idx="112">
                  <c:v>1.3637874286646966E-2</c:v>
                </c:pt>
                <c:pt idx="113">
                  <c:v>1.4989750806824244E-2</c:v>
                </c:pt>
                <c:pt idx="114">
                  <c:v>1.4552154713919026E-2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2B-4DF3-B805-DEC930C30289}"/>
            </c:ext>
          </c:extLst>
        </c:ser>
        <c:ser>
          <c:idx val="12"/>
          <c:order val="12"/>
          <c:tx>
            <c:strRef>
              <c:f>'PIB Nominal 2'!$AF$9</c:f>
              <c:strCache>
                <c:ptCount val="1"/>
                <c:pt idx="0">
                  <c:v>Adm., defesa, saúde e educação públicas e seguridade social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2'!$AF$10:$AF$124</c:f>
              <c:numCache>
                <c:formatCode>0.0%</c:formatCode>
                <c:ptCount val="115"/>
                <c:pt idx="0">
                  <c:v>1.0574001377521999E-2</c:v>
                </c:pt>
                <c:pt idx="1">
                  <c:v>9.7624765121312965E-3</c:v>
                </c:pt>
                <c:pt idx="2">
                  <c:v>9.0800055680339605E-3</c:v>
                </c:pt>
                <c:pt idx="3">
                  <c:v>8.4299602268696275E-3</c:v>
                </c:pt>
                <c:pt idx="4">
                  <c:v>9.3314945038681617E-3</c:v>
                </c:pt>
                <c:pt idx="5">
                  <c:v>9.8250695238781775E-3</c:v>
                </c:pt>
                <c:pt idx="6">
                  <c:v>1.0262497463628889E-2</c:v>
                </c:pt>
                <c:pt idx="7">
                  <c:v>1.0966657099307026E-2</c:v>
                </c:pt>
                <c:pt idx="8">
                  <c:v>1.1469826003457561E-2</c:v>
                </c:pt>
                <c:pt idx="9">
                  <c:v>1.1131049050356773E-2</c:v>
                </c:pt>
                <c:pt idx="10">
                  <c:v>1.1011699548470808E-2</c:v>
                </c:pt>
                <c:pt idx="11">
                  <c:v>1.0575085544816768E-2</c:v>
                </c:pt>
                <c:pt idx="12">
                  <c:v>1.0788232688582774E-2</c:v>
                </c:pt>
                <c:pt idx="13">
                  <c:v>1.2869931390138084E-2</c:v>
                </c:pt>
                <c:pt idx="14">
                  <c:v>1.4889800245265756E-2</c:v>
                </c:pt>
                <c:pt idx="15">
                  <c:v>1.6965051203365902E-2</c:v>
                </c:pt>
                <c:pt idx="16">
                  <c:v>1.8646730333030461E-2</c:v>
                </c:pt>
                <c:pt idx="17">
                  <c:v>1.860448060159333E-2</c:v>
                </c:pt>
                <c:pt idx="18">
                  <c:v>1.8822313243847061E-2</c:v>
                </c:pt>
                <c:pt idx="19">
                  <c:v>1.8714737878312591E-2</c:v>
                </c:pt>
                <c:pt idx="20">
                  <c:v>1.9146942820525752E-2</c:v>
                </c:pt>
                <c:pt idx="21">
                  <c:v>1.9457096053490146E-2</c:v>
                </c:pt>
                <c:pt idx="22">
                  <c:v>1.9321278447675574E-2</c:v>
                </c:pt>
                <c:pt idx="23">
                  <c:v>1.8493298525544277E-2</c:v>
                </c:pt>
                <c:pt idx="24">
                  <c:v>1.7643322368226536E-2</c:v>
                </c:pt>
                <c:pt idx="25">
                  <c:v>1.4607305684857677E-2</c:v>
                </c:pt>
                <c:pt idx="26">
                  <c:v>1.2607821548441461E-2</c:v>
                </c:pt>
                <c:pt idx="27">
                  <c:v>1.4370616915264959E-2</c:v>
                </c:pt>
                <c:pt idx="28">
                  <c:v>1.3983392996605521E-2</c:v>
                </c:pt>
                <c:pt idx="29">
                  <c:v>1.6621676443206057E-2</c:v>
                </c:pt>
                <c:pt idx="30">
                  <c:v>1.8223871966087705E-2</c:v>
                </c:pt>
                <c:pt idx="31">
                  <c:v>1.636504773328076E-2</c:v>
                </c:pt>
                <c:pt idx="32">
                  <c:v>1.8108174843321636E-2</c:v>
                </c:pt>
                <c:pt idx="33">
                  <c:v>1.7838234017845823E-2</c:v>
                </c:pt>
                <c:pt idx="34">
                  <c:v>1.7344251450583745E-2</c:v>
                </c:pt>
                <c:pt idx="35">
                  <c:v>1.8834119105931323E-2</c:v>
                </c:pt>
                <c:pt idx="36">
                  <c:v>1.7732492831084332E-2</c:v>
                </c:pt>
                <c:pt idx="37">
                  <c:v>1.923057724520847E-2</c:v>
                </c:pt>
                <c:pt idx="38">
                  <c:v>2.1140770283225439E-2</c:v>
                </c:pt>
                <c:pt idx="39">
                  <c:v>1.9896317752991766E-2</c:v>
                </c:pt>
                <c:pt idx="40">
                  <c:v>1.8049924417814313E-2</c:v>
                </c:pt>
                <c:pt idx="41">
                  <c:v>1.563126906900052E-2</c:v>
                </c:pt>
                <c:pt idx="42">
                  <c:v>1.4665753583370016E-2</c:v>
                </c:pt>
                <c:pt idx="43">
                  <c:v>1.554303343584691E-2</c:v>
                </c:pt>
                <c:pt idx="44">
                  <c:v>2.099521466730065E-2</c:v>
                </c:pt>
                <c:pt idx="45">
                  <c:v>2.4235924776564461E-2</c:v>
                </c:pt>
                <c:pt idx="46">
                  <c:v>2.2496017066394369E-2</c:v>
                </c:pt>
                <c:pt idx="47">
                  <c:v>2.1286729019064657E-2</c:v>
                </c:pt>
                <c:pt idx="48">
                  <c:v>1.7028769430274631E-2</c:v>
                </c:pt>
                <c:pt idx="49">
                  <c:v>1.3167974216796467E-2</c:v>
                </c:pt>
                <c:pt idx="50">
                  <c:v>1.3829267924705031E-2</c:v>
                </c:pt>
                <c:pt idx="51">
                  <c:v>1.382432991431495E-2</c:v>
                </c:pt>
                <c:pt idx="52">
                  <c:v>1.5201200499289304E-2</c:v>
                </c:pt>
                <c:pt idx="53">
                  <c:v>1.5732529778504617E-2</c:v>
                </c:pt>
                <c:pt idx="54">
                  <c:v>1.7038066772871285E-2</c:v>
                </c:pt>
                <c:pt idx="55">
                  <c:v>1.7139638340348141E-2</c:v>
                </c:pt>
                <c:pt idx="56">
                  <c:v>1.5495720782340051E-2</c:v>
                </c:pt>
                <c:pt idx="57">
                  <c:v>1.5154019659967096E-2</c:v>
                </c:pt>
                <c:pt idx="58">
                  <c:v>1.3236610940165277E-2</c:v>
                </c:pt>
                <c:pt idx="59">
                  <c:v>1.2006437597759507E-2</c:v>
                </c:pt>
                <c:pt idx="60">
                  <c:v>1.2348556385008567E-2</c:v>
                </c:pt>
                <c:pt idx="61">
                  <c:v>1.3868050691943317E-2</c:v>
                </c:pt>
                <c:pt idx="62">
                  <c:v>1.6195149200171573E-2</c:v>
                </c:pt>
                <c:pt idx="63">
                  <c:v>1.8005257584638282E-2</c:v>
                </c:pt>
                <c:pt idx="64">
                  <c:v>1.9541160990772188E-2</c:v>
                </c:pt>
                <c:pt idx="65">
                  <c:v>1.9234074533929488E-2</c:v>
                </c:pt>
                <c:pt idx="66">
                  <c:v>1.6509005475619225E-2</c:v>
                </c:pt>
                <c:pt idx="67">
                  <c:v>1.5891348461213647E-2</c:v>
                </c:pt>
                <c:pt idx="68">
                  <c:v>1.3245695090283172E-2</c:v>
                </c:pt>
                <c:pt idx="69">
                  <c:v>1.2135305358863977E-2</c:v>
                </c:pt>
                <c:pt idx="70">
                  <c:v>1.2607846893614423E-2</c:v>
                </c:pt>
                <c:pt idx="71">
                  <c:v>1.0962719938248702E-2</c:v>
                </c:pt>
                <c:pt idx="72">
                  <c:v>1.190163686084161E-2</c:v>
                </c:pt>
                <c:pt idx="73">
                  <c:v>1.0762404461002802E-2</c:v>
                </c:pt>
                <c:pt idx="74">
                  <c:v>9.7345979434375323E-3</c:v>
                </c:pt>
                <c:pt idx="75">
                  <c:v>9.6330980439418446E-3</c:v>
                </c:pt>
                <c:pt idx="76">
                  <c:v>9.9293054081377504E-3</c:v>
                </c:pt>
                <c:pt idx="77">
                  <c:v>1.1382275581725613E-2</c:v>
                </c:pt>
                <c:pt idx="78">
                  <c:v>1.2961273837915057E-2</c:v>
                </c:pt>
                <c:pt idx="79">
                  <c:v>1.3007203055340321E-2</c:v>
                </c:pt>
                <c:pt idx="80">
                  <c:v>8.9090887761062252E-3</c:v>
                </c:pt>
                <c:pt idx="81">
                  <c:v>7.0786939889058501E-3</c:v>
                </c:pt>
                <c:pt idx="82">
                  <c:v>3.6791355299350399E-3</c:v>
                </c:pt>
                <c:pt idx="83">
                  <c:v>3.5922495067238326E-3</c:v>
                </c:pt>
                <c:pt idx="84">
                  <c:v>6.7436249056610689E-3</c:v>
                </c:pt>
                <c:pt idx="85">
                  <c:v>7.4621640550426591E-3</c:v>
                </c:pt>
                <c:pt idx="86">
                  <c:v>9.8019602343559307E-3</c:v>
                </c:pt>
                <c:pt idx="87">
                  <c:v>9.5242349384590096E-3</c:v>
                </c:pt>
                <c:pt idx="88">
                  <c:v>8.6671584276057975E-3</c:v>
                </c:pt>
                <c:pt idx="89">
                  <c:v>7.5596549233401863E-3</c:v>
                </c:pt>
                <c:pt idx="90">
                  <c:v>6.1442817024810687E-3</c:v>
                </c:pt>
                <c:pt idx="91">
                  <c:v>5.3320008708493474E-3</c:v>
                </c:pt>
                <c:pt idx="92">
                  <c:v>5.522841648444677E-3</c:v>
                </c:pt>
                <c:pt idx="93">
                  <c:v>5.9327500241562296E-3</c:v>
                </c:pt>
                <c:pt idx="94">
                  <c:v>7.1572457043674485E-3</c:v>
                </c:pt>
                <c:pt idx="95">
                  <c:v>8.9772029984188581E-3</c:v>
                </c:pt>
                <c:pt idx="96">
                  <c:v>9.469095412109033E-3</c:v>
                </c:pt>
                <c:pt idx="97">
                  <c:v>1.0093456400064114E-2</c:v>
                </c:pt>
                <c:pt idx="98">
                  <c:v>1.1183491282233022E-2</c:v>
                </c:pt>
                <c:pt idx="99">
                  <c:v>1.3034321990255863E-2</c:v>
                </c:pt>
                <c:pt idx="100">
                  <c:v>1.6298416901396613E-2</c:v>
                </c:pt>
                <c:pt idx="101">
                  <c:v>1.7859264392898387E-2</c:v>
                </c:pt>
                <c:pt idx="102">
                  <c:v>1.7711130396061384E-2</c:v>
                </c:pt>
                <c:pt idx="103">
                  <c:v>1.5857932883915179E-2</c:v>
                </c:pt>
                <c:pt idx="104">
                  <c:v>1.4924440761407948E-2</c:v>
                </c:pt>
                <c:pt idx="105">
                  <c:v>1.4157680294957576E-2</c:v>
                </c:pt>
                <c:pt idx="106">
                  <c:v>1.3645689717571734E-2</c:v>
                </c:pt>
                <c:pt idx="107">
                  <c:v>1.3631864185305168E-2</c:v>
                </c:pt>
                <c:pt idx="108">
                  <c:v>1.0115593573268793E-2</c:v>
                </c:pt>
                <c:pt idx="109">
                  <c:v>9.5843092033074014E-3</c:v>
                </c:pt>
                <c:pt idx="110">
                  <c:v>8.5871464194543987E-3</c:v>
                </c:pt>
                <c:pt idx="111">
                  <c:v>8.4626667378746977E-3</c:v>
                </c:pt>
                <c:pt idx="112">
                  <c:v>1.0198223841657601E-2</c:v>
                </c:pt>
                <c:pt idx="113">
                  <c:v>1.1714543355740596E-2</c:v>
                </c:pt>
                <c:pt idx="114">
                  <c:v>1.2816179076662684E-2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2B-4DF3-B805-DEC930C30289}"/>
            </c:ext>
          </c:extLst>
        </c:ser>
        <c:ser>
          <c:idx val="13"/>
          <c:order val="13"/>
          <c:tx>
            <c:strRef>
              <c:f>'PIB Nominal 2'!$AG$9</c:f>
              <c:strCache>
                <c:ptCount val="1"/>
                <c:pt idx="0">
                  <c:v>Serviços - Total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2'!$AG$10:$AG$124</c:f>
              <c:numCache>
                <c:formatCode>0.0%</c:formatCode>
                <c:ptCount val="115"/>
                <c:pt idx="0">
                  <c:v>7.1875557491953984E-2</c:v>
                </c:pt>
                <c:pt idx="1">
                  <c:v>6.2133539750675051E-2</c:v>
                </c:pt>
                <c:pt idx="2">
                  <c:v>5.603284178016784E-2</c:v>
                </c:pt>
                <c:pt idx="3">
                  <c:v>4.7618651069902214E-2</c:v>
                </c:pt>
                <c:pt idx="4">
                  <c:v>3.7393971639774835E-2</c:v>
                </c:pt>
                <c:pt idx="5">
                  <c:v>3.4653296930967546E-2</c:v>
                </c:pt>
                <c:pt idx="6">
                  <c:v>3.0950488656146458E-2</c:v>
                </c:pt>
                <c:pt idx="7">
                  <c:v>3.0056829771192263E-2</c:v>
                </c:pt>
                <c:pt idx="8">
                  <c:v>4.2119603798044671E-2</c:v>
                </c:pt>
                <c:pt idx="9">
                  <c:v>4.0703804394480687E-2</c:v>
                </c:pt>
                <c:pt idx="10">
                  <c:v>4.1272035263031498E-2</c:v>
                </c:pt>
                <c:pt idx="11">
                  <c:v>4.7311456180955669E-2</c:v>
                </c:pt>
                <c:pt idx="12">
                  <c:v>4.0131986419480611E-2</c:v>
                </c:pt>
                <c:pt idx="13">
                  <c:v>4.3134904814622343E-2</c:v>
                </c:pt>
                <c:pt idx="14">
                  <c:v>4.7693165933112368E-2</c:v>
                </c:pt>
                <c:pt idx="15">
                  <c:v>4.5636535993495375E-2</c:v>
                </c:pt>
                <c:pt idx="16">
                  <c:v>5.0769756146427369E-2</c:v>
                </c:pt>
                <c:pt idx="17">
                  <c:v>5.7215336761355345E-2</c:v>
                </c:pt>
                <c:pt idx="18">
                  <c:v>6.3239486044852938E-2</c:v>
                </c:pt>
                <c:pt idx="19">
                  <c:v>7.0507224792313375E-2</c:v>
                </c:pt>
                <c:pt idx="20">
                  <c:v>7.1761677418221176E-2</c:v>
                </c:pt>
                <c:pt idx="21">
                  <c:v>6.9386193744833208E-2</c:v>
                </c:pt>
                <c:pt idx="22">
                  <c:v>6.623011625261227E-2</c:v>
                </c:pt>
                <c:pt idx="23">
                  <c:v>6.7665533374014486E-2</c:v>
                </c:pt>
                <c:pt idx="24">
                  <c:v>7.684620526089278E-2</c:v>
                </c:pt>
                <c:pt idx="25">
                  <c:v>7.6525154724592051E-2</c:v>
                </c:pt>
                <c:pt idx="26">
                  <c:v>7.4875748625487126E-2</c:v>
                </c:pt>
                <c:pt idx="27">
                  <c:v>7.0433609907695358E-2</c:v>
                </c:pt>
                <c:pt idx="28">
                  <c:v>6.2287396438719764E-2</c:v>
                </c:pt>
                <c:pt idx="29">
                  <c:v>6.4620817006694045E-2</c:v>
                </c:pt>
                <c:pt idx="30">
                  <c:v>6.8753719112964642E-2</c:v>
                </c:pt>
                <c:pt idx="31">
                  <c:v>7.0340841884407201E-2</c:v>
                </c:pt>
                <c:pt idx="32">
                  <c:v>7.251607005660464E-2</c:v>
                </c:pt>
                <c:pt idx="33">
                  <c:v>7.3226476348051864E-2</c:v>
                </c:pt>
                <c:pt idx="34">
                  <c:v>7.0788602689109248E-2</c:v>
                </c:pt>
                <c:pt idx="35">
                  <c:v>7.2127562201859577E-2</c:v>
                </c:pt>
                <c:pt idx="36">
                  <c:v>7.3500915387200952E-2</c:v>
                </c:pt>
                <c:pt idx="37">
                  <c:v>7.7296321427683307E-2</c:v>
                </c:pt>
                <c:pt idx="38">
                  <c:v>8.4237487206213935E-2</c:v>
                </c:pt>
                <c:pt idx="39">
                  <c:v>8.3052892916427618E-2</c:v>
                </c:pt>
                <c:pt idx="40">
                  <c:v>8.0346491570584072E-2</c:v>
                </c:pt>
                <c:pt idx="41">
                  <c:v>7.4697828456176577E-2</c:v>
                </c:pt>
                <c:pt idx="42">
                  <c:v>6.8405779400211364E-2</c:v>
                </c:pt>
                <c:pt idx="43">
                  <c:v>7.118537351456411E-2</c:v>
                </c:pt>
                <c:pt idx="44">
                  <c:v>7.2130504107508653E-2</c:v>
                </c:pt>
                <c:pt idx="45">
                  <c:v>7.1718325094711474E-2</c:v>
                </c:pt>
                <c:pt idx="46">
                  <c:v>6.8764728070396353E-2</c:v>
                </c:pt>
                <c:pt idx="47">
                  <c:v>6.4612104484624594E-2</c:v>
                </c:pt>
                <c:pt idx="48">
                  <c:v>6.5859074813812563E-2</c:v>
                </c:pt>
                <c:pt idx="49">
                  <c:v>7.0110821102640886E-2</c:v>
                </c:pt>
                <c:pt idx="50">
                  <c:v>7.580035144152257E-2</c:v>
                </c:pt>
                <c:pt idx="51">
                  <c:v>7.8083509581774457E-2</c:v>
                </c:pt>
                <c:pt idx="52">
                  <c:v>8.0233645926803543E-2</c:v>
                </c:pt>
                <c:pt idx="53">
                  <c:v>7.6859924053046202E-2</c:v>
                </c:pt>
                <c:pt idx="54">
                  <c:v>7.851455160539543E-2</c:v>
                </c:pt>
                <c:pt idx="55">
                  <c:v>7.7962215045480995E-2</c:v>
                </c:pt>
                <c:pt idx="56">
                  <c:v>7.2224408201671059E-2</c:v>
                </c:pt>
                <c:pt idx="57">
                  <c:v>7.4493871102784104E-2</c:v>
                </c:pt>
                <c:pt idx="58">
                  <c:v>6.8437548154912042E-2</c:v>
                </c:pt>
                <c:pt idx="59">
                  <c:v>6.778524250964893E-2</c:v>
                </c:pt>
                <c:pt idx="60">
                  <c:v>7.0487219830061953E-2</c:v>
                </c:pt>
                <c:pt idx="61">
                  <c:v>6.6647902071194823E-2</c:v>
                </c:pt>
                <c:pt idx="62">
                  <c:v>7.1071409765816301E-2</c:v>
                </c:pt>
                <c:pt idx="63">
                  <c:v>7.291281765192649E-2</c:v>
                </c:pt>
                <c:pt idx="64">
                  <c:v>7.3516021568930986E-2</c:v>
                </c:pt>
                <c:pt idx="65">
                  <c:v>7.7718034305197276E-2</c:v>
                </c:pt>
                <c:pt idx="66">
                  <c:v>7.3879537611137025E-2</c:v>
                </c:pt>
                <c:pt idx="67">
                  <c:v>7.1384864646630256E-2</c:v>
                </c:pt>
                <c:pt idx="68">
                  <c:v>6.7113010169387519E-2</c:v>
                </c:pt>
                <c:pt idx="69">
                  <c:v>5.8219547120818414E-2</c:v>
                </c:pt>
                <c:pt idx="70">
                  <c:v>5.0952878550606991E-2</c:v>
                </c:pt>
                <c:pt idx="71">
                  <c:v>4.0551207620989536E-2</c:v>
                </c:pt>
                <c:pt idx="72">
                  <c:v>3.3947671797714067E-2</c:v>
                </c:pt>
                <c:pt idx="73">
                  <c:v>3.0696970161107812E-2</c:v>
                </c:pt>
                <c:pt idx="74">
                  <c:v>3.1189702163519753E-2</c:v>
                </c:pt>
                <c:pt idx="75">
                  <c:v>3.4876755380954735E-2</c:v>
                </c:pt>
                <c:pt idx="76">
                  <c:v>3.7793203871382915E-2</c:v>
                </c:pt>
                <c:pt idx="77">
                  <c:v>3.9068724628898051E-2</c:v>
                </c:pt>
                <c:pt idx="78">
                  <c:v>4.0207762217826494E-2</c:v>
                </c:pt>
                <c:pt idx="79">
                  <c:v>3.8317503036496649E-2</c:v>
                </c:pt>
                <c:pt idx="80">
                  <c:v>3.3290330323324825E-2</c:v>
                </c:pt>
                <c:pt idx="81">
                  <c:v>3.2654452541496626E-2</c:v>
                </c:pt>
                <c:pt idx="82">
                  <c:v>2.8359913458200686E-2</c:v>
                </c:pt>
                <c:pt idx="83">
                  <c:v>2.950814558436414E-2</c:v>
                </c:pt>
                <c:pt idx="84">
                  <c:v>3.2977707405154606E-2</c:v>
                </c:pt>
                <c:pt idx="85">
                  <c:v>3.3703046778502152E-2</c:v>
                </c:pt>
                <c:pt idx="86">
                  <c:v>3.7970276118101123E-2</c:v>
                </c:pt>
                <c:pt idx="87">
                  <c:v>3.8835125725174453E-2</c:v>
                </c:pt>
                <c:pt idx="88">
                  <c:v>3.8810897694935606E-2</c:v>
                </c:pt>
                <c:pt idx="89">
                  <c:v>3.4816472717587137E-2</c:v>
                </c:pt>
                <c:pt idx="90">
                  <c:v>1.8198263121080391E-2</c:v>
                </c:pt>
                <c:pt idx="91">
                  <c:v>6.2491154026696567E-3</c:v>
                </c:pt>
                <c:pt idx="92">
                  <c:v>2.1400352262546862E-3</c:v>
                </c:pt>
                <c:pt idx="93">
                  <c:v>3.0872645359219979E-3</c:v>
                </c:pt>
                <c:pt idx="94">
                  <c:v>2.7549708418386963E-2</c:v>
                </c:pt>
                <c:pt idx="95">
                  <c:v>4.7825437984997041E-2</c:v>
                </c:pt>
                <c:pt idx="96">
                  <c:v>5.954796282967683E-2</c:v>
                </c:pt>
                <c:pt idx="97">
                  <c:v>6.8936701999170111E-2</c:v>
                </c:pt>
                <c:pt idx="98">
                  <c:v>7.0768734824091531E-2</c:v>
                </c:pt>
                <c:pt idx="99">
                  <c:v>7.5211316810071135E-2</c:v>
                </c:pt>
                <c:pt idx="100">
                  <c:v>8.054578862781861E-2</c:v>
                </c:pt>
                <c:pt idx="101">
                  <c:v>8.4384382344428049E-2</c:v>
                </c:pt>
                <c:pt idx="102">
                  <c:v>7.9553352415073858E-2</c:v>
                </c:pt>
                <c:pt idx="103">
                  <c:v>6.9855559341328533E-2</c:v>
                </c:pt>
                <c:pt idx="104">
                  <c:v>6.1623984292623848E-2</c:v>
                </c:pt>
                <c:pt idx="105">
                  <c:v>5.3809032427662475E-2</c:v>
                </c:pt>
                <c:pt idx="106">
                  <c:v>4.8061795880800229E-2</c:v>
                </c:pt>
                <c:pt idx="107">
                  <c:v>4.7849153604457288E-2</c:v>
                </c:pt>
                <c:pt idx="108">
                  <c:v>4.5115668658651562E-2</c:v>
                </c:pt>
                <c:pt idx="109">
                  <c:v>4.6548877424612889E-2</c:v>
                </c:pt>
                <c:pt idx="110">
                  <c:v>5.0342359253049668E-2</c:v>
                </c:pt>
                <c:pt idx="111">
                  <c:v>5.1226780899499294E-2</c:v>
                </c:pt>
                <c:pt idx="112">
                  <c:v>5.4332802028256001E-2</c:v>
                </c:pt>
                <c:pt idx="113">
                  <c:v>5.5073941724797244E-2</c:v>
                </c:pt>
                <c:pt idx="114">
                  <c:v>5.250248605728787E-2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2B-4DF3-B805-DEC930C30289}"/>
            </c:ext>
          </c:extLst>
        </c:ser>
        <c:ser>
          <c:idx val="14"/>
          <c:order val="14"/>
          <c:tx>
            <c:strRef>
              <c:f>'PIB Nominal 2'!$AH$9</c:f>
              <c:strCache>
                <c:ptCount val="1"/>
                <c:pt idx="0">
                  <c:v>VA</c:v>
                </c:pt>
              </c:strCache>
            </c:strRef>
          </c:tx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Nominal 2'!$S$10:$S$124</c:f>
              <c:strCache>
                <c:ptCount val="115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  <c:pt idx="113">
                  <c:v>2026.I</c:v>
                </c:pt>
                <c:pt idx="114">
                  <c:v>2026.II</c:v>
                </c:pt>
              </c:strCache>
            </c:strRef>
          </c:cat>
          <c:val>
            <c:numRef>
              <c:f>'PIB Nominal 2'!$AH$10:$AH$124</c:f>
              <c:numCache>
                <c:formatCode>0.0%</c:formatCode>
                <c:ptCount val="115"/>
                <c:pt idx="0">
                  <c:v>0.10464304054463466</c:v>
                </c:pt>
                <c:pt idx="1">
                  <c:v>8.5918828286706272E-2</c:v>
                </c:pt>
                <c:pt idx="2">
                  <c:v>7.3170749816341404E-2</c:v>
                </c:pt>
                <c:pt idx="3">
                  <c:v>5.944199180866188E-2</c:v>
                </c:pt>
                <c:pt idx="4">
                  <c:v>4.7474726956740723E-2</c:v>
                </c:pt>
                <c:pt idx="5">
                  <c:v>4.2452367049205159E-2</c:v>
                </c:pt>
                <c:pt idx="6">
                  <c:v>3.6632281325383258E-2</c:v>
                </c:pt>
                <c:pt idx="7">
                  <c:v>3.4003159542606742E-2</c:v>
                </c:pt>
                <c:pt idx="8">
                  <c:v>5.9833992869480691E-2</c:v>
                </c:pt>
                <c:pt idx="9">
                  <c:v>7.0609185689896589E-2</c:v>
                </c:pt>
                <c:pt idx="10">
                  <c:v>7.6819107160338143E-2</c:v>
                </c:pt>
                <c:pt idx="11">
                  <c:v>9.3511869021040958E-2</c:v>
                </c:pt>
                <c:pt idx="12">
                  <c:v>8.2199109422683408E-2</c:v>
                </c:pt>
                <c:pt idx="13">
                  <c:v>8.4371958348200465E-2</c:v>
                </c:pt>
                <c:pt idx="14">
                  <c:v>8.4453295298447126E-2</c:v>
                </c:pt>
                <c:pt idx="15">
                  <c:v>7.3482320816762023E-2</c:v>
                </c:pt>
                <c:pt idx="16">
                  <c:v>7.4302464341598096E-2</c:v>
                </c:pt>
                <c:pt idx="17">
                  <c:v>7.1558520912462856E-2</c:v>
                </c:pt>
                <c:pt idx="18">
                  <c:v>8.4293623993603267E-2</c:v>
                </c:pt>
                <c:pt idx="19">
                  <c:v>0.10100453456394412</c:v>
                </c:pt>
                <c:pt idx="20">
                  <c:v>0.11384545159883229</c:v>
                </c:pt>
                <c:pt idx="21">
                  <c:v>0.12576300361059034</c:v>
                </c:pt>
                <c:pt idx="22">
                  <c:v>0.1243553787201991</c:v>
                </c:pt>
                <c:pt idx="23">
                  <c:v>0.12847180171962236</c:v>
                </c:pt>
                <c:pt idx="24">
                  <c:v>0.13467511239927812</c:v>
                </c:pt>
                <c:pt idx="25">
                  <c:v>0.12845515262965226</c:v>
                </c:pt>
                <c:pt idx="26">
                  <c:v>0.12994112890067933</c:v>
                </c:pt>
                <c:pt idx="27">
                  <c:v>0.12223814909601696</c:v>
                </c:pt>
                <c:pt idx="28">
                  <c:v>0.11133317228754719</c:v>
                </c:pt>
                <c:pt idx="29">
                  <c:v>0.1079849504115266</c:v>
                </c:pt>
                <c:pt idx="30">
                  <c:v>0.1004377465973357</c:v>
                </c:pt>
                <c:pt idx="31">
                  <c:v>9.4642983144772805E-2</c:v>
                </c:pt>
                <c:pt idx="32">
                  <c:v>9.236939430386458E-2</c:v>
                </c:pt>
                <c:pt idx="33">
                  <c:v>9.1989486408317916E-2</c:v>
                </c:pt>
                <c:pt idx="34">
                  <c:v>8.7164522951127393E-2</c:v>
                </c:pt>
                <c:pt idx="35">
                  <c:v>9.1539266952820414E-2</c:v>
                </c:pt>
                <c:pt idx="36">
                  <c:v>9.512257535346709E-2</c:v>
                </c:pt>
                <c:pt idx="37">
                  <c:v>0.10300346199917763</c:v>
                </c:pt>
                <c:pt idx="38">
                  <c:v>0.11739217432610052</c:v>
                </c:pt>
                <c:pt idx="39">
                  <c:v>0.11594201707941547</c:v>
                </c:pt>
                <c:pt idx="40">
                  <c:v>0.11215766856554535</c:v>
                </c:pt>
                <c:pt idx="41">
                  <c:v>0.10514952188146402</c:v>
                </c:pt>
                <c:pt idx="42">
                  <c:v>0.10133215528012052</c:v>
                </c:pt>
                <c:pt idx="43">
                  <c:v>0.1123109076874175</c:v>
                </c:pt>
                <c:pt idx="44">
                  <c:v>0.11283814592350748</c:v>
                </c:pt>
                <c:pt idx="45">
                  <c:v>0.10482048631188817</c:v>
                </c:pt>
                <c:pt idx="46">
                  <c:v>8.7732048023351869E-2</c:v>
                </c:pt>
                <c:pt idx="47">
                  <c:v>6.6156929540764006E-2</c:v>
                </c:pt>
                <c:pt idx="48">
                  <c:v>7.180041120845769E-2</c:v>
                </c:pt>
                <c:pt idx="49">
                  <c:v>8.9349179373558726E-2</c:v>
                </c:pt>
                <c:pt idx="50">
                  <c:v>0.1116252122461406</c:v>
                </c:pt>
                <c:pt idx="51">
                  <c:v>0.13343484256246421</c:v>
                </c:pt>
                <c:pt idx="52">
                  <c:v>0.13593513592883102</c:v>
                </c:pt>
                <c:pt idx="53">
                  <c:v>0.13145135603208757</c:v>
                </c:pt>
                <c:pt idx="54">
                  <c:v>0.129630304909162</c:v>
                </c:pt>
                <c:pt idx="55">
                  <c:v>0.11856990820676534</c:v>
                </c:pt>
                <c:pt idx="56">
                  <c:v>0.1074723220427185</c:v>
                </c:pt>
                <c:pt idx="57">
                  <c:v>0.10216762829515068</c:v>
                </c:pt>
                <c:pt idx="58">
                  <c:v>8.8551804083032912E-2</c:v>
                </c:pt>
                <c:pt idx="59">
                  <c:v>8.6302199466656945E-2</c:v>
                </c:pt>
                <c:pt idx="60">
                  <c:v>8.5412562178217161E-2</c:v>
                </c:pt>
                <c:pt idx="61">
                  <c:v>8.2913995998003628E-2</c:v>
                </c:pt>
                <c:pt idx="62">
                  <c:v>8.9740736885106545E-2</c:v>
                </c:pt>
                <c:pt idx="63">
                  <c:v>9.2793271371056141E-2</c:v>
                </c:pt>
                <c:pt idx="64">
                  <c:v>9.5435909611844477E-2</c:v>
                </c:pt>
                <c:pt idx="65">
                  <c:v>9.9021967748774059E-2</c:v>
                </c:pt>
                <c:pt idx="66">
                  <c:v>9.1343066746114546E-2</c:v>
                </c:pt>
                <c:pt idx="67">
                  <c:v>8.5839634061835965E-2</c:v>
                </c:pt>
                <c:pt idx="68">
                  <c:v>7.8582884558461713E-2</c:v>
                </c:pt>
                <c:pt idx="69">
                  <c:v>6.4364377886403396E-2</c:v>
                </c:pt>
                <c:pt idx="70">
                  <c:v>5.4447056097939664E-2</c:v>
                </c:pt>
                <c:pt idx="71">
                  <c:v>4.037997075503743E-2</c:v>
                </c:pt>
                <c:pt idx="72">
                  <c:v>3.1643621221571758E-2</c:v>
                </c:pt>
                <c:pt idx="73">
                  <c:v>2.7231043608456542E-2</c:v>
                </c:pt>
                <c:pt idx="74">
                  <c:v>3.1498270662496143E-2</c:v>
                </c:pt>
                <c:pt idx="75">
                  <c:v>3.8032798690501926E-2</c:v>
                </c:pt>
                <c:pt idx="76">
                  <c:v>4.4067776340293421E-2</c:v>
                </c:pt>
                <c:pt idx="77">
                  <c:v>5.1395592258067835E-2</c:v>
                </c:pt>
                <c:pt idx="78">
                  <c:v>4.949545479348532E-2</c:v>
                </c:pt>
                <c:pt idx="79">
                  <c:v>4.6165797636365087E-2</c:v>
                </c:pt>
                <c:pt idx="80">
                  <c:v>4.0212284281652966E-2</c:v>
                </c:pt>
                <c:pt idx="81">
                  <c:v>3.7732765839742992E-2</c:v>
                </c:pt>
                <c:pt idx="82">
                  <c:v>3.925249131056191E-2</c:v>
                </c:pt>
                <c:pt idx="83">
                  <c:v>4.4933611044581004E-2</c:v>
                </c:pt>
                <c:pt idx="84">
                  <c:v>5.1510907484534345E-2</c:v>
                </c:pt>
                <c:pt idx="85">
                  <c:v>4.9685326056509209E-2</c:v>
                </c:pt>
                <c:pt idx="86">
                  <c:v>4.9502499074974046E-2</c:v>
                </c:pt>
                <c:pt idx="87">
                  <c:v>5.0847293646804563E-2</c:v>
                </c:pt>
                <c:pt idx="88">
                  <c:v>4.9332816079273568E-2</c:v>
                </c:pt>
                <c:pt idx="89">
                  <c:v>5.3858482982767429E-2</c:v>
                </c:pt>
                <c:pt idx="90">
                  <c:v>4.1718422456010616E-2</c:v>
                </c:pt>
                <c:pt idx="91">
                  <c:v>3.1557771805987615E-2</c:v>
                </c:pt>
                <c:pt idx="92">
                  <c:v>3.2243710492102083E-2</c:v>
                </c:pt>
                <c:pt idx="93">
                  <c:v>5.1588042800342016E-2</c:v>
                </c:pt>
                <c:pt idx="94">
                  <c:v>9.6173725058047152E-2</c:v>
                </c:pt>
                <c:pt idx="95">
                  <c:v>0.12986738624236069</c:v>
                </c:pt>
                <c:pt idx="96">
                  <c:v>0.14705929881786231</c:v>
                </c:pt>
                <c:pt idx="97">
                  <c:v>0.12642144455155166</c:v>
                </c:pt>
                <c:pt idx="98">
                  <c:v>0.11374712253084106</c:v>
                </c:pt>
                <c:pt idx="99">
                  <c:v>0.10986789242128769</c:v>
                </c:pt>
                <c:pt idx="100">
                  <c:v>0.11345542256461434</c:v>
                </c:pt>
                <c:pt idx="101">
                  <c:v>0.12773941492148061</c:v>
                </c:pt>
                <c:pt idx="102">
                  <c:v>0.11564281962856285</c:v>
                </c:pt>
                <c:pt idx="103">
                  <c:v>9.6082664188178638E-2</c:v>
                </c:pt>
                <c:pt idx="104">
                  <c:v>8.1561848350498733E-2</c:v>
                </c:pt>
                <c:pt idx="105">
                  <c:v>6.441567028371932E-2</c:v>
                </c:pt>
                <c:pt idx="106">
                  <c:v>5.705978203752364E-2</c:v>
                </c:pt>
                <c:pt idx="107">
                  <c:v>5.884187422705648E-2</c:v>
                </c:pt>
                <c:pt idx="108">
                  <c:v>5.0762415749587508E-2</c:v>
                </c:pt>
                <c:pt idx="109">
                  <c:v>5.8531567005131166E-2</c:v>
                </c:pt>
                <c:pt idx="110">
                  <c:v>6.6302711097421557E-2</c:v>
                </c:pt>
                <c:pt idx="111">
                  <c:v>6.7368277563451165E-2</c:v>
                </c:pt>
                <c:pt idx="112">
                  <c:v>7.1131751247368702E-2</c:v>
                </c:pt>
                <c:pt idx="113">
                  <c:v>6.7348161286871558E-2</c:v>
                </c:pt>
                <c:pt idx="114">
                  <c:v>5.9823183106138982E-2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2B-4DF3-B805-DEC930C30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837280"/>
        <c:axId val="718328208"/>
      </c:lineChart>
      <c:catAx>
        <c:axId val="142883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8328208"/>
        <c:crosses val="autoZero"/>
        <c:auto val="1"/>
        <c:lblAlgn val="ctr"/>
        <c:lblOffset val="100"/>
        <c:noMultiLvlLbl val="0"/>
      </c:catAx>
      <c:valAx>
        <c:axId val="7183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883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'PIB Var. Real Tri'!$J$3</c:f>
              <c:strCache>
                <c:ptCount val="1"/>
                <c:pt idx="0">
                  <c:v>Agropecuária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Tri'!$J$104:$J$124</c:f>
              <c:numCache>
                <c:formatCode>0.0%</c:formatCode>
                <c:ptCount val="21"/>
                <c:pt idx="0">
                  <c:v>3.6833415494508026E-2</c:v>
                </c:pt>
                <c:pt idx="1">
                  <c:v>-5.2312174120805022E-2</c:v>
                </c:pt>
                <c:pt idx="2">
                  <c:v>-5.8950235965474447E-2</c:v>
                </c:pt>
                <c:pt idx="3">
                  <c:v>0.15905287678346225</c:v>
                </c:pt>
                <c:pt idx="4">
                  <c:v>-9.56817534173241E-2</c:v>
                </c:pt>
                <c:pt idx="5">
                  <c:v>-7.5587746151702939E-3</c:v>
                </c:pt>
                <c:pt idx="6">
                  <c:v>4.8099742946387636E-2</c:v>
                </c:pt>
                <c:pt idx="7">
                  <c:v>4.2179283852009197E-2</c:v>
                </c:pt>
                <c:pt idx="8">
                  <c:v>0.15001922868757789</c:v>
                </c:pt>
                <c:pt idx="9">
                  <c:v>-4.0311937287401678E-2</c:v>
                </c:pt>
                <c:pt idx="10">
                  <c:v>-4.3175566863218773E-2</c:v>
                </c:pt>
                <c:pt idx="11">
                  <c:v>-2.451647438375737E-2</c:v>
                </c:pt>
                <c:pt idx="12">
                  <c:v>3.6373661955439784E-2</c:v>
                </c:pt>
                <c:pt idx="13">
                  <c:v>-1.622001310664567E-2</c:v>
                </c:pt>
                <c:pt idx="14">
                  <c:v>5.4110977941641547E-3</c:v>
                </c:pt>
                <c:pt idx="15">
                  <c:v>-2.1601680670355727E-2</c:v>
                </c:pt>
                <c:pt idx="16">
                  <c:v>0.16112519393081137</c:v>
                </c:pt>
                <c:pt idx="17">
                  <c:v>-3.1634784061775667E-2</c:v>
                </c:pt>
                <c:pt idx="18">
                  <c:v>5.4326452266066916E-3</c:v>
                </c:pt>
                <c:pt idx="19">
                  <c:v>6.6569862641312483E-3</c:v>
                </c:pt>
                <c:pt idx="20">
                  <c:v>2.2538831180772378E-2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56-44CB-973F-1CDE020F2188}"/>
            </c:ext>
          </c:extLst>
        </c:ser>
        <c:ser>
          <c:idx val="1"/>
          <c:order val="1"/>
          <c:tx>
            <c:strRef>
              <c:f>'PIB Var. Real Tri'!$K$3</c:f>
              <c:strCache>
                <c:ptCount val="1"/>
                <c:pt idx="0">
                  <c:v>Indústrias extrativas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Tri'!$K$104:$K$124</c:f>
              <c:numCache>
                <c:formatCode>0.0%</c:formatCode>
                <c:ptCount val="21"/>
                <c:pt idx="0">
                  <c:v>2.3542349884253522E-2</c:v>
                </c:pt>
                <c:pt idx="1">
                  <c:v>4.1201102855043858E-2</c:v>
                </c:pt>
                <c:pt idx="2">
                  <c:v>1.5890272566843278E-2</c:v>
                </c:pt>
                <c:pt idx="3">
                  <c:v>-3.0529251727736795E-2</c:v>
                </c:pt>
                <c:pt idx="4">
                  <c:v>-3.0215354539982586E-2</c:v>
                </c:pt>
                <c:pt idx="5">
                  <c:v>1.0777817563161207E-2</c:v>
                </c:pt>
                <c:pt idx="6">
                  <c:v>2.1493152758346401E-2</c:v>
                </c:pt>
                <c:pt idx="7">
                  <c:v>1.4765557485650449E-2</c:v>
                </c:pt>
                <c:pt idx="8">
                  <c:v>3.7589123085319587E-2</c:v>
                </c:pt>
                <c:pt idx="9">
                  <c:v>1.4088884910064881E-2</c:v>
                </c:pt>
                <c:pt idx="10">
                  <c:v>1.113855535886632E-2</c:v>
                </c:pt>
                <c:pt idx="11">
                  <c:v>4.5708691186916006E-2</c:v>
                </c:pt>
                <c:pt idx="12">
                  <c:v>-2.6717779858284052E-3</c:v>
                </c:pt>
                <c:pt idx="13">
                  <c:v>-5.3275063742852617E-2</c:v>
                </c:pt>
                <c:pt idx="14">
                  <c:v>5.8423326817440557E-3</c:v>
                </c:pt>
                <c:pt idx="15">
                  <c:v>1.6523600845631536E-2</c:v>
                </c:pt>
                <c:pt idx="16">
                  <c:v>3.088147723554524E-2</c:v>
                </c:pt>
                <c:pt idx="17">
                  <c:v>4.4078172478725142E-2</c:v>
                </c:pt>
                <c:pt idx="18">
                  <c:v>2.404612356165936E-2</c:v>
                </c:pt>
                <c:pt idx="19">
                  <c:v>1.7311318765067751E-2</c:v>
                </c:pt>
                <c:pt idx="20">
                  <c:v>3.8775193123944618E-2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56-44CB-973F-1CDE020F2188}"/>
            </c:ext>
          </c:extLst>
        </c:ser>
        <c:ser>
          <c:idx val="2"/>
          <c:order val="2"/>
          <c:tx>
            <c:strRef>
              <c:f>'PIB Var. Real Tri'!$L$3</c:f>
              <c:strCache>
                <c:ptCount val="1"/>
                <c:pt idx="0">
                  <c:v>Indústrias de transformação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Tri'!$L$104:$L$124</c:f>
              <c:numCache>
                <c:formatCode>0.0%</c:formatCode>
                <c:ptCount val="21"/>
                <c:pt idx="0">
                  <c:v>-5.8136337677145988E-3</c:v>
                </c:pt>
                <c:pt idx="1">
                  <c:v>-3.9033119155696516E-2</c:v>
                </c:pt>
                <c:pt idx="2">
                  <c:v>-3.3944491026929757E-2</c:v>
                </c:pt>
                <c:pt idx="3">
                  <c:v>-3.717794621483772E-2</c:v>
                </c:pt>
                <c:pt idx="4">
                  <c:v>5.1137052856510046E-2</c:v>
                </c:pt>
                <c:pt idx="5">
                  <c:v>8.4851413684412513E-3</c:v>
                </c:pt>
                <c:pt idx="6">
                  <c:v>-4.5645939545371217E-3</c:v>
                </c:pt>
                <c:pt idx="7">
                  <c:v>-1.1922642838469666E-2</c:v>
                </c:pt>
                <c:pt idx="8">
                  <c:v>-5.206259046936057E-3</c:v>
                </c:pt>
                <c:pt idx="9">
                  <c:v>4.7418671846677363E-4</c:v>
                </c:pt>
                <c:pt idx="10">
                  <c:v>3.5492891282389305E-3</c:v>
                </c:pt>
                <c:pt idx="11">
                  <c:v>-2.8597004144290672E-3</c:v>
                </c:pt>
                <c:pt idx="12">
                  <c:v>1.5869175918817868E-2</c:v>
                </c:pt>
                <c:pt idx="13">
                  <c:v>2.2530466917182412E-2</c:v>
                </c:pt>
                <c:pt idx="14">
                  <c:v>8.1283755806800251E-3</c:v>
                </c:pt>
                <c:pt idx="15">
                  <c:v>6.1756385690436844E-3</c:v>
                </c:pt>
                <c:pt idx="16">
                  <c:v>-1.2169507505922383E-2</c:v>
                </c:pt>
                <c:pt idx="17">
                  <c:v>-3.7486041761047861E-3</c:v>
                </c:pt>
                <c:pt idx="18">
                  <c:v>2.0164165250970978E-3</c:v>
                </c:pt>
                <c:pt idx="19">
                  <c:v>-6.8729196271956061E-3</c:v>
                </c:pt>
                <c:pt idx="20">
                  <c:v>8.2655220071248259E-4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56-44CB-973F-1CDE020F2188}"/>
            </c:ext>
          </c:extLst>
        </c:ser>
        <c:ser>
          <c:idx val="3"/>
          <c:order val="3"/>
          <c:tx>
            <c:strRef>
              <c:f>'PIB Var. Real Tri'!$M$3</c:f>
              <c:strCache>
                <c:ptCount val="1"/>
                <c:pt idx="0">
                  <c:v>Eletricidade e gás, água, esgoto, ativ. de gestão de resíduos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Tri'!$M$104:$M$124</c:f>
              <c:numCache>
                <c:formatCode>0.0%</c:formatCode>
                <c:ptCount val="21"/>
                <c:pt idx="0">
                  <c:v>3.8113962775133237E-2</c:v>
                </c:pt>
                <c:pt idx="1">
                  <c:v>-9.1237452767323202E-3</c:v>
                </c:pt>
                <c:pt idx="2">
                  <c:v>6.0324667906985763E-3</c:v>
                </c:pt>
                <c:pt idx="3">
                  <c:v>-5.7245979500752942E-3</c:v>
                </c:pt>
                <c:pt idx="4">
                  <c:v>6.9786379984607683E-2</c:v>
                </c:pt>
                <c:pt idx="5">
                  <c:v>4.3751075998191835E-2</c:v>
                </c:pt>
                <c:pt idx="6">
                  <c:v>2.6708474997592102E-3</c:v>
                </c:pt>
                <c:pt idx="7">
                  <c:v>1.1207534655558238E-2</c:v>
                </c:pt>
                <c:pt idx="8">
                  <c:v>2.8016069589165138E-3</c:v>
                </c:pt>
                <c:pt idx="9">
                  <c:v>-5.347454013708286E-3</c:v>
                </c:pt>
                <c:pt idx="10">
                  <c:v>4.5073930515002081E-2</c:v>
                </c:pt>
                <c:pt idx="11">
                  <c:v>6.0202485451889221E-2</c:v>
                </c:pt>
                <c:pt idx="12">
                  <c:v>-4.6520680382849393E-2</c:v>
                </c:pt>
                <c:pt idx="13">
                  <c:v>5.1546075467363561E-3</c:v>
                </c:pt>
                <c:pt idx="14">
                  <c:v>-1.9691912052372196E-2</c:v>
                </c:pt>
                <c:pt idx="15">
                  <c:v>-4.5061684438658656E-3</c:v>
                </c:pt>
                <c:pt idx="16">
                  <c:v>1.8510413093813627E-2</c:v>
                </c:pt>
                <c:pt idx="17">
                  <c:v>-9.2928858077837573E-3</c:v>
                </c:pt>
                <c:pt idx="18">
                  <c:v>-1.2082843121916542E-2</c:v>
                </c:pt>
                <c:pt idx="19">
                  <c:v>1.1529879883214855E-2</c:v>
                </c:pt>
                <c:pt idx="20">
                  <c:v>-4.4029450816529536E-4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56-44CB-973F-1CDE020F2188}"/>
            </c:ext>
          </c:extLst>
        </c:ser>
        <c:ser>
          <c:idx val="4"/>
          <c:order val="4"/>
          <c:tx>
            <c:strRef>
              <c:f>'PIB Var. Real Tri'!$N$3</c:f>
              <c:strCache>
                <c:ptCount val="1"/>
                <c:pt idx="0">
                  <c:v>Construção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Tri'!$N$104:$N$124</c:f>
              <c:numCache>
                <c:formatCode>0.0%</c:formatCode>
                <c:ptCount val="21"/>
                <c:pt idx="0">
                  <c:v>5.0556905549263842E-2</c:v>
                </c:pt>
                <c:pt idx="1">
                  <c:v>9.1055290158466029E-3</c:v>
                </c:pt>
                <c:pt idx="2">
                  <c:v>3.8222165149866427E-2</c:v>
                </c:pt>
                <c:pt idx="3">
                  <c:v>-4.0475100508166051E-3</c:v>
                </c:pt>
                <c:pt idx="4">
                  <c:v>2.9096123231119764E-2</c:v>
                </c:pt>
                <c:pt idx="5">
                  <c:v>2.0000240032870709E-2</c:v>
                </c:pt>
                <c:pt idx="6">
                  <c:v>1.8763549784620359E-2</c:v>
                </c:pt>
                <c:pt idx="7">
                  <c:v>-1.6767808417670449E-2</c:v>
                </c:pt>
                <c:pt idx="8">
                  <c:v>-4.3796415410742862E-3</c:v>
                </c:pt>
                <c:pt idx="9">
                  <c:v>7.264561569525485E-3</c:v>
                </c:pt>
                <c:pt idx="10">
                  <c:v>-2.9512167602715467E-2</c:v>
                </c:pt>
                <c:pt idx="11">
                  <c:v>3.9170388951236479E-2</c:v>
                </c:pt>
                <c:pt idx="12">
                  <c:v>4.9322038314627559E-3</c:v>
                </c:pt>
                <c:pt idx="13">
                  <c:v>2.7261367223477828E-2</c:v>
                </c:pt>
                <c:pt idx="14">
                  <c:v>-1.0773347937795386E-2</c:v>
                </c:pt>
                <c:pt idx="15">
                  <c:v>2.8203049639927258E-2</c:v>
                </c:pt>
                <c:pt idx="16">
                  <c:v>-1.4042667183874591E-2</c:v>
                </c:pt>
                <c:pt idx="17">
                  <c:v>-1.641234271711145E-3</c:v>
                </c:pt>
                <c:pt idx="18">
                  <c:v>8.9677444239995019E-3</c:v>
                </c:pt>
                <c:pt idx="19">
                  <c:v>-2.2606207803397393E-2</c:v>
                </c:pt>
                <c:pt idx="20">
                  <c:v>2.7908382057608705E-2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56-44CB-973F-1CDE020F2188}"/>
            </c:ext>
          </c:extLst>
        </c:ser>
        <c:ser>
          <c:idx val="5"/>
          <c:order val="5"/>
          <c:tx>
            <c:strRef>
              <c:f>'PIB Var. Real Tri'!$O$3</c:f>
              <c:strCache>
                <c:ptCount val="1"/>
                <c:pt idx="0">
                  <c:v> Indústria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Tri'!$O$104:$O$124</c:f>
              <c:numCache>
                <c:formatCode>0.0%</c:formatCode>
                <c:ptCount val="21"/>
                <c:pt idx="0">
                  <c:v>2.0674918365103379E-2</c:v>
                </c:pt>
                <c:pt idx="1">
                  <c:v>-2.1525964558073651E-2</c:v>
                </c:pt>
                <c:pt idx="2">
                  <c:v>-9.8191954152178074E-3</c:v>
                </c:pt>
                <c:pt idx="3">
                  <c:v>-2.5707266297073983E-2</c:v>
                </c:pt>
                <c:pt idx="4">
                  <c:v>3.2908485939156629E-2</c:v>
                </c:pt>
                <c:pt idx="5">
                  <c:v>1.6852485396947614E-2</c:v>
                </c:pt>
                <c:pt idx="6">
                  <c:v>3.2860518151742735E-3</c:v>
                </c:pt>
                <c:pt idx="7">
                  <c:v>-5.5784131002176718E-3</c:v>
                </c:pt>
                <c:pt idx="8">
                  <c:v>1.3533125746851837E-3</c:v>
                </c:pt>
                <c:pt idx="9">
                  <c:v>9.5283918487427677E-3</c:v>
                </c:pt>
                <c:pt idx="10">
                  <c:v>5.6721270353021769E-3</c:v>
                </c:pt>
                <c:pt idx="11">
                  <c:v>1.4650159638590399E-2</c:v>
                </c:pt>
                <c:pt idx="12">
                  <c:v>4.7790958692202068E-3</c:v>
                </c:pt>
                <c:pt idx="13">
                  <c:v>7.5286734737931571E-3</c:v>
                </c:pt>
                <c:pt idx="14">
                  <c:v>5.9908483473731788E-3</c:v>
                </c:pt>
                <c:pt idx="15">
                  <c:v>3.4979338499985246E-3</c:v>
                </c:pt>
                <c:pt idx="16">
                  <c:v>2.0739078460185745E-4</c:v>
                </c:pt>
                <c:pt idx="17">
                  <c:v>7.2617440031823577E-3</c:v>
                </c:pt>
                <c:pt idx="18">
                  <c:v>6.2201952504270519E-3</c:v>
                </c:pt>
                <c:pt idx="19">
                  <c:v>-7.2614380039495163E-3</c:v>
                </c:pt>
                <c:pt idx="20">
                  <c:v>1.2321243906964208E-2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56-44CB-973F-1CDE020F2188}"/>
            </c:ext>
          </c:extLst>
        </c:ser>
        <c:ser>
          <c:idx val="6"/>
          <c:order val="6"/>
          <c:tx>
            <c:strRef>
              <c:f>'PIB Var. Real Tri'!$P$3</c:f>
              <c:strCache>
                <c:ptCount val="1"/>
                <c:pt idx="0">
                  <c:v>Comércio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Tri'!$P$104:$P$124</c:f>
              <c:numCache>
                <c:formatCode>0.0%</c:formatCode>
                <c:ptCount val="21"/>
                <c:pt idx="0">
                  <c:v>3.0781160281321274E-3</c:v>
                </c:pt>
                <c:pt idx="1">
                  <c:v>-1.9574026264037814E-2</c:v>
                </c:pt>
                <c:pt idx="2">
                  <c:v>2.1124185482548352E-3</c:v>
                </c:pt>
                <c:pt idx="3">
                  <c:v>4.0399884176849366E-3</c:v>
                </c:pt>
                <c:pt idx="4">
                  <c:v>-8.6542548023149646E-4</c:v>
                </c:pt>
                <c:pt idx="5">
                  <c:v>1.4788152964722023E-2</c:v>
                </c:pt>
                <c:pt idx="6">
                  <c:v>2.8484957092222984E-4</c:v>
                </c:pt>
                <c:pt idx="7">
                  <c:v>-2.1221812784026906E-3</c:v>
                </c:pt>
                <c:pt idx="8">
                  <c:v>4.7353913200303133E-3</c:v>
                </c:pt>
                <c:pt idx="9">
                  <c:v>2.5217562234736146E-3</c:v>
                </c:pt>
                <c:pt idx="10">
                  <c:v>4.1905220378035679E-4</c:v>
                </c:pt>
                <c:pt idx="11">
                  <c:v>-3.6246539133764077E-3</c:v>
                </c:pt>
                <c:pt idx="12">
                  <c:v>1.8616705049515403E-2</c:v>
                </c:pt>
                <c:pt idx="13">
                  <c:v>1.6601374376195244E-2</c:v>
                </c:pt>
                <c:pt idx="14">
                  <c:v>7.96873447206492E-3</c:v>
                </c:pt>
                <c:pt idx="15">
                  <c:v>3.731966871339587E-3</c:v>
                </c:pt>
                <c:pt idx="16">
                  <c:v>1.4846107103241302E-3</c:v>
                </c:pt>
                <c:pt idx="17">
                  <c:v>8.9254474645494852E-4</c:v>
                </c:pt>
                <c:pt idx="18">
                  <c:v>2.7881493522585732E-3</c:v>
                </c:pt>
                <c:pt idx="19">
                  <c:v>-2.0848958028106823E-3</c:v>
                </c:pt>
                <c:pt idx="20">
                  <c:v>7.9449133916846826E-3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56-44CB-973F-1CDE020F2188}"/>
            </c:ext>
          </c:extLst>
        </c:ser>
        <c:ser>
          <c:idx val="7"/>
          <c:order val="7"/>
          <c:tx>
            <c:strRef>
              <c:f>'PIB Var. Real Tri'!$Q$3</c:f>
              <c:strCache>
                <c:ptCount val="1"/>
                <c:pt idx="0">
                  <c:v>Transporte, armazenagem e correio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Tri'!$Q$104:$Q$124</c:f>
              <c:numCache>
                <c:formatCode>0.0%</c:formatCode>
                <c:ptCount val="21"/>
                <c:pt idx="0">
                  <c:v>2.1669951146028321E-2</c:v>
                </c:pt>
                <c:pt idx="1">
                  <c:v>-8.8534431792485213E-3</c:v>
                </c:pt>
                <c:pt idx="2">
                  <c:v>5.311685429602031E-3</c:v>
                </c:pt>
                <c:pt idx="3">
                  <c:v>2.367710339138851E-2</c:v>
                </c:pt>
                <c:pt idx="4">
                  <c:v>3.6532108981416123E-2</c:v>
                </c:pt>
                <c:pt idx="5">
                  <c:v>1.8737342687688896E-2</c:v>
                </c:pt>
                <c:pt idx="6">
                  <c:v>1.446865973373912E-2</c:v>
                </c:pt>
                <c:pt idx="7">
                  <c:v>1.2527411242424957E-2</c:v>
                </c:pt>
                <c:pt idx="8">
                  <c:v>2.7970975189424152E-3</c:v>
                </c:pt>
                <c:pt idx="9">
                  <c:v>1.2582856537150633E-2</c:v>
                </c:pt>
                <c:pt idx="10">
                  <c:v>-1.3115030485187251E-2</c:v>
                </c:pt>
                <c:pt idx="11">
                  <c:v>-1.1804373334908913E-2</c:v>
                </c:pt>
                <c:pt idx="12">
                  <c:v>2.2944821190049369E-2</c:v>
                </c:pt>
                <c:pt idx="13">
                  <c:v>4.1424674227408254E-3</c:v>
                </c:pt>
                <c:pt idx="14">
                  <c:v>1.7840521190353176E-3</c:v>
                </c:pt>
                <c:pt idx="15">
                  <c:v>7.0108517259408476E-3</c:v>
                </c:pt>
                <c:pt idx="16">
                  <c:v>1.868597835089858E-3</c:v>
                </c:pt>
                <c:pt idx="17">
                  <c:v>8.3364964118060048E-3</c:v>
                </c:pt>
                <c:pt idx="18">
                  <c:v>2.1599352396752813E-2</c:v>
                </c:pt>
                <c:pt idx="19">
                  <c:v>-1.4022078375413249E-2</c:v>
                </c:pt>
                <c:pt idx="20">
                  <c:v>-5.8630099610794684E-3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56-44CB-973F-1CDE020F2188}"/>
            </c:ext>
          </c:extLst>
        </c:ser>
        <c:ser>
          <c:idx val="8"/>
          <c:order val="8"/>
          <c:tx>
            <c:strRef>
              <c:f>'PIB Var. Real Tri'!$R$3</c:f>
              <c:strCache>
                <c:ptCount val="1"/>
                <c:pt idx="0">
                  <c:v>Informação e comunicação 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Tri'!$R$104:$R$124</c:f>
              <c:numCache>
                <c:formatCode>0.0%</c:formatCode>
                <c:ptCount val="21"/>
                <c:pt idx="0">
                  <c:v>4.4781339936461162E-2</c:v>
                </c:pt>
                <c:pt idx="1">
                  <c:v>4.6781271944919212E-2</c:v>
                </c:pt>
                <c:pt idx="2">
                  <c:v>1.5610735981906654E-2</c:v>
                </c:pt>
                <c:pt idx="3">
                  <c:v>3.1135710433406683E-2</c:v>
                </c:pt>
                <c:pt idx="4">
                  <c:v>-3.125464955584345E-2</c:v>
                </c:pt>
                <c:pt idx="5">
                  <c:v>2.7084589061755704E-2</c:v>
                </c:pt>
                <c:pt idx="6">
                  <c:v>3.1437359778463181E-2</c:v>
                </c:pt>
                <c:pt idx="7">
                  <c:v>2.0261283833664878E-2</c:v>
                </c:pt>
                <c:pt idx="8">
                  <c:v>-1.741236304655347E-2</c:v>
                </c:pt>
                <c:pt idx="9">
                  <c:v>9.4741908081721338E-3</c:v>
                </c:pt>
                <c:pt idx="10">
                  <c:v>2.0258434745950016E-3</c:v>
                </c:pt>
                <c:pt idx="11">
                  <c:v>1.0174333797916102E-2</c:v>
                </c:pt>
                <c:pt idx="12">
                  <c:v>2.3665381973451582E-2</c:v>
                </c:pt>
                <c:pt idx="13">
                  <c:v>1.5484577158135115E-2</c:v>
                </c:pt>
                <c:pt idx="14">
                  <c:v>2.6886731066255498E-2</c:v>
                </c:pt>
                <c:pt idx="15">
                  <c:v>-2.1894853814474757E-3</c:v>
                </c:pt>
                <c:pt idx="16">
                  <c:v>2.6583649133218978E-2</c:v>
                </c:pt>
                <c:pt idx="17">
                  <c:v>1.1328468327861385E-2</c:v>
                </c:pt>
                <c:pt idx="18">
                  <c:v>1.6326620271047698E-2</c:v>
                </c:pt>
                <c:pt idx="19">
                  <c:v>1.7382005205151652E-2</c:v>
                </c:pt>
                <c:pt idx="20">
                  <c:v>2.6553016041402255E-2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56-44CB-973F-1CDE020F2188}"/>
            </c:ext>
          </c:extLst>
        </c:ser>
        <c:ser>
          <c:idx val="9"/>
          <c:order val="9"/>
          <c:tx>
            <c:strRef>
              <c:f>'PIB Var. Real Tri'!$S$3</c:f>
              <c:strCache>
                <c:ptCount val="1"/>
                <c:pt idx="0">
                  <c:v>Atividades financeiras, de seguros e serviços relacionados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Tri'!$S$104:$S$124</c:f>
              <c:numCache>
                <c:formatCode>0.0%</c:formatCode>
                <c:ptCount val="21"/>
                <c:pt idx="0">
                  <c:v>-5.8494054087736558E-3</c:v>
                </c:pt>
                <c:pt idx="1">
                  <c:v>-6.020684191234027E-3</c:v>
                </c:pt>
                <c:pt idx="2">
                  <c:v>-1.0526159150446301E-2</c:v>
                </c:pt>
                <c:pt idx="3">
                  <c:v>1.6147519015411671E-2</c:v>
                </c:pt>
                <c:pt idx="4">
                  <c:v>-1.8713175797270609E-2</c:v>
                </c:pt>
                <c:pt idx="5">
                  <c:v>-1.8631471529449994E-3</c:v>
                </c:pt>
                <c:pt idx="6">
                  <c:v>1.9717924361869255E-2</c:v>
                </c:pt>
                <c:pt idx="7">
                  <c:v>1.4092959649853132E-2</c:v>
                </c:pt>
                <c:pt idx="8">
                  <c:v>2.9958917609482549E-2</c:v>
                </c:pt>
                <c:pt idx="9">
                  <c:v>1.4078457384971266E-2</c:v>
                </c:pt>
                <c:pt idx="10">
                  <c:v>1.6072872789571369E-2</c:v>
                </c:pt>
                <c:pt idx="11">
                  <c:v>1.8230747110311141E-2</c:v>
                </c:pt>
                <c:pt idx="12">
                  <c:v>1.0302635984493547E-2</c:v>
                </c:pt>
                <c:pt idx="13">
                  <c:v>1.6858233784646792E-2</c:v>
                </c:pt>
                <c:pt idx="14">
                  <c:v>1.4860644284068636E-2</c:v>
                </c:pt>
                <c:pt idx="15">
                  <c:v>-5.5742857783699362E-3</c:v>
                </c:pt>
                <c:pt idx="16">
                  <c:v>7.4476273667263282E-3</c:v>
                </c:pt>
                <c:pt idx="17">
                  <c:v>1.6301974709773237E-2</c:v>
                </c:pt>
                <c:pt idx="18">
                  <c:v>-1.0912201072717398E-2</c:v>
                </c:pt>
                <c:pt idx="19">
                  <c:v>3.032782472049611E-2</c:v>
                </c:pt>
                <c:pt idx="20">
                  <c:v>-7.0159497142825433E-3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D56-44CB-973F-1CDE020F2188}"/>
            </c:ext>
          </c:extLst>
        </c:ser>
        <c:ser>
          <c:idx val="10"/>
          <c:order val="10"/>
          <c:tx>
            <c:strRef>
              <c:f>'PIB Var. Real Tri'!$T$3</c:f>
              <c:strCache>
                <c:ptCount val="1"/>
                <c:pt idx="0">
                  <c:v>Atividades Imobiliárias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Tri'!$T$104:$T$124</c:f>
              <c:numCache>
                <c:formatCode>0.0%</c:formatCode>
                <c:ptCount val="21"/>
                <c:pt idx="0">
                  <c:v>5.1682975211835291E-3</c:v>
                </c:pt>
                <c:pt idx="1">
                  <c:v>2.6171847153568795E-3</c:v>
                </c:pt>
                <c:pt idx="2">
                  <c:v>-9.243857022797064E-4</c:v>
                </c:pt>
                <c:pt idx="3">
                  <c:v>1.0007965998230173E-2</c:v>
                </c:pt>
                <c:pt idx="4">
                  <c:v>-4.4531634561244537E-3</c:v>
                </c:pt>
                <c:pt idx="5">
                  <c:v>9.5851362187955313E-3</c:v>
                </c:pt>
                <c:pt idx="6">
                  <c:v>9.8188594660755246E-3</c:v>
                </c:pt>
                <c:pt idx="7">
                  <c:v>9.7311072701642409E-3</c:v>
                </c:pt>
                <c:pt idx="8">
                  <c:v>2.7248151484633443E-3</c:v>
                </c:pt>
                <c:pt idx="9">
                  <c:v>6.8168938193025053E-3</c:v>
                </c:pt>
                <c:pt idx="10">
                  <c:v>1.1802669948860034E-2</c:v>
                </c:pt>
                <c:pt idx="11">
                  <c:v>5.7882232952786161E-3</c:v>
                </c:pt>
                <c:pt idx="12">
                  <c:v>9.686199468669443E-3</c:v>
                </c:pt>
                <c:pt idx="13">
                  <c:v>8.2416385549073379E-3</c:v>
                </c:pt>
                <c:pt idx="14">
                  <c:v>7.8246134369119869E-3</c:v>
                </c:pt>
                <c:pt idx="15">
                  <c:v>5.7344144439097633E-4</c:v>
                </c:pt>
                <c:pt idx="16">
                  <c:v>2.652788027289521E-3</c:v>
                </c:pt>
                <c:pt idx="17">
                  <c:v>8.9431466148002237E-3</c:v>
                </c:pt>
                <c:pt idx="18">
                  <c:v>7.0512564039304504E-3</c:v>
                </c:pt>
                <c:pt idx="19">
                  <c:v>1.0124867226712908E-3</c:v>
                </c:pt>
                <c:pt idx="20">
                  <c:v>1.1343943814392077E-2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D56-44CB-973F-1CDE020F2188}"/>
            </c:ext>
          </c:extLst>
        </c:ser>
        <c:ser>
          <c:idx val="11"/>
          <c:order val="11"/>
          <c:tx>
            <c:strRef>
              <c:f>'PIB Var. Real Tri'!$U$3</c:f>
              <c:strCache>
                <c:ptCount val="1"/>
                <c:pt idx="0">
                  <c:v>Outras atividades de serviços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Tri'!$U$104:$U$124</c:f>
              <c:numCache>
                <c:formatCode>0.0%</c:formatCode>
                <c:ptCount val="21"/>
                <c:pt idx="0">
                  <c:v>1.1409957977375651E-2</c:v>
                </c:pt>
                <c:pt idx="1">
                  <c:v>1.492981844941732E-2</c:v>
                </c:pt>
                <c:pt idx="2">
                  <c:v>4.6416004774213926E-2</c:v>
                </c:pt>
                <c:pt idx="3">
                  <c:v>7.8076148167800508E-3</c:v>
                </c:pt>
                <c:pt idx="4">
                  <c:v>3.9663967702788794E-2</c:v>
                </c:pt>
                <c:pt idx="5">
                  <c:v>3.4141834527942061E-2</c:v>
                </c:pt>
                <c:pt idx="6">
                  <c:v>2.2889982514908036E-2</c:v>
                </c:pt>
                <c:pt idx="7">
                  <c:v>1.2760174633694721E-3</c:v>
                </c:pt>
                <c:pt idx="8">
                  <c:v>-9.3009291394208216E-4</c:v>
                </c:pt>
                <c:pt idx="9">
                  <c:v>9.3778096186554194E-3</c:v>
                </c:pt>
                <c:pt idx="10">
                  <c:v>5.9208175142797526E-3</c:v>
                </c:pt>
                <c:pt idx="11">
                  <c:v>1.5503733589870894E-2</c:v>
                </c:pt>
                <c:pt idx="12">
                  <c:v>2.2416864512923684E-2</c:v>
                </c:pt>
                <c:pt idx="13">
                  <c:v>6.2338086305895324E-3</c:v>
                </c:pt>
                <c:pt idx="14">
                  <c:v>1.6412778069731182E-2</c:v>
                </c:pt>
                <c:pt idx="15">
                  <c:v>-2.1914548357097052E-3</c:v>
                </c:pt>
                <c:pt idx="16">
                  <c:v>8.0196434187862486E-4</c:v>
                </c:pt>
                <c:pt idx="17">
                  <c:v>1.1842525583160235E-2</c:v>
                </c:pt>
                <c:pt idx="18">
                  <c:v>8.0699544135565127E-4</c:v>
                </c:pt>
                <c:pt idx="19">
                  <c:v>7.1230896484300033E-3</c:v>
                </c:pt>
                <c:pt idx="20">
                  <c:v>3.679577565218084E-3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D56-44CB-973F-1CDE020F2188}"/>
            </c:ext>
          </c:extLst>
        </c:ser>
        <c:ser>
          <c:idx val="12"/>
          <c:order val="12"/>
          <c:tx>
            <c:strRef>
              <c:f>'PIB Var. Real Tri'!$V$3</c:f>
              <c:strCache>
                <c:ptCount val="1"/>
                <c:pt idx="0">
                  <c:v>Adm., defesa, saúde e educação públicas e seguridade social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Tri'!$V$104:$V$124</c:f>
              <c:numCache>
                <c:formatCode>0.0%</c:formatCode>
                <c:ptCount val="21"/>
                <c:pt idx="0">
                  <c:v>7.3609681499631208E-4</c:v>
                </c:pt>
                <c:pt idx="1">
                  <c:v>6.278824254446036E-3</c:v>
                </c:pt>
                <c:pt idx="2">
                  <c:v>1.099282300188742E-2</c:v>
                </c:pt>
                <c:pt idx="3">
                  <c:v>1.6968323235529104E-2</c:v>
                </c:pt>
                <c:pt idx="4">
                  <c:v>3.5038768747064353E-3</c:v>
                </c:pt>
                <c:pt idx="5">
                  <c:v>-1.5128322128396987E-2</c:v>
                </c:pt>
                <c:pt idx="6">
                  <c:v>1.2701403040152215E-2</c:v>
                </c:pt>
                <c:pt idx="7">
                  <c:v>-4.7669923712007067E-3</c:v>
                </c:pt>
                <c:pt idx="8">
                  <c:v>1.1171075310138612E-2</c:v>
                </c:pt>
                <c:pt idx="9">
                  <c:v>7.1224438139005919E-3</c:v>
                </c:pt>
                <c:pt idx="10">
                  <c:v>1.7956087125954312E-3</c:v>
                </c:pt>
                <c:pt idx="11">
                  <c:v>-1.503733780601757E-3</c:v>
                </c:pt>
                <c:pt idx="12">
                  <c:v>8.1833852662094309E-4</c:v>
                </c:pt>
                <c:pt idx="13">
                  <c:v>1.3191020519012886E-2</c:v>
                </c:pt>
                <c:pt idx="14">
                  <c:v>4.4829319511310306E-3</c:v>
                </c:pt>
                <c:pt idx="15">
                  <c:v>-3.7128014989789015E-3</c:v>
                </c:pt>
                <c:pt idx="16">
                  <c:v>1.8322901786391732E-3</c:v>
                </c:pt>
                <c:pt idx="17">
                  <c:v>4.3437754826802788E-4</c:v>
                </c:pt>
                <c:pt idx="18">
                  <c:v>3.9735959144038269E-3</c:v>
                </c:pt>
                <c:pt idx="19">
                  <c:v>3.3680775241569094E-3</c:v>
                </c:pt>
                <c:pt idx="20">
                  <c:v>3.8603017862104405E-3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D56-44CB-973F-1CDE020F2188}"/>
            </c:ext>
          </c:extLst>
        </c:ser>
        <c:ser>
          <c:idx val="13"/>
          <c:order val="13"/>
          <c:tx>
            <c:strRef>
              <c:f>'PIB Var. Real Tri'!$W$3</c:f>
              <c:strCache>
                <c:ptCount val="1"/>
                <c:pt idx="0">
                  <c:v> Serviços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Tri'!$W$104:$W$124</c:f>
              <c:numCache>
                <c:formatCode>0.0%</c:formatCode>
                <c:ptCount val="21"/>
                <c:pt idx="0">
                  <c:v>6.540466624281871E-3</c:v>
                </c:pt>
                <c:pt idx="1">
                  <c:v>4.5829062287341404E-3</c:v>
                </c:pt>
                <c:pt idx="2">
                  <c:v>1.2024096709362997E-2</c:v>
                </c:pt>
                <c:pt idx="3">
                  <c:v>1.3757158770384414E-2</c:v>
                </c:pt>
                <c:pt idx="4">
                  <c:v>8.0678022363189772E-3</c:v>
                </c:pt>
                <c:pt idx="5">
                  <c:v>1.237018953912572E-2</c:v>
                </c:pt>
                <c:pt idx="6">
                  <c:v>1.2455232391675564E-2</c:v>
                </c:pt>
                <c:pt idx="7">
                  <c:v>4.2887647873750545E-3</c:v>
                </c:pt>
                <c:pt idx="8">
                  <c:v>5.8152139914717793E-3</c:v>
                </c:pt>
                <c:pt idx="9">
                  <c:v>7.8674494225741132E-3</c:v>
                </c:pt>
                <c:pt idx="10">
                  <c:v>3.5889494446326164E-3</c:v>
                </c:pt>
                <c:pt idx="11">
                  <c:v>6.5478987100444641E-3</c:v>
                </c:pt>
                <c:pt idx="12">
                  <c:v>1.6958053370003334E-2</c:v>
                </c:pt>
                <c:pt idx="13">
                  <c:v>9.9965494848668346E-3</c:v>
                </c:pt>
                <c:pt idx="14">
                  <c:v>8.1678685495911729E-3</c:v>
                </c:pt>
                <c:pt idx="15">
                  <c:v>1.6507291099499E-4</c:v>
                </c:pt>
                <c:pt idx="16">
                  <c:v>2.5499823465116034E-3</c:v>
                </c:pt>
                <c:pt idx="17">
                  <c:v>7.7581590724560279E-3</c:v>
                </c:pt>
                <c:pt idx="18">
                  <c:v>2.7027820717364648E-3</c:v>
                </c:pt>
                <c:pt idx="19">
                  <c:v>6.4916846994345079E-3</c:v>
                </c:pt>
                <c:pt idx="20">
                  <c:v>4.1694672024814583E-3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D56-44CB-973F-1CDE020F2188}"/>
            </c:ext>
          </c:extLst>
        </c:ser>
        <c:ser>
          <c:idx val="14"/>
          <c:order val="14"/>
          <c:tx>
            <c:strRef>
              <c:f>'PIB Var. Real Tri'!$X$3</c:f>
              <c:strCache>
                <c:ptCount val="1"/>
                <c:pt idx="0">
                  <c:v> VA</c:v>
                </c:pt>
              </c:strCache>
            </c:strRef>
          </c:tx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Tri'!$X$104:$X$124</c:f>
              <c:numCache>
                <c:formatCode>0.0%</c:formatCode>
                <c:ptCount val="21"/>
                <c:pt idx="0">
                  <c:v>7.722278453887732E-3</c:v>
                </c:pt>
                <c:pt idx="1">
                  <c:v>-6.4405952108128606E-3</c:v>
                </c:pt>
                <c:pt idx="2">
                  <c:v>1.7129693363555631E-3</c:v>
                </c:pt>
                <c:pt idx="3">
                  <c:v>1.432794945130067E-2</c:v>
                </c:pt>
                <c:pt idx="4">
                  <c:v>7.037528669828319E-3</c:v>
                </c:pt>
                <c:pt idx="5">
                  <c:v>1.0637104103283557E-2</c:v>
                </c:pt>
                <c:pt idx="6">
                  <c:v>1.1948726603403959E-2</c:v>
                </c:pt>
                <c:pt idx="7">
                  <c:v>3.3918107106185591E-3</c:v>
                </c:pt>
                <c:pt idx="8">
                  <c:v>1.4787157765630221E-2</c:v>
                </c:pt>
                <c:pt idx="9">
                  <c:v>7.3330283276269448E-3</c:v>
                </c:pt>
                <c:pt idx="10">
                  <c:v>2.240539040342826E-3</c:v>
                </c:pt>
                <c:pt idx="11">
                  <c:v>4.1047609360345128E-3</c:v>
                </c:pt>
                <c:pt idx="12">
                  <c:v>2.4882880769301341E-3</c:v>
                </c:pt>
                <c:pt idx="13">
                  <c:v>1.7414860995726089E-2</c:v>
                </c:pt>
                <c:pt idx="14">
                  <c:v>9.4759817656202561E-3</c:v>
                </c:pt>
                <c:pt idx="15">
                  <c:v>8.4539793452464984E-4</c:v>
                </c:pt>
                <c:pt idx="16">
                  <c:v>1.260923714277884E-2</c:v>
                </c:pt>
                <c:pt idx="17">
                  <c:v>4.498492077128935E-3</c:v>
                </c:pt>
                <c:pt idx="18">
                  <c:v>8.2821849947412041E-4</c:v>
                </c:pt>
                <c:pt idx="19">
                  <c:v>2.4852833688295828E-3</c:v>
                </c:pt>
                <c:pt idx="20">
                  <c:v>9.9612981225332131E-3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D56-44CB-973F-1CDE020F2188}"/>
            </c:ext>
          </c:extLst>
        </c:ser>
        <c:ser>
          <c:idx val="15"/>
          <c:order val="15"/>
          <c:tx>
            <c:strRef>
              <c:f>'PIB Var. Real Tri'!$Y$3</c:f>
              <c:strCache>
                <c:ptCount val="1"/>
                <c:pt idx="0">
                  <c:v>PIB</c:v>
                </c:pt>
              </c:strCache>
            </c:strRef>
          </c:tx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Tri'!$A$104:$A$124</c:f>
              <c:strCache>
                <c:ptCount val="21"/>
                <c:pt idx="0">
                  <c:v>2021.I</c:v>
                </c:pt>
                <c:pt idx="1">
                  <c:v>2021.II</c:v>
                </c:pt>
                <c:pt idx="2">
                  <c:v>2021.III</c:v>
                </c:pt>
                <c:pt idx="3">
                  <c:v>2021.IV</c:v>
                </c:pt>
                <c:pt idx="4">
                  <c:v>2022.I</c:v>
                </c:pt>
                <c:pt idx="5">
                  <c:v>2022.II</c:v>
                </c:pt>
                <c:pt idx="6">
                  <c:v>2022.III</c:v>
                </c:pt>
                <c:pt idx="7">
                  <c:v>2022.IV</c:v>
                </c:pt>
                <c:pt idx="8">
                  <c:v>2023.I</c:v>
                </c:pt>
                <c:pt idx="9">
                  <c:v>2023.II</c:v>
                </c:pt>
                <c:pt idx="10">
                  <c:v>2023.III</c:v>
                </c:pt>
                <c:pt idx="11">
                  <c:v>2023.IV</c:v>
                </c:pt>
                <c:pt idx="12">
                  <c:v>2024.I</c:v>
                </c:pt>
                <c:pt idx="13">
                  <c:v>2024.II</c:v>
                </c:pt>
                <c:pt idx="14">
                  <c:v>2024.III</c:v>
                </c:pt>
                <c:pt idx="15">
                  <c:v>2024.IV</c:v>
                </c:pt>
                <c:pt idx="16">
                  <c:v>2025.I</c:v>
                </c:pt>
                <c:pt idx="17">
                  <c:v>2025.II</c:v>
                </c:pt>
                <c:pt idx="18">
                  <c:v>2025.III</c:v>
                </c:pt>
                <c:pt idx="19">
                  <c:v>2025.IV</c:v>
                </c:pt>
                <c:pt idx="20">
                  <c:v>2026.I</c:v>
                </c:pt>
              </c:strCache>
            </c:strRef>
          </c:cat>
          <c:val>
            <c:numRef>
              <c:f>'PIB Var. Real Tri'!$Y$104:$Y$124</c:f>
              <c:numCache>
                <c:formatCode>0.0%</c:formatCode>
                <c:ptCount val="21"/>
                <c:pt idx="0">
                  <c:v>8.7497490598804628E-3</c:v>
                </c:pt>
                <c:pt idx="1">
                  <c:v>-6.9630954217896335E-3</c:v>
                </c:pt>
                <c:pt idx="2">
                  <c:v>1.460593308548086E-3</c:v>
                </c:pt>
                <c:pt idx="3">
                  <c:v>1.3343800929185967E-2</c:v>
                </c:pt>
                <c:pt idx="4">
                  <c:v>6.9110004065411346E-3</c:v>
                </c:pt>
                <c:pt idx="5">
                  <c:v>1.142669708218591E-2</c:v>
                </c:pt>
                <c:pt idx="6">
                  <c:v>1.0545224816726817E-2</c:v>
                </c:pt>
                <c:pt idx="7">
                  <c:v>4.2922278014183579E-3</c:v>
                </c:pt>
                <c:pt idx="8">
                  <c:v>1.3297160422327092E-2</c:v>
                </c:pt>
                <c:pt idx="9">
                  <c:v>7.9290758607679646E-3</c:v>
                </c:pt>
                <c:pt idx="10">
                  <c:v>1.3606841907114475E-3</c:v>
                </c:pt>
                <c:pt idx="11">
                  <c:v>3.7544997484570963E-3</c:v>
                </c:pt>
                <c:pt idx="12">
                  <c:v>6.5966400304910966E-3</c:v>
                </c:pt>
                <c:pt idx="13">
                  <c:v>1.7075917245213512E-2</c:v>
                </c:pt>
                <c:pt idx="14">
                  <c:v>8.9821504758818005E-3</c:v>
                </c:pt>
                <c:pt idx="15">
                  <c:v>8.1287763093373933E-4</c:v>
                </c:pt>
                <c:pt idx="16">
                  <c:v>1.2555847747218518E-2</c:v>
                </c:pt>
                <c:pt idx="17">
                  <c:v>3.5926154236436414E-3</c:v>
                </c:pt>
                <c:pt idx="18">
                  <c:v>1.0876189122903668E-3</c:v>
                </c:pt>
                <c:pt idx="19">
                  <c:v>2.4853961549633485E-3</c:v>
                </c:pt>
                <c:pt idx="20">
                  <c:v>1.0730320580887298E-2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D56-44CB-973F-1CDE020F2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404688"/>
        <c:axId val="1320408048"/>
      </c:lineChart>
      <c:catAx>
        <c:axId val="132040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0408048"/>
        <c:crosses val="autoZero"/>
        <c:auto val="1"/>
        <c:lblAlgn val="ctr"/>
        <c:lblOffset val="100"/>
        <c:noMultiLvlLbl val="0"/>
      </c:catAx>
      <c:valAx>
        <c:axId val="132040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040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'PIB Var. Real 4t'!$J$3</c:f>
              <c:strCache>
                <c:ptCount val="1"/>
                <c:pt idx="0">
                  <c:v> Agropecuária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4t'!$J$4:$J$125</c:f>
              <c:numCache>
                <c:formatCode>0.0%</c:formatCode>
                <c:ptCount val="122"/>
                <c:pt idx="0">
                  <c:v>-1.9392683412268519E-2</c:v>
                </c:pt>
                <c:pt idx="1">
                  <c:v>-1.6905568281336603E-2</c:v>
                </c:pt>
                <c:pt idx="2">
                  <c:v>-3.6534369751112905E-2</c:v>
                </c:pt>
                <c:pt idx="3">
                  <c:v>2.9531711432991603E-2</c:v>
                </c:pt>
                <c:pt idx="4">
                  <c:v>4.0956496453970148E-2</c:v>
                </c:pt>
                <c:pt idx="5">
                  <c:v>4.670672424600486E-2</c:v>
                </c:pt>
                <c:pt idx="6">
                  <c:v>5.234924400230212E-2</c:v>
                </c:pt>
                <c:pt idx="7">
                  <c:v>8.1302797988191955E-3</c:v>
                </c:pt>
                <c:pt idx="8">
                  <c:v>-1.334059433993795E-2</c:v>
                </c:pt>
                <c:pt idx="9">
                  <c:v>9.8311106521640212E-3</c:v>
                </c:pt>
                <c:pt idx="10">
                  <c:v>1.9468343425363299E-2</c:v>
                </c:pt>
                <c:pt idx="11">
                  <c:v>3.4088880956628653E-2</c:v>
                </c:pt>
                <c:pt idx="12">
                  <c:v>7.1859909979795411E-2</c:v>
                </c:pt>
                <c:pt idx="13">
                  <c:v>4.0429505802309196E-2</c:v>
                </c:pt>
                <c:pt idx="14">
                  <c:v>3.6007675507831349E-2</c:v>
                </c:pt>
                <c:pt idx="15">
                  <c:v>6.5252377468910217E-2</c:v>
                </c:pt>
                <c:pt idx="16">
                  <c:v>4.906356970078174E-2</c:v>
                </c:pt>
                <c:pt idx="17">
                  <c:v>5.4169489440293095E-2</c:v>
                </c:pt>
                <c:pt idx="18">
                  <c:v>4.8705297095555711E-2</c:v>
                </c:pt>
                <c:pt idx="19">
                  <c:v>2.7234059312352121E-2</c:v>
                </c:pt>
                <c:pt idx="20">
                  <c:v>1.8452195019788675E-2</c:v>
                </c:pt>
                <c:pt idx="21">
                  <c:v>1.7445523359908899E-2</c:v>
                </c:pt>
                <c:pt idx="22">
                  <c:v>2.8935061400778395E-2</c:v>
                </c:pt>
                <c:pt idx="23">
                  <c:v>5.2003402727372805E-2</c:v>
                </c:pt>
                <c:pt idx="24">
                  <c:v>5.7085225863255262E-2</c:v>
                </c:pt>
                <c:pt idx="25">
                  <c:v>6.9035163590837056E-2</c:v>
                </c:pt>
                <c:pt idx="26">
                  <c:v>8.4041401024474105E-2</c:v>
                </c:pt>
                <c:pt idx="27">
                  <c:v>8.0201708678012906E-2</c:v>
                </c:pt>
                <c:pt idx="28">
                  <c:v>0.11022219541520784</c:v>
                </c:pt>
                <c:pt idx="29">
                  <c:v>0.12678317917721627</c:v>
                </c:pt>
                <c:pt idx="30">
                  <c:v>9.8615621658027633E-2</c:v>
                </c:pt>
                <c:pt idx="31">
                  <c:v>8.3063421990176453E-2</c:v>
                </c:pt>
                <c:pt idx="32">
                  <c:v>4.0260183092222457E-2</c:v>
                </c:pt>
                <c:pt idx="33">
                  <c:v>1.0806153712131117E-2</c:v>
                </c:pt>
                <c:pt idx="34">
                  <c:v>1.8597850247574543E-2</c:v>
                </c:pt>
                <c:pt idx="35">
                  <c:v>1.9951235827591951E-2</c:v>
                </c:pt>
                <c:pt idx="36">
                  <c:v>2.8981406931249287E-2</c:v>
                </c:pt>
                <c:pt idx="37">
                  <c:v>3.0016495724871861E-2</c:v>
                </c:pt>
                <c:pt idx="38">
                  <c:v>1.3226290896896087E-2</c:v>
                </c:pt>
                <c:pt idx="39">
                  <c:v>1.1200661911787479E-2</c:v>
                </c:pt>
                <c:pt idx="40">
                  <c:v>3.7280830539099252E-3</c:v>
                </c:pt>
                <c:pt idx="41">
                  <c:v>-3.9118603193675217E-3</c:v>
                </c:pt>
                <c:pt idx="42">
                  <c:v>2.8991831673590207E-2</c:v>
                </c:pt>
                <c:pt idx="43">
                  <c:v>4.6394227504080732E-2</c:v>
                </c:pt>
                <c:pt idx="44">
                  <c:v>5.5954799196261451E-2</c:v>
                </c:pt>
                <c:pt idx="45">
                  <c:v>5.8681089371874773E-2</c:v>
                </c:pt>
                <c:pt idx="46">
                  <c:v>4.2715285281047066E-2</c:v>
                </c:pt>
                <c:pt idx="47">
                  <c:v>3.2470010283884188E-2</c:v>
                </c:pt>
                <c:pt idx="48">
                  <c:v>3.5076142380459974E-2</c:v>
                </c:pt>
                <c:pt idx="49">
                  <c:v>6.3520699211460085E-2</c:v>
                </c:pt>
                <c:pt idx="50">
                  <c:v>6.4228534675900395E-2</c:v>
                </c:pt>
                <c:pt idx="51">
                  <c:v>5.770967191412768E-2</c:v>
                </c:pt>
                <c:pt idx="52">
                  <c:v>3.9996542580780226E-2</c:v>
                </c:pt>
                <c:pt idx="53">
                  <c:v>-5.1319899960532434E-3</c:v>
                </c:pt>
                <c:pt idx="54">
                  <c:v>-3.7930224821831282E-2</c:v>
                </c:pt>
                <c:pt idx="55">
                  <c:v>-3.728679858942241E-2</c:v>
                </c:pt>
                <c:pt idx="56">
                  <c:v>-1.5005169327659051E-2</c:v>
                </c:pt>
                <c:pt idx="57">
                  <c:v>2.7666806711747371E-2</c:v>
                </c:pt>
                <c:pt idx="58">
                  <c:v>6.3371264170918984E-2</c:v>
                </c:pt>
                <c:pt idx="59">
                  <c:v>6.6969424597159266E-2</c:v>
                </c:pt>
                <c:pt idx="60">
                  <c:v>6.2605478723386732E-2</c:v>
                </c:pt>
                <c:pt idx="61">
                  <c:v>3.6619061936890018E-2</c:v>
                </c:pt>
                <c:pt idx="62">
                  <c:v>4.2323249804441909E-2</c:v>
                </c:pt>
                <c:pt idx="63">
                  <c:v>5.6386464618924048E-2</c:v>
                </c:pt>
                <c:pt idx="64">
                  <c:v>8.0467424358188211E-3</c:v>
                </c:pt>
                <c:pt idx="65">
                  <c:v>5.5630813766835985E-3</c:v>
                </c:pt>
                <c:pt idx="66">
                  <c:v>-8.4800890519010075E-4</c:v>
                </c:pt>
                <c:pt idx="67">
                  <c:v>-3.0822422683010386E-2</c:v>
                </c:pt>
                <c:pt idx="68">
                  <c:v>5.5711682269594442E-2</c:v>
                </c:pt>
                <c:pt idx="69">
                  <c:v>8.4523018309023326E-2</c:v>
                </c:pt>
                <c:pt idx="70">
                  <c:v>6.3537154737169033E-2</c:v>
                </c:pt>
                <c:pt idx="71">
                  <c:v>8.361443972603988E-2</c:v>
                </c:pt>
                <c:pt idx="72">
                  <c:v>4.7369298086510581E-2</c:v>
                </c:pt>
                <c:pt idx="73">
                  <c:v>2.0528898826939423E-2</c:v>
                </c:pt>
                <c:pt idx="74">
                  <c:v>3.0310922869685397E-2</c:v>
                </c:pt>
                <c:pt idx="75">
                  <c:v>2.7907944648613237E-2</c:v>
                </c:pt>
                <c:pt idx="76">
                  <c:v>2.9436957668247388E-2</c:v>
                </c:pt>
                <c:pt idx="77">
                  <c:v>4.1402306724950488E-2</c:v>
                </c:pt>
                <c:pt idx="78">
                  <c:v>3.8166221319689608E-2</c:v>
                </c:pt>
                <c:pt idx="79">
                  <c:v>3.3143314265342338E-2</c:v>
                </c:pt>
                <c:pt idx="80">
                  <c:v>-1.2340999850594891E-2</c:v>
                </c:pt>
                <c:pt idx="81">
                  <c:v>-3.9005618802371189E-2</c:v>
                </c:pt>
                <c:pt idx="82">
                  <c:v>-4.905110623482889E-2</c:v>
                </c:pt>
                <c:pt idx="83">
                  <c:v>-5.2242177265680034E-2</c:v>
                </c:pt>
                <c:pt idx="84">
                  <c:v>3.042737117186789E-2</c:v>
                </c:pt>
                <c:pt idx="85">
                  <c:v>9.0575683322040343E-2</c:v>
                </c:pt>
                <c:pt idx="86">
                  <c:v>0.12769662895616096</c:v>
                </c:pt>
                <c:pt idx="87">
                  <c:v>0.14152386194123179</c:v>
                </c:pt>
                <c:pt idx="88">
                  <c:v>6.6303318924282317E-2</c:v>
                </c:pt>
                <c:pt idx="89">
                  <c:v>2.5357009112927598E-2</c:v>
                </c:pt>
                <c:pt idx="90">
                  <c:v>1.3873121193223703E-2</c:v>
                </c:pt>
                <c:pt idx="91">
                  <c:v>1.307055803762136E-2</c:v>
                </c:pt>
                <c:pt idx="92">
                  <c:v>2.3230332124472008E-2</c:v>
                </c:pt>
                <c:pt idx="93">
                  <c:v>2.318477384390083E-2</c:v>
                </c:pt>
                <c:pt idx="94">
                  <c:v>1.4103576583893718E-2</c:v>
                </c:pt>
                <c:pt idx="95">
                  <c:v>4.1503695456088785E-3</c:v>
                </c:pt>
                <c:pt idx="96">
                  <c:v>2.4510962334613806E-2</c:v>
                </c:pt>
                <c:pt idx="97">
                  <c:v>3.7761097708523206E-2</c:v>
                </c:pt>
                <c:pt idx="98">
                  <c:v>3.9548404661720271E-2</c:v>
                </c:pt>
                <c:pt idx="99">
                  <c:v>4.1745785419952997E-2</c:v>
                </c:pt>
                <c:pt idx="100">
                  <c:v>3.2233146411610569E-2</c:v>
                </c:pt>
                <c:pt idx="101">
                  <c:v>1.1367315294474212E-2</c:v>
                </c:pt>
                <c:pt idx="102">
                  <c:v>-8.7702248488629175E-3</c:v>
                </c:pt>
                <c:pt idx="103">
                  <c:v>3.4512707597134096E-5</c:v>
                </c:pt>
                <c:pt idx="104">
                  <c:v>-3.3753055009712485E-2</c:v>
                </c:pt>
                <c:pt idx="105">
                  <c:v>-3.1157178423374399E-2</c:v>
                </c:pt>
                <c:pt idx="106">
                  <c:v>4.2065750149984371E-3</c:v>
                </c:pt>
                <c:pt idx="107">
                  <c:v>-1.1255862013234808E-2</c:v>
                </c:pt>
                <c:pt idx="108">
                  <c:v>8.6582248435152179E-2</c:v>
                </c:pt>
                <c:pt idx="109">
                  <c:v>0.15402840840758603</c:v>
                </c:pt>
                <c:pt idx="110">
                  <c:v>0.15463473583195686</c:v>
                </c:pt>
                <c:pt idx="111">
                  <c:v>0.1629925808871939</c:v>
                </c:pt>
                <c:pt idx="112">
                  <c:v>5.7084911187125886E-2</c:v>
                </c:pt>
                <c:pt idx="113">
                  <c:v>-1.3061433953673651E-2</c:v>
                </c:pt>
                <c:pt idx="114">
                  <c:v>-3.409812260952183E-2</c:v>
                </c:pt>
                <c:pt idx="115">
                  <c:v>-3.7418803198483785E-2</c:v>
                </c:pt>
                <c:pt idx="116">
                  <c:v>2.5495638509812624E-2</c:v>
                </c:pt>
                <c:pt idx="117">
                  <c:v>7.1110656239624204E-2</c:v>
                </c:pt>
                <c:pt idx="118">
                  <c:v>9.6372909117515851E-2</c:v>
                </c:pt>
                <c:pt idx="119">
                  <c:v>0.11703414791909506</c:v>
                </c:pt>
                <c:pt idx="120">
                  <c:v>7.5320451004745603E-2</c:v>
                </c:pt>
                <c:pt idx="121">
                  <c:v>6.1901244731096483E-2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3-476F-B1E3-4EA29CFAA2B2}"/>
            </c:ext>
          </c:extLst>
        </c:ser>
        <c:ser>
          <c:idx val="1"/>
          <c:order val="1"/>
          <c:tx>
            <c:strRef>
              <c:f>'PIB Var. Real 4t'!$K$3</c:f>
              <c:strCache>
                <c:ptCount val="1"/>
                <c:pt idx="0">
                  <c:v> Indústrias extrativas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4t'!$K$4:$K$125</c:f>
              <c:numCache>
                <c:formatCode>0.0%</c:formatCode>
                <c:ptCount val="122"/>
                <c:pt idx="0">
                  <c:v>2.3086172296254093E-2</c:v>
                </c:pt>
                <c:pt idx="1">
                  <c:v>6.4502670766436232E-2</c:v>
                </c:pt>
                <c:pt idx="2">
                  <c:v>5.4348148701852228E-2</c:v>
                </c:pt>
                <c:pt idx="3">
                  <c:v>2.4380535972620798E-2</c:v>
                </c:pt>
                <c:pt idx="4">
                  <c:v>1.6689030572887953E-2</c:v>
                </c:pt>
                <c:pt idx="5">
                  <c:v>9.8106787661813577E-3</c:v>
                </c:pt>
                <c:pt idx="6">
                  <c:v>3.3541194201084368E-2</c:v>
                </c:pt>
                <c:pt idx="7">
                  <c:v>4.9977820493864122E-2</c:v>
                </c:pt>
                <c:pt idx="8">
                  <c:v>7.1061652968966937E-2</c:v>
                </c:pt>
                <c:pt idx="9">
                  <c:v>7.4131650272981631E-2</c:v>
                </c:pt>
                <c:pt idx="10">
                  <c:v>5.0081448118465932E-2</c:v>
                </c:pt>
                <c:pt idx="11">
                  <c:v>3.6165577342045951E-2</c:v>
                </c:pt>
                <c:pt idx="12">
                  <c:v>1.5313280322320599E-2</c:v>
                </c:pt>
                <c:pt idx="13">
                  <c:v>-1.4897181637295809E-2</c:v>
                </c:pt>
                <c:pt idx="14">
                  <c:v>-3.5081057370300206E-2</c:v>
                </c:pt>
                <c:pt idx="15">
                  <c:v>-4.362362681101873E-2</c:v>
                </c:pt>
                <c:pt idx="16">
                  <c:v>-4.2533382209639543E-2</c:v>
                </c:pt>
                <c:pt idx="17">
                  <c:v>-9.8219459029200706E-3</c:v>
                </c:pt>
                <c:pt idx="18">
                  <c:v>3.4946148843976177E-2</c:v>
                </c:pt>
                <c:pt idx="19">
                  <c:v>9.0879157062891527E-2</c:v>
                </c:pt>
                <c:pt idx="20">
                  <c:v>0.11469807333172198</c:v>
                </c:pt>
                <c:pt idx="21">
                  <c:v>0.11931144322673992</c:v>
                </c:pt>
                <c:pt idx="22">
                  <c:v>0.10218289287916547</c:v>
                </c:pt>
                <c:pt idx="23">
                  <c:v>5.4015917381528888E-2</c:v>
                </c:pt>
                <c:pt idx="24">
                  <c:v>6.6666042419881721E-2</c:v>
                </c:pt>
                <c:pt idx="25">
                  <c:v>9.6307952720050771E-2</c:v>
                </c:pt>
                <c:pt idx="26">
                  <c:v>0.12333487904834284</c:v>
                </c:pt>
                <c:pt idx="27">
                  <c:v>0.15233577723151148</c:v>
                </c:pt>
                <c:pt idx="28">
                  <c:v>0.12349089147802218</c:v>
                </c:pt>
                <c:pt idx="29">
                  <c:v>6.692140034537819E-2</c:v>
                </c:pt>
                <c:pt idx="30">
                  <c:v>3.4888736425673805E-2</c:v>
                </c:pt>
                <c:pt idx="31">
                  <c:v>4.5827637086671702E-2</c:v>
                </c:pt>
                <c:pt idx="32">
                  <c:v>4.4217938649201427E-2</c:v>
                </c:pt>
                <c:pt idx="33">
                  <c:v>5.9194693728630732E-2</c:v>
                </c:pt>
                <c:pt idx="34">
                  <c:v>5.6924738849219114E-2</c:v>
                </c:pt>
                <c:pt idx="35">
                  <c:v>-4.6934308345207842E-3</c:v>
                </c:pt>
                <c:pt idx="36">
                  <c:v>-5.2680323624696435E-3</c:v>
                </c:pt>
                <c:pt idx="37">
                  <c:v>1.3697074698324263E-2</c:v>
                </c:pt>
                <c:pt idx="38">
                  <c:v>2.6390453449393725E-2</c:v>
                </c:pt>
                <c:pt idx="39">
                  <c:v>6.8071160730148073E-2</c:v>
                </c:pt>
                <c:pt idx="40">
                  <c:v>9.5725125456678217E-2</c:v>
                </c:pt>
                <c:pt idx="41">
                  <c:v>6.9008029711410845E-2</c:v>
                </c:pt>
                <c:pt idx="42">
                  <c:v>6.5198019695272613E-2</c:v>
                </c:pt>
                <c:pt idx="43">
                  <c:v>6.5245609248189007E-2</c:v>
                </c:pt>
                <c:pt idx="44">
                  <c:v>4.5311686584600386E-2</c:v>
                </c:pt>
                <c:pt idx="45">
                  <c:v>5.6922618163473215E-2</c:v>
                </c:pt>
                <c:pt idx="46">
                  <c:v>4.7735153192960178E-2</c:v>
                </c:pt>
                <c:pt idx="47">
                  <c:v>2.8904181732432255E-2</c:v>
                </c:pt>
                <c:pt idx="48">
                  <c:v>2.7009172879984167E-2</c:v>
                </c:pt>
                <c:pt idx="49">
                  <c:v>2.5131902371258175E-2</c:v>
                </c:pt>
                <c:pt idx="50">
                  <c:v>3.9873183925037248E-2</c:v>
                </c:pt>
                <c:pt idx="51">
                  <c:v>4.1136580674669077E-2</c:v>
                </c:pt>
                <c:pt idx="52">
                  <c:v>1.7481854392277674E-2</c:v>
                </c:pt>
                <c:pt idx="53">
                  <c:v>-7.0736594417631915E-3</c:v>
                </c:pt>
                <c:pt idx="54">
                  <c:v>-3.4903096684662738E-2</c:v>
                </c:pt>
                <c:pt idx="55">
                  <c:v>-2.1205443017666803E-2</c:v>
                </c:pt>
                <c:pt idx="56">
                  <c:v>2.7813782126593356E-2</c:v>
                </c:pt>
                <c:pt idx="57">
                  <c:v>7.864014996597346E-2</c:v>
                </c:pt>
                <c:pt idx="58">
                  <c:v>0.12693973388499247</c:v>
                </c:pt>
                <c:pt idx="59">
                  <c:v>0.14887903478535836</c:v>
                </c:pt>
                <c:pt idx="60">
                  <c:v>0.12024207597813617</c:v>
                </c:pt>
                <c:pt idx="61">
                  <c:v>8.9585803670806138E-2</c:v>
                </c:pt>
                <c:pt idx="62">
                  <c:v>6.0303329153285512E-2</c:v>
                </c:pt>
                <c:pt idx="63">
                  <c:v>3.4701950874531207E-2</c:v>
                </c:pt>
                <c:pt idx="64">
                  <c:v>3.1791029611802468E-2</c:v>
                </c:pt>
                <c:pt idx="65">
                  <c:v>1.6716763300103299E-2</c:v>
                </c:pt>
                <c:pt idx="66">
                  <c:v>2.9151931492243932E-4</c:v>
                </c:pt>
                <c:pt idx="67">
                  <c:v>-1.9401231357536464E-2</c:v>
                </c:pt>
                <c:pt idx="68">
                  <c:v>-4.6689863387661019E-2</c:v>
                </c:pt>
                <c:pt idx="69">
                  <c:v>-4.9202442956067467E-2</c:v>
                </c:pt>
                <c:pt idx="70">
                  <c:v>-4.2100242310014524E-2</c:v>
                </c:pt>
                <c:pt idx="71">
                  <c:v>-3.1865128183814373E-2</c:v>
                </c:pt>
                <c:pt idx="72">
                  <c:v>3.545544565603187E-3</c:v>
                </c:pt>
                <c:pt idx="73">
                  <c:v>3.1502860009668288E-2</c:v>
                </c:pt>
                <c:pt idx="74">
                  <c:v>6.070317299635386E-2</c:v>
                </c:pt>
                <c:pt idx="75">
                  <c:v>9.051701411471956E-2</c:v>
                </c:pt>
                <c:pt idx="76">
                  <c:v>0.10612158833673124</c:v>
                </c:pt>
                <c:pt idx="77">
                  <c:v>0.10765996973803539</c:v>
                </c:pt>
                <c:pt idx="78">
                  <c:v>9.2781247500561381E-2</c:v>
                </c:pt>
                <c:pt idx="79">
                  <c:v>5.6965210291825219E-2</c:v>
                </c:pt>
                <c:pt idx="80">
                  <c:v>8.6047711707302188E-3</c:v>
                </c:pt>
                <c:pt idx="81">
                  <c:v>-2.1573569249760505E-2</c:v>
                </c:pt>
                <c:pt idx="82">
                  <c:v>-3.2415172355840127E-2</c:v>
                </c:pt>
                <c:pt idx="83">
                  <c:v>-1.2196112440142626E-2</c:v>
                </c:pt>
                <c:pt idx="84">
                  <c:v>2.6906193721718097E-2</c:v>
                </c:pt>
                <c:pt idx="85">
                  <c:v>5.4621800716949442E-2</c:v>
                </c:pt>
                <c:pt idx="86">
                  <c:v>6.1060141601714246E-2</c:v>
                </c:pt>
                <c:pt idx="87">
                  <c:v>4.9230768848427475E-2</c:v>
                </c:pt>
                <c:pt idx="88">
                  <c:v>2.5179837974396824E-2</c:v>
                </c:pt>
                <c:pt idx="89">
                  <c:v>1.1574924295576272E-2</c:v>
                </c:pt>
                <c:pt idx="90">
                  <c:v>4.283855753496546E-3</c:v>
                </c:pt>
                <c:pt idx="91">
                  <c:v>3.8921235236015761E-3</c:v>
                </c:pt>
                <c:pt idx="92">
                  <c:v>-1.7018328024672735E-2</c:v>
                </c:pt>
                <c:pt idx="93">
                  <c:v>-6.3392967475419448E-2</c:v>
                </c:pt>
                <c:pt idx="94">
                  <c:v>-7.8272961724040968E-2</c:v>
                </c:pt>
                <c:pt idx="95">
                  <c:v>-9.149494941739246E-2</c:v>
                </c:pt>
                <c:pt idx="96">
                  <c:v>-6.3260234085979805E-2</c:v>
                </c:pt>
                <c:pt idx="97">
                  <c:v>-6.0788788292496232E-3</c:v>
                </c:pt>
                <c:pt idx="98">
                  <c:v>1.3106594238151636E-2</c:v>
                </c:pt>
                <c:pt idx="99">
                  <c:v>8.5878226622566611E-3</c:v>
                </c:pt>
                <c:pt idx="100">
                  <c:v>-2.1463936588925758E-3</c:v>
                </c:pt>
                <c:pt idx="101">
                  <c:v>1.2795591341969725E-3</c:v>
                </c:pt>
                <c:pt idx="102">
                  <c:v>7.3524152894233197E-3</c:v>
                </c:pt>
                <c:pt idx="103">
                  <c:v>3.5978617476478236E-2</c:v>
                </c:pt>
                <c:pt idx="104">
                  <c:v>3.8183336479269192E-2</c:v>
                </c:pt>
                <c:pt idx="105">
                  <c:v>1.1494817876313013E-2</c:v>
                </c:pt>
                <c:pt idx="106">
                  <c:v>-5.9273000284912891E-3</c:v>
                </c:pt>
                <c:pt idx="107">
                  <c:v>-1.3878888627935182E-2</c:v>
                </c:pt>
                <c:pt idx="108">
                  <c:v>7.5282827673501806E-3</c:v>
                </c:pt>
                <c:pt idx="109">
                  <c:v>3.8407740864916162E-2</c:v>
                </c:pt>
                <c:pt idx="110">
                  <c:v>6.7586382762997443E-2</c:v>
                </c:pt>
                <c:pt idx="111">
                  <c:v>9.2404163269290004E-2</c:v>
                </c:pt>
                <c:pt idx="112">
                  <c:v>8.5111616917439736E-2</c:v>
                </c:pt>
                <c:pt idx="113">
                  <c:v>6.4810187723358004E-2</c:v>
                </c:pt>
                <c:pt idx="114">
                  <c:v>4.1691101308608314E-2</c:v>
                </c:pt>
                <c:pt idx="115">
                  <c:v>4.6743579321582018E-3</c:v>
                </c:pt>
                <c:pt idx="116">
                  <c:v>-5.9866149851466322E-3</c:v>
                </c:pt>
                <c:pt idx="117">
                  <c:v>1.2658083233332285E-2</c:v>
                </c:pt>
                <c:pt idx="118">
                  <c:v>4.5415612801493088E-2</c:v>
                </c:pt>
                <c:pt idx="119">
                  <c:v>8.5842582079889596E-2</c:v>
                </c:pt>
                <c:pt idx="120">
                  <c:v>0.11469822134786888</c:v>
                </c:pt>
                <c:pt idx="121">
                  <c:v>0.12242800432363854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83-476F-B1E3-4EA29CFAA2B2}"/>
            </c:ext>
          </c:extLst>
        </c:ser>
        <c:ser>
          <c:idx val="2"/>
          <c:order val="2"/>
          <c:tx>
            <c:strRef>
              <c:f>'PIB Var. Real 4t'!$L$3</c:f>
              <c:strCache>
                <c:ptCount val="1"/>
                <c:pt idx="0">
                  <c:v> Indústrias de transformação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4t'!$L$4:$L$125</c:f>
              <c:numCache>
                <c:formatCode>0.0%</c:formatCode>
                <c:ptCount val="122"/>
                <c:pt idx="0">
                  <c:v>1.2947562527721779E-2</c:v>
                </c:pt>
                <c:pt idx="1">
                  <c:v>-2.5695721014983741E-2</c:v>
                </c:pt>
                <c:pt idx="2">
                  <c:v>2.60901900608701E-3</c:v>
                </c:pt>
                <c:pt idx="3">
                  <c:v>8.0220770339956005E-4</c:v>
                </c:pt>
                <c:pt idx="4">
                  <c:v>2.576616513439034E-2</c:v>
                </c:pt>
                <c:pt idx="5">
                  <c:v>6.3502631786649166E-2</c:v>
                </c:pt>
                <c:pt idx="6">
                  <c:v>1.3306597178554425E-2</c:v>
                </c:pt>
                <c:pt idx="7">
                  <c:v>2.4934078176470642E-2</c:v>
                </c:pt>
                <c:pt idx="8">
                  <c:v>8.9822311546061684E-3</c:v>
                </c:pt>
                <c:pt idx="9">
                  <c:v>-2.1589032288452992E-2</c:v>
                </c:pt>
                <c:pt idx="10">
                  <c:v>-2.1848645611845074E-2</c:v>
                </c:pt>
                <c:pt idx="11">
                  <c:v>-4.8411443098679181E-2</c:v>
                </c:pt>
                <c:pt idx="12">
                  <c:v>-4.8461306395435777E-2</c:v>
                </c:pt>
                <c:pt idx="13">
                  <c:v>-5.0015145851157738E-2</c:v>
                </c:pt>
                <c:pt idx="14">
                  <c:v>-4.5390708906465571E-2</c:v>
                </c:pt>
                <c:pt idx="15">
                  <c:v>-1.8626010286559302E-2</c:v>
                </c:pt>
                <c:pt idx="16">
                  <c:v>5.1896915279963096E-3</c:v>
                </c:pt>
                <c:pt idx="17">
                  <c:v>2.9507989647338029E-2</c:v>
                </c:pt>
                <c:pt idx="18">
                  <c:v>5.3425412668743233E-2</c:v>
                </c:pt>
                <c:pt idx="19">
                  <c:v>5.6895836955210388E-2</c:v>
                </c:pt>
                <c:pt idx="20">
                  <c:v>5.297132887049294E-2</c:v>
                </c:pt>
                <c:pt idx="21">
                  <c:v>4.1149312097199964E-2</c:v>
                </c:pt>
                <c:pt idx="22">
                  <c:v>2.572628845191427E-2</c:v>
                </c:pt>
                <c:pt idx="23">
                  <c:v>7.1338827996181298E-3</c:v>
                </c:pt>
                <c:pt idx="24">
                  <c:v>-8.8136059045977877E-3</c:v>
                </c:pt>
                <c:pt idx="25">
                  <c:v>-8.9992485895987739E-3</c:v>
                </c:pt>
                <c:pt idx="26">
                  <c:v>-9.6146250947792833E-4</c:v>
                </c:pt>
                <c:pt idx="27">
                  <c:v>2.0930049230680758E-2</c:v>
                </c:pt>
                <c:pt idx="28">
                  <c:v>2.0440230001040671E-2</c:v>
                </c:pt>
                <c:pt idx="29">
                  <c:v>2.4036375675558164E-2</c:v>
                </c:pt>
                <c:pt idx="30">
                  <c:v>3.6913650283735278E-2</c:v>
                </c:pt>
                <c:pt idx="31">
                  <c:v>2.6593694710495219E-2</c:v>
                </c:pt>
                <c:pt idx="32">
                  <c:v>6.3313976671284689E-2</c:v>
                </c:pt>
                <c:pt idx="33">
                  <c:v>7.7889558578521312E-2</c:v>
                </c:pt>
                <c:pt idx="34">
                  <c:v>7.4010819527505989E-2</c:v>
                </c:pt>
                <c:pt idx="35">
                  <c:v>9.0828206396860178E-2</c:v>
                </c:pt>
                <c:pt idx="36">
                  <c:v>6.979612733121443E-2</c:v>
                </c:pt>
                <c:pt idx="37">
                  <c:v>6.5425978844656063E-2</c:v>
                </c:pt>
                <c:pt idx="38">
                  <c:v>4.5101827818025519E-2</c:v>
                </c:pt>
                <c:pt idx="39">
                  <c:v>2.2427068266789973E-2</c:v>
                </c:pt>
                <c:pt idx="40">
                  <c:v>1.8092388461786291E-2</c:v>
                </c:pt>
                <c:pt idx="41">
                  <c:v>-4.1981888728457317E-3</c:v>
                </c:pt>
                <c:pt idx="42">
                  <c:v>2.8405500006278839E-3</c:v>
                </c:pt>
                <c:pt idx="43">
                  <c:v>1.233599708702271E-2</c:v>
                </c:pt>
                <c:pt idx="44">
                  <c:v>1.3738749038893383E-2</c:v>
                </c:pt>
                <c:pt idx="45">
                  <c:v>4.2310717909839424E-2</c:v>
                </c:pt>
                <c:pt idx="46">
                  <c:v>5.7787685549317347E-2</c:v>
                </c:pt>
                <c:pt idx="47">
                  <c:v>6.1413094583548933E-2</c:v>
                </c:pt>
                <c:pt idx="48">
                  <c:v>7.6115355547947239E-2</c:v>
                </c:pt>
                <c:pt idx="49">
                  <c:v>7.1012714265096699E-2</c:v>
                </c:pt>
                <c:pt idx="50">
                  <c:v>6.930353829929925E-2</c:v>
                </c:pt>
                <c:pt idx="51">
                  <c:v>4.1495492339252538E-2</c:v>
                </c:pt>
                <c:pt idx="52">
                  <c:v>-1.8341117375110794E-2</c:v>
                </c:pt>
                <c:pt idx="53">
                  <c:v>-6.8097717030626947E-2</c:v>
                </c:pt>
                <c:pt idx="54">
                  <c:v>-0.11247195862696625</c:v>
                </c:pt>
                <c:pt idx="55">
                  <c:v>-9.2639562584710844E-2</c:v>
                </c:pt>
                <c:pt idx="56">
                  <c:v>-2.4946822721564788E-2</c:v>
                </c:pt>
                <c:pt idx="57">
                  <c:v>3.985030932858602E-2</c:v>
                </c:pt>
                <c:pt idx="58">
                  <c:v>9.2301706418344676E-2</c:v>
                </c:pt>
                <c:pt idx="59">
                  <c:v>9.1900349603204479E-2</c:v>
                </c:pt>
                <c:pt idx="60">
                  <c:v>6.7675705342650661E-2</c:v>
                </c:pt>
                <c:pt idx="61">
                  <c:v>4.9468774194999066E-2</c:v>
                </c:pt>
                <c:pt idx="62">
                  <c:v>3.5766724471772537E-2</c:v>
                </c:pt>
                <c:pt idx="63">
                  <c:v>2.2471842151347454E-2</c:v>
                </c:pt>
                <c:pt idx="64">
                  <c:v>7.4828496165531E-3</c:v>
                </c:pt>
                <c:pt idx="65">
                  <c:v>-1.8388316673435656E-2</c:v>
                </c:pt>
                <c:pt idx="66">
                  <c:v>-2.6473554350076145E-2</c:v>
                </c:pt>
                <c:pt idx="67">
                  <c:v>-2.3786901456635867E-2</c:v>
                </c:pt>
                <c:pt idx="68">
                  <c:v>-2.017092692736222E-2</c:v>
                </c:pt>
                <c:pt idx="69">
                  <c:v>9.4277391710246849E-3</c:v>
                </c:pt>
                <c:pt idx="70">
                  <c:v>2.2281737053453154E-2</c:v>
                </c:pt>
                <c:pt idx="71">
                  <c:v>3.013301047946193E-2</c:v>
                </c:pt>
                <c:pt idx="72">
                  <c:v>3.1522314509983218E-2</c:v>
                </c:pt>
                <c:pt idx="73">
                  <c:v>-3.0034275996296822E-3</c:v>
                </c:pt>
                <c:pt idx="74">
                  <c:v>-2.5838936875321461E-2</c:v>
                </c:pt>
                <c:pt idx="75">
                  <c:v>-4.6870329669643995E-2</c:v>
                </c:pt>
                <c:pt idx="76">
                  <c:v>-6.2497339464078754E-2</c:v>
                </c:pt>
                <c:pt idx="77">
                  <c:v>-5.9171443525980916E-2</c:v>
                </c:pt>
                <c:pt idx="78">
                  <c:v>-7.1681978595773743E-2</c:v>
                </c:pt>
                <c:pt idx="79">
                  <c:v>-8.4842711956997441E-2</c:v>
                </c:pt>
                <c:pt idx="80">
                  <c:v>-9.2642103082416605E-2</c:v>
                </c:pt>
                <c:pt idx="81">
                  <c:v>-8.8508213627641497E-2</c:v>
                </c:pt>
                <c:pt idx="82">
                  <c:v>-7.0309352026141636E-2</c:v>
                </c:pt>
                <c:pt idx="83">
                  <c:v>-4.7670228987530594E-2</c:v>
                </c:pt>
                <c:pt idx="84">
                  <c:v>-2.4613771460919143E-2</c:v>
                </c:pt>
                <c:pt idx="85">
                  <c:v>-1.3063729236005406E-2</c:v>
                </c:pt>
                <c:pt idx="86">
                  <c:v>1.8155236408374797E-3</c:v>
                </c:pt>
                <c:pt idx="87">
                  <c:v>2.3095418899853559E-2</c:v>
                </c:pt>
                <c:pt idx="88">
                  <c:v>3.2368306250650347E-2</c:v>
                </c:pt>
                <c:pt idx="89">
                  <c:v>3.6782269575601712E-2</c:v>
                </c:pt>
                <c:pt idx="90">
                  <c:v>3.3374485139654908E-2</c:v>
                </c:pt>
                <c:pt idx="91">
                  <c:v>1.3927955261631819E-2</c:v>
                </c:pt>
                <c:pt idx="92">
                  <c:v>1.8024835681198503E-3</c:v>
                </c:pt>
                <c:pt idx="93">
                  <c:v>7.9027476924031781E-4</c:v>
                </c:pt>
                <c:pt idx="94">
                  <c:v>-8.4150303585346364E-3</c:v>
                </c:pt>
                <c:pt idx="95">
                  <c:v>-4.2580427533782661E-3</c:v>
                </c:pt>
                <c:pt idx="96">
                  <c:v>-6.6270126861739387E-3</c:v>
                </c:pt>
                <c:pt idx="97">
                  <c:v>-6.3641443480670801E-2</c:v>
                </c:pt>
                <c:pt idx="98">
                  <c:v>-6.0081811255033306E-2</c:v>
                </c:pt>
                <c:pt idx="99">
                  <c:v>-4.666514732409343E-2</c:v>
                </c:pt>
                <c:pt idx="100">
                  <c:v>-2.3932798687057666E-2</c:v>
                </c:pt>
                <c:pt idx="101">
                  <c:v>8.8406832817849126E-2</c:v>
                </c:pt>
                <c:pt idx="102">
                  <c:v>8.4535515405165906E-2</c:v>
                </c:pt>
                <c:pt idx="103">
                  <c:v>3.7776103674690198E-2</c:v>
                </c:pt>
                <c:pt idx="104">
                  <c:v>2.6316097265564053E-3</c:v>
                </c:pt>
                <c:pt idx="105">
                  <c:v>-5.262426873916725E-2</c:v>
                </c:pt>
                <c:pt idx="106">
                  <c:v>-4.3736642104906236E-2</c:v>
                </c:pt>
                <c:pt idx="107">
                  <c:v>-5.4662444908928354E-3</c:v>
                </c:pt>
                <c:pt idx="108">
                  <c:v>7.2608853132996032E-3</c:v>
                </c:pt>
                <c:pt idx="109">
                  <c:v>5.3096330973347872E-3</c:v>
                </c:pt>
                <c:pt idx="110">
                  <c:v>-1.7921665947421284E-3</c:v>
                </c:pt>
                <c:pt idx="111">
                  <c:v>-1.2729034796949645E-2</c:v>
                </c:pt>
                <c:pt idx="112">
                  <c:v>-5.3848989804726743E-3</c:v>
                </c:pt>
                <c:pt idx="113">
                  <c:v>9.6358901581325984E-3</c:v>
                </c:pt>
                <c:pt idx="114">
                  <c:v>2.3992075049630746E-2</c:v>
                </c:pt>
                <c:pt idx="115">
                  <c:v>3.8726987664719159E-2</c:v>
                </c:pt>
                <c:pt idx="116">
                  <c:v>4.0514748822870983E-2</c:v>
                </c:pt>
                <c:pt idx="117">
                  <c:v>2.989963369364057E-2</c:v>
                </c:pt>
                <c:pt idx="118">
                  <c:v>1.6460901461205157E-2</c:v>
                </c:pt>
                <c:pt idx="119">
                  <c:v>-1.5525630146958624E-3</c:v>
                </c:pt>
                <c:pt idx="120">
                  <c:v>-9.3978498214155604E-3</c:v>
                </c:pt>
                <c:pt idx="121">
                  <c:v>-1.1022947537577488E-2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83-476F-B1E3-4EA29CFAA2B2}"/>
            </c:ext>
          </c:extLst>
        </c:ser>
        <c:ser>
          <c:idx val="3"/>
          <c:order val="3"/>
          <c:tx>
            <c:strRef>
              <c:f>'PIB Var. Real 4t'!$M$3</c:f>
              <c:strCache>
                <c:ptCount val="1"/>
                <c:pt idx="0">
                  <c:v> Eletricidade e gás, água, esgoto, ativ. de gestão de resíduos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4t'!$M$4:$M$125</c:f>
              <c:numCache>
                <c:formatCode>0.0%</c:formatCode>
                <c:ptCount val="122"/>
                <c:pt idx="0">
                  <c:v>3.5330238083657317E-3</c:v>
                </c:pt>
                <c:pt idx="1">
                  <c:v>2.1492124163638993E-2</c:v>
                </c:pt>
                <c:pt idx="2">
                  <c:v>2.882425015053669E-2</c:v>
                </c:pt>
                <c:pt idx="3">
                  <c:v>3.1172069815671444E-2</c:v>
                </c:pt>
                <c:pt idx="4">
                  <c:v>3.9422779885740278E-2</c:v>
                </c:pt>
                <c:pt idx="5">
                  <c:v>4.5263585611790003E-2</c:v>
                </c:pt>
                <c:pt idx="6">
                  <c:v>5.4653775043615571E-2</c:v>
                </c:pt>
                <c:pt idx="7">
                  <c:v>5.9046728000416993E-2</c:v>
                </c:pt>
                <c:pt idx="8">
                  <c:v>5.4150919527549135E-2</c:v>
                </c:pt>
                <c:pt idx="9">
                  <c:v>4.6853434755285583E-2</c:v>
                </c:pt>
                <c:pt idx="10">
                  <c:v>3.1343270230615339E-2</c:v>
                </c:pt>
                <c:pt idx="11">
                  <c:v>1.242716678805289E-2</c:v>
                </c:pt>
                <c:pt idx="12">
                  <c:v>-2.1426112279209208E-3</c:v>
                </c:pt>
                <c:pt idx="13">
                  <c:v>-4.7273030186332221E-3</c:v>
                </c:pt>
                <c:pt idx="14">
                  <c:v>-3.4230265352815925E-3</c:v>
                </c:pt>
                <c:pt idx="15">
                  <c:v>5.4360135900326512E-3</c:v>
                </c:pt>
                <c:pt idx="16">
                  <c:v>2.5117123544894149E-2</c:v>
                </c:pt>
                <c:pt idx="17">
                  <c:v>3.0569686861060985E-2</c:v>
                </c:pt>
                <c:pt idx="18">
                  <c:v>3.4942504115174078E-2</c:v>
                </c:pt>
                <c:pt idx="19">
                  <c:v>4.1585684605588868E-2</c:v>
                </c:pt>
                <c:pt idx="20">
                  <c:v>2.9223300148019993E-2</c:v>
                </c:pt>
                <c:pt idx="21">
                  <c:v>1.5434174486253172E-2</c:v>
                </c:pt>
                <c:pt idx="22">
                  <c:v>-2.5874440609668703E-2</c:v>
                </c:pt>
                <c:pt idx="23">
                  <c:v>-7.6743275597530802E-2</c:v>
                </c:pt>
                <c:pt idx="24">
                  <c:v>-0.10394862556210593</c:v>
                </c:pt>
                <c:pt idx="25">
                  <c:v>-9.8456545717816257E-2</c:v>
                </c:pt>
                <c:pt idx="26">
                  <c:v>-3.6742271172361063E-2</c:v>
                </c:pt>
                <c:pt idx="27">
                  <c:v>4.2640958714023736E-2</c:v>
                </c:pt>
                <c:pt idx="28">
                  <c:v>9.703382338566581E-2</c:v>
                </c:pt>
                <c:pt idx="29">
                  <c:v>9.6117407874573887E-2</c:v>
                </c:pt>
                <c:pt idx="30">
                  <c:v>7.04434095359463E-2</c:v>
                </c:pt>
                <c:pt idx="31">
                  <c:v>3.7173800847507765E-2</c:v>
                </c:pt>
                <c:pt idx="32">
                  <c:v>1.3873645553264202E-2</c:v>
                </c:pt>
                <c:pt idx="33">
                  <c:v>3.6668820431440263E-2</c:v>
                </c:pt>
                <c:pt idx="34">
                  <c:v>4.653264922973932E-2</c:v>
                </c:pt>
                <c:pt idx="35">
                  <c:v>6.0013931659649522E-2</c:v>
                </c:pt>
                <c:pt idx="36">
                  <c:v>7.5979349598308765E-2</c:v>
                </c:pt>
                <c:pt idx="37">
                  <c:v>5.8269727587314968E-2</c:v>
                </c:pt>
                <c:pt idx="38">
                  <c:v>4.5625009323084775E-2</c:v>
                </c:pt>
                <c:pt idx="39">
                  <c:v>3.1456236114388414E-2</c:v>
                </c:pt>
                <c:pt idx="40">
                  <c:v>2.2200944074806328E-2</c:v>
                </c:pt>
                <c:pt idx="41">
                  <c:v>2.2952690523291519E-2</c:v>
                </c:pt>
                <c:pt idx="42">
                  <c:v>3.2266267730405307E-2</c:v>
                </c:pt>
                <c:pt idx="43">
                  <c:v>4.1373951794568153E-2</c:v>
                </c:pt>
                <c:pt idx="44">
                  <c:v>4.9986139668846574E-2</c:v>
                </c:pt>
                <c:pt idx="45">
                  <c:v>6.3974613484788279E-2</c:v>
                </c:pt>
                <c:pt idx="46">
                  <c:v>6.1193541590935263E-2</c:v>
                </c:pt>
                <c:pt idx="47">
                  <c:v>6.1248791652482648E-2</c:v>
                </c:pt>
                <c:pt idx="48">
                  <c:v>5.3402941232006285E-2</c:v>
                </c:pt>
                <c:pt idx="49">
                  <c:v>3.5026828615088101E-2</c:v>
                </c:pt>
                <c:pt idx="50">
                  <c:v>3.2151972116658101E-2</c:v>
                </c:pt>
                <c:pt idx="51">
                  <c:v>2.5805065717354303E-2</c:v>
                </c:pt>
                <c:pt idx="52">
                  <c:v>1.2438351884306309E-2</c:v>
                </c:pt>
                <c:pt idx="53">
                  <c:v>1.3417972504318643E-2</c:v>
                </c:pt>
                <c:pt idx="54">
                  <c:v>5.5054804647889366E-3</c:v>
                </c:pt>
                <c:pt idx="55">
                  <c:v>7.4335948005954666E-3</c:v>
                </c:pt>
                <c:pt idx="56">
                  <c:v>3.3560025977695362E-2</c:v>
                </c:pt>
                <c:pt idx="57">
                  <c:v>4.8529040907674847E-2</c:v>
                </c:pt>
                <c:pt idx="58">
                  <c:v>6.2836121073083451E-2</c:v>
                </c:pt>
                <c:pt idx="59">
                  <c:v>6.2757053571440125E-2</c:v>
                </c:pt>
                <c:pt idx="60">
                  <c:v>5.3354529261651518E-2</c:v>
                </c:pt>
                <c:pt idx="61">
                  <c:v>5.0447653856378061E-2</c:v>
                </c:pt>
                <c:pt idx="62">
                  <c:v>5.0505548046400506E-2</c:v>
                </c:pt>
                <c:pt idx="63">
                  <c:v>5.6062596063535697E-2</c:v>
                </c:pt>
                <c:pt idx="64">
                  <c:v>6.1381967136793669E-2</c:v>
                </c:pt>
                <c:pt idx="65">
                  <c:v>4.3399039907772829E-2</c:v>
                </c:pt>
                <c:pt idx="66">
                  <c:v>3.3765548644835608E-2</c:v>
                </c:pt>
                <c:pt idx="67">
                  <c:v>6.823289674385391E-3</c:v>
                </c:pt>
                <c:pt idx="68">
                  <c:v>-1.6568182926129715E-2</c:v>
                </c:pt>
                <c:pt idx="69">
                  <c:v>-9.074810059269689E-3</c:v>
                </c:pt>
                <c:pt idx="70">
                  <c:v>-1.4808076883770394E-2</c:v>
                </c:pt>
                <c:pt idx="71">
                  <c:v>1.6012690534046081E-2</c:v>
                </c:pt>
                <c:pt idx="72">
                  <c:v>3.6723985120861169E-2</c:v>
                </c:pt>
                <c:pt idx="73">
                  <c:v>2.2357036671125208E-2</c:v>
                </c:pt>
                <c:pt idx="74">
                  <c:v>7.5118280977479746E-3</c:v>
                </c:pt>
                <c:pt idx="75">
                  <c:v>-1.9435885517704921E-2</c:v>
                </c:pt>
                <c:pt idx="76">
                  <c:v>-4.4412615005509866E-2</c:v>
                </c:pt>
                <c:pt idx="77">
                  <c:v>-3.8037768241809489E-2</c:v>
                </c:pt>
                <c:pt idx="78">
                  <c:v>-1.6800161779014999E-2</c:v>
                </c:pt>
                <c:pt idx="79">
                  <c:v>-3.9265757731927753E-3</c:v>
                </c:pt>
                <c:pt idx="80">
                  <c:v>2.5084725526656415E-2</c:v>
                </c:pt>
                <c:pt idx="81">
                  <c:v>5.260673211172473E-2</c:v>
                </c:pt>
                <c:pt idx="82">
                  <c:v>5.98182582264144E-2</c:v>
                </c:pt>
                <c:pt idx="83">
                  <c:v>6.4716722208119748E-2</c:v>
                </c:pt>
                <c:pt idx="84">
                  <c:v>5.9157727798397897E-2</c:v>
                </c:pt>
                <c:pt idx="85">
                  <c:v>3.1711532920514207E-2</c:v>
                </c:pt>
                <c:pt idx="86">
                  <c:v>1.7644349439638995E-2</c:v>
                </c:pt>
                <c:pt idx="87">
                  <c:v>9.233230827307537E-3</c:v>
                </c:pt>
                <c:pt idx="88">
                  <c:v>3.4151719749009324E-3</c:v>
                </c:pt>
                <c:pt idx="89">
                  <c:v>1.5277727684172904E-2</c:v>
                </c:pt>
                <c:pt idx="90">
                  <c:v>2.1187025376989022E-2</c:v>
                </c:pt>
                <c:pt idx="91">
                  <c:v>3.664187607968894E-2</c:v>
                </c:pt>
                <c:pt idx="92">
                  <c:v>4.5626667138755073E-2</c:v>
                </c:pt>
                <c:pt idx="93">
                  <c:v>4.2841149668273903E-2</c:v>
                </c:pt>
                <c:pt idx="94">
                  <c:v>4.3388540607864012E-2</c:v>
                </c:pt>
                <c:pt idx="95">
                  <c:v>2.5776834233797841E-2</c:v>
                </c:pt>
                <c:pt idx="96">
                  <c:v>1.1600886543630118E-3</c:v>
                </c:pt>
                <c:pt idx="97">
                  <c:v>-7.7773090356366703E-3</c:v>
                </c:pt>
                <c:pt idx="98">
                  <c:v>-4.5208189988236169E-3</c:v>
                </c:pt>
                <c:pt idx="99">
                  <c:v>-1.0096300009449277E-2</c:v>
                </c:pt>
                <c:pt idx="100">
                  <c:v>8.8508757797254312E-3</c:v>
                </c:pt>
                <c:pt idx="101">
                  <c:v>1.7144570913824042E-2</c:v>
                </c:pt>
                <c:pt idx="102">
                  <c:v>2.4393179464845538E-3</c:v>
                </c:pt>
                <c:pt idx="103">
                  <c:v>1.547017862906519E-2</c:v>
                </c:pt>
                <c:pt idx="104">
                  <c:v>2.6150227043937324E-2</c:v>
                </c:pt>
                <c:pt idx="105">
                  <c:v>4.6856551239190747E-2</c:v>
                </c:pt>
                <c:pt idx="106">
                  <c:v>7.9890481349149889E-2</c:v>
                </c:pt>
                <c:pt idx="107">
                  <c:v>0.10517440180387227</c:v>
                </c:pt>
                <c:pt idx="108">
                  <c:v>0.10048356004286152</c:v>
                </c:pt>
                <c:pt idx="109">
                  <c:v>7.6759248993265583E-2</c:v>
                </c:pt>
                <c:pt idx="110">
                  <c:v>6.212309704783503E-2</c:v>
                </c:pt>
                <c:pt idx="111">
                  <c:v>5.787205465940759E-2</c:v>
                </c:pt>
                <c:pt idx="112">
                  <c:v>5.5406488100633977E-2</c:v>
                </c:pt>
                <c:pt idx="113">
                  <c:v>6.7589767414979685E-2</c:v>
                </c:pt>
                <c:pt idx="114">
                  <c:v>5.2824642309074799E-2</c:v>
                </c:pt>
                <c:pt idx="115">
                  <c:v>1.0003621339385038E-2</c:v>
                </c:pt>
                <c:pt idx="116">
                  <c:v>2.2995175546616231E-3</c:v>
                </c:pt>
                <c:pt idx="117">
                  <c:v>-2.1707000887551509E-2</c:v>
                </c:pt>
                <c:pt idx="118">
                  <c:v>-2.2496033290770323E-2</c:v>
                </c:pt>
                <c:pt idx="119">
                  <c:v>-3.8471845358067913E-3</c:v>
                </c:pt>
                <c:pt idx="120">
                  <c:v>-1.2379496950348456E-2</c:v>
                </c:pt>
                <c:pt idx="121">
                  <c:v>-5.6850250642572764E-3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83-476F-B1E3-4EA29CFAA2B2}"/>
            </c:ext>
          </c:extLst>
        </c:ser>
        <c:ser>
          <c:idx val="4"/>
          <c:order val="4"/>
          <c:tx>
            <c:strRef>
              <c:f>'PIB Var. Real 4t'!$N$3</c:f>
              <c:strCache>
                <c:ptCount val="1"/>
                <c:pt idx="0">
                  <c:v> Construção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4t'!$N$4:$N$125</c:f>
              <c:numCache>
                <c:formatCode>0.0%</c:formatCode>
                <c:ptCount val="122"/>
                <c:pt idx="0">
                  <c:v>-6.2399907771036107E-2</c:v>
                </c:pt>
                <c:pt idx="1">
                  <c:v>-4.4321231314155989E-2</c:v>
                </c:pt>
                <c:pt idx="2">
                  <c:v>-5.2929560158123667E-3</c:v>
                </c:pt>
                <c:pt idx="3">
                  <c:v>2.2140377281418377E-2</c:v>
                </c:pt>
                <c:pt idx="4">
                  <c:v>4.8254705887904814E-2</c:v>
                </c:pt>
                <c:pt idx="5">
                  <c:v>6.5445832216106004E-2</c:v>
                </c:pt>
                <c:pt idx="6">
                  <c:v>6.4228983091592085E-2</c:v>
                </c:pt>
                <c:pt idx="7">
                  <c:v>7.6055431936771445E-2</c:v>
                </c:pt>
                <c:pt idx="8">
                  <c:v>8.3068492374550149E-2</c:v>
                </c:pt>
                <c:pt idx="9">
                  <c:v>7.7650588593185077E-2</c:v>
                </c:pt>
                <c:pt idx="10">
                  <c:v>5.3541317088225515E-2</c:v>
                </c:pt>
                <c:pt idx="11">
                  <c:v>1.5963241826576047E-2</c:v>
                </c:pt>
                <c:pt idx="12">
                  <c:v>-1.2013212516878369E-2</c:v>
                </c:pt>
                <c:pt idx="13">
                  <c:v>-3.9938893503342343E-2</c:v>
                </c:pt>
                <c:pt idx="14">
                  <c:v>-5.3896417097913929E-2</c:v>
                </c:pt>
                <c:pt idx="15">
                  <c:v>-4.8877884477244733E-2</c:v>
                </c:pt>
                <c:pt idx="16">
                  <c:v>-3.2994365808807768E-2</c:v>
                </c:pt>
                <c:pt idx="17">
                  <c:v>-1.355116659768274E-2</c:v>
                </c:pt>
                <c:pt idx="18">
                  <c:v>5.71464911919084E-3</c:v>
                </c:pt>
                <c:pt idx="19">
                  <c:v>1.4031798274919627E-2</c:v>
                </c:pt>
                <c:pt idx="20">
                  <c:v>1.9718474608788839E-2</c:v>
                </c:pt>
                <c:pt idx="21">
                  <c:v>1.6312494449037818E-2</c:v>
                </c:pt>
                <c:pt idx="22">
                  <c:v>-1.0138853366767897E-3</c:v>
                </c:pt>
                <c:pt idx="23">
                  <c:v>-1.6444091517198722E-2</c:v>
                </c:pt>
                <c:pt idx="24">
                  <c:v>-3.0567216231661143E-2</c:v>
                </c:pt>
                <c:pt idx="25">
                  <c:v>-2.3142987486022948E-2</c:v>
                </c:pt>
                <c:pt idx="26">
                  <c:v>6.9192686865102715E-3</c:v>
                </c:pt>
                <c:pt idx="27">
                  <c:v>4.7948178721102241E-2</c:v>
                </c:pt>
                <c:pt idx="28">
                  <c:v>5.2542759266900552E-2</c:v>
                </c:pt>
                <c:pt idx="29">
                  <c:v>1.3310691747526526E-2</c:v>
                </c:pt>
                <c:pt idx="30">
                  <c:v>-3.6636278900376462E-2</c:v>
                </c:pt>
                <c:pt idx="31">
                  <c:v>-8.9432166961237028E-2</c:v>
                </c:pt>
                <c:pt idx="32">
                  <c:v>-8.6100442279474235E-2</c:v>
                </c:pt>
                <c:pt idx="33">
                  <c:v>-2.7832265756670305E-2</c:v>
                </c:pt>
                <c:pt idx="34">
                  <c:v>5.1221905045937932E-2</c:v>
                </c:pt>
                <c:pt idx="35">
                  <c:v>0.107449503039706</c:v>
                </c:pt>
                <c:pt idx="36">
                  <c:v>0.11087539687674418</c:v>
                </c:pt>
                <c:pt idx="37">
                  <c:v>7.918932728361705E-2</c:v>
                </c:pt>
                <c:pt idx="38">
                  <c:v>1.1871501076104352E-2</c:v>
                </c:pt>
                <c:pt idx="39">
                  <c:v>-2.0996100138811924E-2</c:v>
                </c:pt>
                <c:pt idx="40">
                  <c:v>-2.4701580570461013E-2</c:v>
                </c:pt>
                <c:pt idx="41">
                  <c:v>-3.5028424586802442E-2</c:v>
                </c:pt>
                <c:pt idx="42">
                  <c:v>-1.2560768933716937E-2</c:v>
                </c:pt>
                <c:pt idx="43">
                  <c:v>2.6322047179370145E-3</c:v>
                </c:pt>
                <c:pt idx="44">
                  <c:v>1.5499889206733508E-2</c:v>
                </c:pt>
                <c:pt idx="45">
                  <c:v>5.4143528085420556E-2</c:v>
                </c:pt>
                <c:pt idx="46">
                  <c:v>7.7028896970120275E-2</c:v>
                </c:pt>
                <c:pt idx="47">
                  <c:v>9.1969944817990909E-2</c:v>
                </c:pt>
                <c:pt idx="48">
                  <c:v>8.9432000844475321E-2</c:v>
                </c:pt>
                <c:pt idx="49">
                  <c:v>6.8491787934200188E-2</c:v>
                </c:pt>
                <c:pt idx="50">
                  <c:v>6.0819104080901187E-2</c:v>
                </c:pt>
                <c:pt idx="51">
                  <c:v>4.907263892451974E-2</c:v>
                </c:pt>
                <c:pt idx="52">
                  <c:v>3.5554813806542462E-2</c:v>
                </c:pt>
                <c:pt idx="53">
                  <c:v>3.8178861275479647E-2</c:v>
                </c:pt>
                <c:pt idx="54">
                  <c:v>3.8332808207676594E-2</c:v>
                </c:pt>
                <c:pt idx="55">
                  <c:v>7.0211759765405279E-2</c:v>
                </c:pt>
                <c:pt idx="56">
                  <c:v>0.11711376451566281</c:v>
                </c:pt>
                <c:pt idx="57">
                  <c:v>0.14975993560635947</c:v>
                </c:pt>
                <c:pt idx="58">
                  <c:v>0.15466826487906693</c:v>
                </c:pt>
                <c:pt idx="59">
                  <c:v>0.13100999942292657</c:v>
                </c:pt>
                <c:pt idx="60">
                  <c:v>0.10644038784494114</c:v>
                </c:pt>
                <c:pt idx="61">
                  <c:v>8.1532217523481165E-2</c:v>
                </c:pt>
                <c:pt idx="62">
                  <c:v>8.1944142886321014E-2</c:v>
                </c:pt>
                <c:pt idx="63">
                  <c:v>8.2473529180318264E-2</c:v>
                </c:pt>
                <c:pt idx="64">
                  <c:v>8.2779039346555047E-2</c:v>
                </c:pt>
                <c:pt idx="65">
                  <c:v>6.842393704887062E-2</c:v>
                </c:pt>
                <c:pt idx="66">
                  <c:v>5.1633392621620144E-2</c:v>
                </c:pt>
                <c:pt idx="67">
                  <c:v>3.1839824432039698E-2</c:v>
                </c:pt>
                <c:pt idx="68">
                  <c:v>1.4602735242059683E-2</c:v>
                </c:pt>
                <c:pt idx="69">
                  <c:v>2.9627817516207244E-2</c:v>
                </c:pt>
                <c:pt idx="70">
                  <c:v>3.6538798366789305E-2</c:v>
                </c:pt>
                <c:pt idx="71">
                  <c:v>4.4956020763957882E-2</c:v>
                </c:pt>
                <c:pt idx="72">
                  <c:v>6.1855979567270625E-2</c:v>
                </c:pt>
                <c:pt idx="73">
                  <c:v>3.4271983482122792E-2</c:v>
                </c:pt>
                <c:pt idx="74">
                  <c:v>-4.0251450597207361E-3</c:v>
                </c:pt>
                <c:pt idx="75">
                  <c:v>-2.1407853526771436E-2</c:v>
                </c:pt>
                <c:pt idx="76">
                  <c:v>-6.4004772768458729E-2</c:v>
                </c:pt>
                <c:pt idx="77">
                  <c:v>-8.3377890267086419E-2</c:v>
                </c:pt>
                <c:pt idx="78">
                  <c:v>-7.7853710643760454E-2</c:v>
                </c:pt>
                <c:pt idx="79">
                  <c:v>-9.0045155051085471E-2</c:v>
                </c:pt>
                <c:pt idx="80">
                  <c:v>-8.8768999858852352E-2</c:v>
                </c:pt>
                <c:pt idx="81">
                  <c:v>-8.2332625908328239E-2</c:v>
                </c:pt>
                <c:pt idx="82">
                  <c:v>-9.0504947780636127E-2</c:v>
                </c:pt>
                <c:pt idx="83">
                  <c:v>-9.9841901113335685E-2</c:v>
                </c:pt>
                <c:pt idx="84">
                  <c:v>-0.10659985673807636</c:v>
                </c:pt>
                <c:pt idx="85">
                  <c:v>-0.11462575414958298</c:v>
                </c:pt>
                <c:pt idx="86">
                  <c:v>-0.11388418378987651</c:v>
                </c:pt>
                <c:pt idx="87">
                  <c:v>-9.2457128983695402E-2</c:v>
                </c:pt>
                <c:pt idx="88">
                  <c:v>-7.600371022746466E-2</c:v>
                </c:pt>
                <c:pt idx="89">
                  <c:v>-5.4923112190879531E-2</c:v>
                </c:pt>
                <c:pt idx="90">
                  <c:v>-3.2496756139966831E-2</c:v>
                </c:pt>
                <c:pt idx="91">
                  <c:v>-2.9918300740387815E-2</c:v>
                </c:pt>
                <c:pt idx="92">
                  <c:v>-2.047010051918996E-2</c:v>
                </c:pt>
                <c:pt idx="93">
                  <c:v>-6.5948669711823893E-3</c:v>
                </c:pt>
                <c:pt idx="94">
                  <c:v>7.9706712263427626E-3</c:v>
                </c:pt>
                <c:pt idx="95">
                  <c:v>1.9150772372094504E-2</c:v>
                </c:pt>
                <c:pt idx="96">
                  <c:v>2.5775645668713709E-2</c:v>
                </c:pt>
                <c:pt idx="97">
                  <c:v>-4.7147362138127979E-3</c:v>
                </c:pt>
                <c:pt idx="98">
                  <c:v>-2.186593874533227E-2</c:v>
                </c:pt>
                <c:pt idx="99">
                  <c:v>-2.0857212492549126E-2</c:v>
                </c:pt>
                <c:pt idx="100">
                  <c:v>-5.7030234271115976E-4</c:v>
                </c:pt>
                <c:pt idx="101">
                  <c:v>6.695839636911094E-2</c:v>
                </c:pt>
                <c:pt idx="102">
                  <c:v>0.10702168324120098</c:v>
                </c:pt>
                <c:pt idx="103">
                  <c:v>0.12616405508877859</c:v>
                </c:pt>
                <c:pt idx="104">
                  <c:v>0.11954989532839466</c:v>
                </c:pt>
                <c:pt idx="105">
                  <c:v>9.647988403463191E-2</c:v>
                </c:pt>
                <c:pt idx="106">
                  <c:v>7.9600249610060292E-2</c:v>
                </c:pt>
                <c:pt idx="107">
                  <c:v>6.8487840047340987E-2</c:v>
                </c:pt>
                <c:pt idx="108">
                  <c:v>5.4522187101901709E-2</c:v>
                </c:pt>
                <c:pt idx="109">
                  <c:v>3.464270078934506E-2</c:v>
                </c:pt>
                <c:pt idx="110">
                  <c:v>6.2004195018978692E-3</c:v>
                </c:pt>
                <c:pt idx="111">
                  <c:v>-3.105671755674555E-3</c:v>
                </c:pt>
                <c:pt idx="112">
                  <c:v>-2.2017963717955169E-3</c:v>
                </c:pt>
                <c:pt idx="113">
                  <c:v>6.6882630115816522E-3</c:v>
                </c:pt>
                <c:pt idx="114">
                  <c:v>3.3692568292781999E-2</c:v>
                </c:pt>
                <c:pt idx="115">
                  <c:v>4.350732498923815E-2</c:v>
                </c:pt>
                <c:pt idx="116">
                  <c:v>4.5935840106750447E-2</c:v>
                </c:pt>
                <c:pt idx="117">
                  <c:v>3.528582768513977E-2</c:v>
                </c:pt>
                <c:pt idx="118">
                  <c:v>2.5338323304142873E-2</c:v>
                </c:pt>
                <c:pt idx="119">
                  <c:v>5.4487663115294627E-3</c:v>
                </c:pt>
                <c:pt idx="120">
                  <c:v>1.3077814684845368E-3</c:v>
                </c:pt>
                <c:pt idx="121">
                  <c:v>3.0858190478018077E-3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83-476F-B1E3-4EA29CFAA2B2}"/>
            </c:ext>
          </c:extLst>
        </c:ser>
        <c:ser>
          <c:idx val="5"/>
          <c:order val="5"/>
          <c:tx>
            <c:strRef>
              <c:f>'PIB Var. Real 4t'!$O$3</c:f>
              <c:strCache>
                <c:ptCount val="1"/>
                <c:pt idx="0">
                  <c:v> Indústria - 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4t'!$O$4:$O$125</c:f>
              <c:numCache>
                <c:formatCode>0.0%</c:formatCode>
                <c:ptCount val="122"/>
                <c:pt idx="0">
                  <c:v>-6.4066569341423296E-3</c:v>
                </c:pt>
                <c:pt idx="1">
                  <c:v>-2.2684923879473406E-2</c:v>
                </c:pt>
                <c:pt idx="2">
                  <c:v>5.0274180894658294E-3</c:v>
                </c:pt>
                <c:pt idx="3">
                  <c:v>9.7461658775286342E-3</c:v>
                </c:pt>
                <c:pt idx="4">
                  <c:v>3.27738825374706E-2</c:v>
                </c:pt>
                <c:pt idx="5">
                  <c:v>6.0831953419206775E-2</c:v>
                </c:pt>
                <c:pt idx="6">
                  <c:v>3.1440224518704873E-2</c:v>
                </c:pt>
                <c:pt idx="7">
                  <c:v>4.3749924601661938E-2</c:v>
                </c:pt>
                <c:pt idx="8">
                  <c:v>3.606110765206072E-2</c:v>
                </c:pt>
                <c:pt idx="9">
                  <c:v>1.569945776324766E-2</c:v>
                </c:pt>
                <c:pt idx="10">
                  <c:v>7.8163842308527354E-3</c:v>
                </c:pt>
                <c:pt idx="11">
                  <c:v>-2.0900043512756983E-2</c:v>
                </c:pt>
                <c:pt idx="12">
                  <c:v>-3.0722058292860899E-2</c:v>
                </c:pt>
                <c:pt idx="13">
                  <c:v>-4.1095232012129494E-2</c:v>
                </c:pt>
                <c:pt idx="14">
                  <c:v>-4.3294327870078246E-2</c:v>
                </c:pt>
                <c:pt idx="15">
                  <c:v>-2.6079155029859025E-2</c:v>
                </c:pt>
                <c:pt idx="16">
                  <c:v>-6.0235082747653879E-3</c:v>
                </c:pt>
                <c:pt idx="17">
                  <c:v>1.5255724517547087E-2</c:v>
                </c:pt>
                <c:pt idx="18">
                  <c:v>3.6619680936485155E-2</c:v>
                </c:pt>
                <c:pt idx="19">
                  <c:v>4.4118362753294171E-2</c:v>
                </c:pt>
                <c:pt idx="20">
                  <c:v>4.3025865117507056E-2</c:v>
                </c:pt>
                <c:pt idx="21">
                  <c:v>3.4035951471163894E-2</c:v>
                </c:pt>
                <c:pt idx="22">
                  <c:v>1.5477639644184471E-2</c:v>
                </c:pt>
                <c:pt idx="23">
                  <c:v>-6.4239997988806419E-3</c:v>
                </c:pt>
                <c:pt idx="24">
                  <c:v>-2.1236052981173037E-2</c:v>
                </c:pt>
                <c:pt idx="25">
                  <c:v>-1.6526529360937792E-2</c:v>
                </c:pt>
                <c:pt idx="26">
                  <c:v>4.7546143236358862E-3</c:v>
                </c:pt>
                <c:pt idx="27">
                  <c:v>3.8032193885014332E-2</c:v>
                </c:pt>
                <c:pt idx="28">
                  <c:v>4.4042108272428493E-2</c:v>
                </c:pt>
                <c:pt idx="29">
                  <c:v>3.2801962483397729E-2</c:v>
                </c:pt>
                <c:pt idx="30">
                  <c:v>2.2908153708701473E-2</c:v>
                </c:pt>
                <c:pt idx="31">
                  <c:v>1.0361961572986633E-3</c:v>
                </c:pt>
                <c:pt idx="32">
                  <c:v>1.7602788764422339E-2</c:v>
                </c:pt>
                <c:pt idx="33">
                  <c:v>4.4492843342259114E-2</c:v>
                </c:pt>
                <c:pt idx="34">
                  <c:v>6.2773457000063537E-2</c:v>
                </c:pt>
                <c:pt idx="35">
                  <c:v>8.2148895629893914E-2</c:v>
                </c:pt>
                <c:pt idx="36">
                  <c:v>7.441676609909087E-2</c:v>
                </c:pt>
                <c:pt idx="37">
                  <c:v>6.5328960726877883E-2</c:v>
                </c:pt>
                <c:pt idx="38">
                  <c:v>3.878162579224953E-2</c:v>
                </c:pt>
                <c:pt idx="39">
                  <c:v>1.9943904957217873E-2</c:v>
                </c:pt>
                <c:pt idx="40">
                  <c:v>1.8074129235693404E-2</c:v>
                </c:pt>
                <c:pt idx="41">
                  <c:v>6.1890961927857369E-4</c:v>
                </c:pt>
                <c:pt idx="42">
                  <c:v>1.0116075461617191E-2</c:v>
                </c:pt>
                <c:pt idx="43">
                  <c:v>2.0064547726589943E-2</c:v>
                </c:pt>
                <c:pt idx="44">
                  <c:v>2.2101357361566931E-2</c:v>
                </c:pt>
                <c:pt idx="45">
                  <c:v>4.8534762594307557E-2</c:v>
                </c:pt>
                <c:pt idx="46">
                  <c:v>5.9981996999103337E-2</c:v>
                </c:pt>
                <c:pt idx="47">
                  <c:v>6.2066641768515396E-2</c:v>
                </c:pt>
                <c:pt idx="48">
                  <c:v>6.9093124900252656E-2</c:v>
                </c:pt>
                <c:pt idx="49">
                  <c:v>6.0460509885176039E-2</c:v>
                </c:pt>
                <c:pt idx="50">
                  <c:v>6.0127205253555527E-2</c:v>
                </c:pt>
                <c:pt idx="51">
                  <c:v>4.0996114015680263E-2</c:v>
                </c:pt>
                <c:pt idx="52">
                  <c:v>-1.6345666410914061E-3</c:v>
                </c:pt>
                <c:pt idx="53">
                  <c:v>-3.4582757328487923E-2</c:v>
                </c:pt>
                <c:pt idx="54">
                  <c:v>-6.6332013329016837E-2</c:v>
                </c:pt>
                <c:pt idx="55">
                  <c:v>-4.702288814207433E-2</c:v>
                </c:pt>
                <c:pt idx="56">
                  <c:v>1.0623623747873845E-2</c:v>
                </c:pt>
                <c:pt idx="57">
                  <c:v>6.3415522989433093E-2</c:v>
                </c:pt>
                <c:pt idx="58">
                  <c:v>0.10338779366518679</c:v>
                </c:pt>
                <c:pt idx="59">
                  <c:v>0.10203071316803092</c:v>
                </c:pt>
                <c:pt idx="60">
                  <c:v>8.026874259620298E-2</c:v>
                </c:pt>
                <c:pt idx="61">
                  <c:v>6.1435324639212974E-2</c:v>
                </c:pt>
                <c:pt idx="62">
                  <c:v>5.0342645098673033E-2</c:v>
                </c:pt>
                <c:pt idx="63">
                  <c:v>4.1143251692087768E-2</c:v>
                </c:pt>
                <c:pt idx="64">
                  <c:v>3.3292385186291629E-2</c:v>
                </c:pt>
                <c:pt idx="65">
                  <c:v>1.22863100989965E-2</c:v>
                </c:pt>
                <c:pt idx="66">
                  <c:v>9.6181477445389518E-4</c:v>
                </c:pt>
                <c:pt idx="67">
                  <c:v>-7.2282438307693653E-3</c:v>
                </c:pt>
                <c:pt idx="68">
                  <c:v>-1.6122989601784377E-2</c:v>
                </c:pt>
                <c:pt idx="69">
                  <c:v>2.6620879320669033E-3</c:v>
                </c:pt>
                <c:pt idx="70">
                  <c:v>1.1340636863324871E-2</c:v>
                </c:pt>
                <c:pt idx="71">
                  <c:v>2.1662184574035903E-2</c:v>
                </c:pt>
                <c:pt idx="72">
                  <c:v>3.443917322064971E-2</c:v>
                </c:pt>
                <c:pt idx="73">
                  <c:v>1.4219843639188046E-2</c:v>
                </c:pt>
                <c:pt idx="74">
                  <c:v>-2.68843763739679E-3</c:v>
                </c:pt>
                <c:pt idx="75">
                  <c:v>-1.5081837853555324E-2</c:v>
                </c:pt>
                <c:pt idx="76">
                  <c:v>-3.3801732467190426E-2</c:v>
                </c:pt>
                <c:pt idx="77">
                  <c:v>-3.6755890793199186E-2</c:v>
                </c:pt>
                <c:pt idx="78">
                  <c:v>-4.2406317354096161E-2</c:v>
                </c:pt>
                <c:pt idx="79">
                  <c:v>-5.7615033175630215E-2</c:v>
                </c:pt>
                <c:pt idx="80">
                  <c:v>-6.5579938844213315E-2</c:v>
                </c:pt>
                <c:pt idx="81">
                  <c:v>-6.3728156078458165E-2</c:v>
                </c:pt>
                <c:pt idx="82">
                  <c:v>-5.7983271226627053E-2</c:v>
                </c:pt>
                <c:pt idx="83">
                  <c:v>-4.5662985551012669E-2</c:v>
                </c:pt>
                <c:pt idx="84">
                  <c:v>-3.2195221906395788E-2</c:v>
                </c:pt>
                <c:pt idx="85">
                  <c:v>-2.8141248544509501E-2</c:v>
                </c:pt>
                <c:pt idx="86">
                  <c:v>-2.0138629331262425E-2</c:v>
                </c:pt>
                <c:pt idx="87">
                  <c:v>-5.0072999112714678E-3</c:v>
                </c:pt>
                <c:pt idx="88">
                  <c:v>2.8067360817380926E-3</c:v>
                </c:pt>
                <c:pt idx="89">
                  <c:v>1.1464739202031726E-2</c:v>
                </c:pt>
                <c:pt idx="90">
                  <c:v>1.5098113588247752E-2</c:v>
                </c:pt>
                <c:pt idx="91">
                  <c:v>7.169811287601302E-3</c:v>
                </c:pt>
                <c:pt idx="92">
                  <c:v>4.4226878670361458E-4</c:v>
                </c:pt>
                <c:pt idx="93">
                  <c:v>-3.3234322251645132E-3</c:v>
                </c:pt>
                <c:pt idx="94">
                  <c:v>-7.7999880394954424E-3</c:v>
                </c:pt>
                <c:pt idx="95">
                  <c:v>-6.700375443514317E-3</c:v>
                </c:pt>
                <c:pt idx="96">
                  <c:v>-6.0436119405807842E-3</c:v>
                </c:pt>
                <c:pt idx="97">
                  <c:v>-3.7616429829882003E-2</c:v>
                </c:pt>
                <c:pt idx="98">
                  <c:v>-3.5685900386806524E-2</c:v>
                </c:pt>
                <c:pt idx="99">
                  <c:v>-2.9709107442948302E-2</c:v>
                </c:pt>
                <c:pt idx="100">
                  <c:v>-1.2239697082744527E-2</c:v>
                </c:pt>
                <c:pt idx="101">
                  <c:v>6.2867415501834722E-2</c:v>
                </c:pt>
                <c:pt idx="102">
                  <c:v>6.660819380534444E-2</c:v>
                </c:pt>
                <c:pt idx="103">
                  <c:v>5.0353120518480177E-2</c:v>
                </c:pt>
                <c:pt idx="104">
                  <c:v>2.8939874464390059E-2</c:v>
                </c:pt>
                <c:pt idx="105">
                  <c:v>-8.8049909387982739E-3</c:v>
                </c:pt>
                <c:pt idx="106">
                  <c:v>-5.5807172468791411E-3</c:v>
                </c:pt>
                <c:pt idx="107">
                  <c:v>1.5208316266887678E-2</c:v>
                </c:pt>
                <c:pt idx="108">
                  <c:v>2.4792392002000341E-2</c:v>
                </c:pt>
                <c:pt idx="109">
                  <c:v>2.4380579486306786E-2</c:v>
                </c:pt>
                <c:pt idx="110">
                  <c:v>2.0456048376644054E-2</c:v>
                </c:pt>
                <c:pt idx="111">
                  <c:v>1.6783429212480216E-2</c:v>
                </c:pt>
                <c:pt idx="112">
                  <c:v>2.0033745799449054E-2</c:v>
                </c:pt>
                <c:pt idx="113">
                  <c:v>2.7581142447211882E-2</c:v>
                </c:pt>
                <c:pt idx="114">
                  <c:v>3.3105388449069073E-2</c:v>
                </c:pt>
                <c:pt idx="115">
                  <c:v>3.084556599895838E-2</c:v>
                </c:pt>
                <c:pt idx="116">
                  <c:v>2.95160223878701E-2</c:v>
                </c:pt>
                <c:pt idx="117">
                  <c:v>2.2358414141772753E-2</c:v>
                </c:pt>
                <c:pt idx="118">
                  <c:v>1.8307592146074025E-2</c:v>
                </c:pt>
                <c:pt idx="119">
                  <c:v>1.4454135216442676E-2</c:v>
                </c:pt>
                <c:pt idx="120">
                  <c:v>1.2653326306130808E-2</c:v>
                </c:pt>
                <c:pt idx="121">
                  <c:v>1.3671575748767539E-2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83-476F-B1E3-4EA29CFAA2B2}"/>
            </c:ext>
          </c:extLst>
        </c:ser>
        <c:ser>
          <c:idx val="6"/>
          <c:order val="6"/>
          <c:tx>
            <c:strRef>
              <c:f>'PIB Var. Real 4t'!$P$3</c:f>
              <c:strCache>
                <c:ptCount val="1"/>
                <c:pt idx="0">
                  <c:v> Comércio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4t'!$P$4:$P$125</c:f>
              <c:numCache>
                <c:formatCode>0.0%</c:formatCode>
                <c:ptCount val="122"/>
                <c:pt idx="0">
                  <c:v>2.9330482400559799E-2</c:v>
                </c:pt>
                <c:pt idx="1">
                  <c:v>3.727461507557539E-3</c:v>
                </c:pt>
                <c:pt idx="2">
                  <c:v>1.35894269953174E-2</c:v>
                </c:pt>
                <c:pt idx="3">
                  <c:v>1.8133720442087498E-2</c:v>
                </c:pt>
                <c:pt idx="4">
                  <c:v>4.056900352762316E-2</c:v>
                </c:pt>
                <c:pt idx="5">
                  <c:v>5.5095425104389584E-2</c:v>
                </c:pt>
                <c:pt idx="6">
                  <c:v>4.39598572982276E-2</c:v>
                </c:pt>
                <c:pt idx="7">
                  <c:v>3.8542984789401435E-2</c:v>
                </c:pt>
                <c:pt idx="8">
                  <c:v>2.9185418511882055E-2</c:v>
                </c:pt>
                <c:pt idx="9">
                  <c:v>1.7046874949439683E-2</c:v>
                </c:pt>
                <c:pt idx="10">
                  <c:v>2.4513416813758404E-3</c:v>
                </c:pt>
                <c:pt idx="11">
                  <c:v>-1.8705086656333192E-2</c:v>
                </c:pt>
                <c:pt idx="12">
                  <c:v>-2.5598366213890444E-2</c:v>
                </c:pt>
                <c:pt idx="13">
                  <c:v>-3.7045729789179305E-2</c:v>
                </c:pt>
                <c:pt idx="14">
                  <c:v>-4.2767312316914108E-2</c:v>
                </c:pt>
                <c:pt idx="15">
                  <c:v>-2.2198793416506546E-2</c:v>
                </c:pt>
                <c:pt idx="16">
                  <c:v>-7.1695186005228395E-3</c:v>
                </c:pt>
                <c:pt idx="17">
                  <c:v>6.7891065561742625E-3</c:v>
                </c:pt>
                <c:pt idx="18">
                  <c:v>3.1424153835498236E-2</c:v>
                </c:pt>
                <c:pt idx="19">
                  <c:v>4.4945032419544173E-2</c:v>
                </c:pt>
                <c:pt idx="20">
                  <c:v>4.76326755651717E-2</c:v>
                </c:pt>
                <c:pt idx="21">
                  <c:v>5.6393206915481109E-2</c:v>
                </c:pt>
                <c:pt idx="22">
                  <c:v>4.645979320064364E-2</c:v>
                </c:pt>
                <c:pt idx="23">
                  <c:v>1.8433726183793242E-2</c:v>
                </c:pt>
                <c:pt idx="24">
                  <c:v>-3.7291837687640772E-3</c:v>
                </c:pt>
                <c:pt idx="25">
                  <c:v>-2.3109006743623928E-2</c:v>
                </c:pt>
                <c:pt idx="26">
                  <c:v>-2.9152758471775231E-2</c:v>
                </c:pt>
                <c:pt idx="27">
                  <c:v>-2.3623087962809874E-2</c:v>
                </c:pt>
                <c:pt idx="28">
                  <c:v>-1.274313217917411E-2</c:v>
                </c:pt>
                <c:pt idx="29">
                  <c:v>-9.1604743283116852E-3</c:v>
                </c:pt>
                <c:pt idx="30">
                  <c:v>-1.402365313209053E-2</c:v>
                </c:pt>
                <c:pt idx="31">
                  <c:v>-3.9207965998565575E-3</c:v>
                </c:pt>
                <c:pt idx="32">
                  <c:v>1.3728423051154959E-2</c:v>
                </c:pt>
                <c:pt idx="33">
                  <c:v>4.1216778862683157E-2</c:v>
                </c:pt>
                <c:pt idx="34">
                  <c:v>8.0792116655361124E-2</c:v>
                </c:pt>
                <c:pt idx="35">
                  <c:v>9.2710435800086768E-2</c:v>
                </c:pt>
                <c:pt idx="36">
                  <c:v>8.1086177619927438E-2</c:v>
                </c:pt>
                <c:pt idx="37">
                  <c:v>6.9694727011325508E-2</c:v>
                </c:pt>
                <c:pt idx="38">
                  <c:v>4.3204210223130479E-2</c:v>
                </c:pt>
                <c:pt idx="39">
                  <c:v>3.1126784514814654E-2</c:v>
                </c:pt>
                <c:pt idx="40">
                  <c:v>3.6669990591248869E-2</c:v>
                </c:pt>
                <c:pt idx="41">
                  <c:v>2.9795459519695866E-2</c:v>
                </c:pt>
                <c:pt idx="42">
                  <c:v>3.8338120487820149E-2</c:v>
                </c:pt>
                <c:pt idx="43">
                  <c:v>4.9778230849180538E-2</c:v>
                </c:pt>
                <c:pt idx="44">
                  <c:v>5.2633887969056437E-2</c:v>
                </c:pt>
                <c:pt idx="45">
                  <c:v>7.1287758269911183E-2</c:v>
                </c:pt>
                <c:pt idx="46">
                  <c:v>8.1331057284552491E-2</c:v>
                </c:pt>
                <c:pt idx="47">
                  <c:v>8.2590749913785691E-2</c:v>
                </c:pt>
                <c:pt idx="48">
                  <c:v>8.456396215580142E-2</c:v>
                </c:pt>
                <c:pt idx="49">
                  <c:v>7.9233263161932577E-2</c:v>
                </c:pt>
                <c:pt idx="50">
                  <c:v>8.0447097569873449E-2</c:v>
                </c:pt>
                <c:pt idx="51">
                  <c:v>5.3292400899337178E-2</c:v>
                </c:pt>
                <c:pt idx="52">
                  <c:v>1.6523748682637285E-2</c:v>
                </c:pt>
                <c:pt idx="53">
                  <c:v>-1.5936331258643688E-2</c:v>
                </c:pt>
                <c:pt idx="54">
                  <c:v>-4.763639074600922E-2</c:v>
                </c:pt>
                <c:pt idx="55">
                  <c:v>-2.3348354875680655E-2</c:v>
                </c:pt>
                <c:pt idx="56">
                  <c:v>2.9656703400192663E-2</c:v>
                </c:pt>
                <c:pt idx="57">
                  <c:v>7.4397940713768707E-2</c:v>
                </c:pt>
                <c:pt idx="58">
                  <c:v>0.11165811867018348</c:v>
                </c:pt>
                <c:pt idx="59">
                  <c:v>0.11149464185691847</c:v>
                </c:pt>
                <c:pt idx="60">
                  <c:v>8.4358502762509099E-2</c:v>
                </c:pt>
                <c:pt idx="61">
                  <c:v>6.5176150817657375E-2</c:v>
                </c:pt>
                <c:pt idx="62">
                  <c:v>4.1183187068636995E-2</c:v>
                </c:pt>
                <c:pt idx="63">
                  <c:v>2.3410189838479756E-2</c:v>
                </c:pt>
                <c:pt idx="64">
                  <c:v>1.4315831178263849E-2</c:v>
                </c:pt>
                <c:pt idx="65">
                  <c:v>6.5785858417712895E-3</c:v>
                </c:pt>
                <c:pt idx="66">
                  <c:v>1.5337921640785179E-2</c:v>
                </c:pt>
                <c:pt idx="67">
                  <c:v>2.3644932882155079E-2</c:v>
                </c:pt>
                <c:pt idx="68">
                  <c:v>3.0964273902562622E-2</c:v>
                </c:pt>
                <c:pt idx="69">
                  <c:v>3.8619661572131703E-2</c:v>
                </c:pt>
                <c:pt idx="70">
                  <c:v>3.5970068694783475E-2</c:v>
                </c:pt>
                <c:pt idx="71">
                  <c:v>3.4243415152192203E-2</c:v>
                </c:pt>
                <c:pt idx="72">
                  <c:v>3.5934130126107799E-2</c:v>
                </c:pt>
                <c:pt idx="73">
                  <c:v>2.1896027040186228E-2</c:v>
                </c:pt>
                <c:pt idx="74">
                  <c:v>1.28501755721806E-2</c:v>
                </c:pt>
                <c:pt idx="75">
                  <c:v>5.5578445965196455E-3</c:v>
                </c:pt>
                <c:pt idx="76">
                  <c:v>-1.4403843070833755E-2</c:v>
                </c:pt>
                <c:pt idx="77">
                  <c:v>-2.4253250611084853E-2</c:v>
                </c:pt>
                <c:pt idx="78">
                  <c:v>-4.4164461662450465E-2</c:v>
                </c:pt>
                <c:pt idx="79">
                  <c:v>-7.303543522301581E-2</c:v>
                </c:pt>
                <c:pt idx="80">
                  <c:v>-8.8411767789731588E-2</c:v>
                </c:pt>
                <c:pt idx="81">
                  <c:v>-9.2473436731487654E-2</c:v>
                </c:pt>
                <c:pt idx="82">
                  <c:v>-8.4511943153696922E-2</c:v>
                </c:pt>
                <c:pt idx="83">
                  <c:v>-6.6258523502649491E-2</c:v>
                </c:pt>
                <c:pt idx="84">
                  <c:v>-4.5293031194500122E-2</c:v>
                </c:pt>
                <c:pt idx="85">
                  <c:v>-2.4596529728274308E-2</c:v>
                </c:pt>
                <c:pt idx="86">
                  <c:v>-2.3470182347107293E-4</c:v>
                </c:pt>
                <c:pt idx="87">
                  <c:v>2.3137701533961774E-2</c:v>
                </c:pt>
                <c:pt idx="88">
                  <c:v>4.2229734047171341E-2</c:v>
                </c:pt>
                <c:pt idx="89">
                  <c:v>4.5336548170897384E-2</c:v>
                </c:pt>
                <c:pt idx="90">
                  <c:v>3.8532835000436139E-2</c:v>
                </c:pt>
                <c:pt idx="91">
                  <c:v>2.6328168035812505E-2</c:v>
                </c:pt>
                <c:pt idx="92">
                  <c:v>1.2256355141026187E-2</c:v>
                </c:pt>
                <c:pt idx="93">
                  <c:v>9.4316954714648293E-3</c:v>
                </c:pt>
                <c:pt idx="94">
                  <c:v>1.0404855847408356E-2</c:v>
                </c:pt>
                <c:pt idx="95">
                  <c:v>1.6337461668019859E-2</c:v>
                </c:pt>
                <c:pt idx="96">
                  <c:v>2.195900732307221E-2</c:v>
                </c:pt>
                <c:pt idx="97">
                  <c:v>-1.2425167005769899E-2</c:v>
                </c:pt>
                <c:pt idx="98">
                  <c:v>-1.6429709127663283E-2</c:v>
                </c:pt>
                <c:pt idx="99">
                  <c:v>-1.451148222203047E-2</c:v>
                </c:pt>
                <c:pt idx="100">
                  <c:v>-1.3637785217317733E-2</c:v>
                </c:pt>
                <c:pt idx="101">
                  <c:v>5.5430463036984845E-2</c:v>
                </c:pt>
                <c:pt idx="102">
                  <c:v>5.7975959821633172E-2</c:v>
                </c:pt>
                <c:pt idx="103">
                  <c:v>4.4908438202287737E-2</c:v>
                </c:pt>
                <c:pt idx="104">
                  <c:v>3.3698466238872404E-2</c:v>
                </c:pt>
                <c:pt idx="105">
                  <c:v>2.2247886757729152E-3</c:v>
                </c:pt>
                <c:pt idx="106">
                  <c:v>3.7048386131310895E-3</c:v>
                </c:pt>
                <c:pt idx="107">
                  <c:v>8.9751738842940298E-3</c:v>
                </c:pt>
                <c:pt idx="108">
                  <c:v>1.7137907494807481E-2</c:v>
                </c:pt>
                <c:pt idx="109">
                  <c:v>1.3317718623045982E-2</c:v>
                </c:pt>
                <c:pt idx="110">
                  <c:v>1.0006908805429759E-2</c:v>
                </c:pt>
                <c:pt idx="111">
                  <c:v>7.9861325599088762E-3</c:v>
                </c:pt>
                <c:pt idx="112">
                  <c:v>1.001521225219637E-2</c:v>
                </c:pt>
                <c:pt idx="113">
                  <c:v>1.7481432459664825E-2</c:v>
                </c:pt>
                <c:pt idx="114">
                  <c:v>2.5995404756548712E-2</c:v>
                </c:pt>
                <c:pt idx="115">
                  <c:v>3.7607565372159701E-2</c:v>
                </c:pt>
                <c:pt idx="116">
                  <c:v>3.7310841641852832E-2</c:v>
                </c:pt>
                <c:pt idx="117">
                  <c:v>3.0132460483516921E-2</c:v>
                </c:pt>
                <c:pt idx="118">
                  <c:v>2.1784928907293555E-2</c:v>
                </c:pt>
                <c:pt idx="119">
                  <c:v>1.1156604864151154E-2</c:v>
                </c:pt>
                <c:pt idx="120">
                  <c:v>7.90081209882465E-3</c:v>
                </c:pt>
                <c:pt idx="121">
                  <c:v>7.6461944291319472E-3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83-476F-B1E3-4EA29CFAA2B2}"/>
            </c:ext>
          </c:extLst>
        </c:ser>
        <c:ser>
          <c:idx val="7"/>
          <c:order val="7"/>
          <c:tx>
            <c:strRef>
              <c:f>'PIB Var. Real 4t'!$Q$3</c:f>
              <c:strCache>
                <c:ptCount val="1"/>
                <c:pt idx="0">
                  <c:v> Transporte, armazenagem e correio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4t'!$Q$4:$Q$125</c:f>
              <c:numCache>
                <c:formatCode>0.0%</c:formatCode>
                <c:ptCount val="122"/>
                <c:pt idx="0">
                  <c:v>9.4464266942671168E-2</c:v>
                </c:pt>
                <c:pt idx="1">
                  <c:v>8.7780831100094492E-2</c:v>
                </c:pt>
                <c:pt idx="2">
                  <c:v>6.7828620144895435E-2</c:v>
                </c:pt>
                <c:pt idx="3">
                  <c:v>5.6181011394610181E-2</c:v>
                </c:pt>
                <c:pt idx="4">
                  <c:v>4.6849768222996246E-2</c:v>
                </c:pt>
                <c:pt idx="5">
                  <c:v>5.125576789004116E-2</c:v>
                </c:pt>
                <c:pt idx="6">
                  <c:v>4.2395145896520159E-2</c:v>
                </c:pt>
                <c:pt idx="7">
                  <c:v>6.1355717453278613E-2</c:v>
                </c:pt>
                <c:pt idx="8">
                  <c:v>6.5334127001601461E-2</c:v>
                </c:pt>
                <c:pt idx="9">
                  <c:v>4.8290321891432564E-2</c:v>
                </c:pt>
                <c:pt idx="10">
                  <c:v>4.2134023918334984E-2</c:v>
                </c:pt>
                <c:pt idx="11">
                  <c:v>6.845542528919113E-3</c:v>
                </c:pt>
                <c:pt idx="12">
                  <c:v>-3.8117603286692558E-3</c:v>
                </c:pt>
                <c:pt idx="13">
                  <c:v>-2.8876709316840499E-2</c:v>
                </c:pt>
                <c:pt idx="14">
                  <c:v>-5.2433182547215192E-2</c:v>
                </c:pt>
                <c:pt idx="15">
                  <c:v>-4.0063934598053678E-2</c:v>
                </c:pt>
                <c:pt idx="16">
                  <c:v>-2.1569695892698859E-2</c:v>
                </c:pt>
                <c:pt idx="17">
                  <c:v>2.3166061772607272E-2</c:v>
                </c:pt>
                <c:pt idx="18">
                  <c:v>5.7588258783341839E-2</c:v>
                </c:pt>
                <c:pt idx="19">
                  <c:v>5.7261453579809274E-2</c:v>
                </c:pt>
                <c:pt idx="20">
                  <c:v>4.3179453150818947E-2</c:v>
                </c:pt>
                <c:pt idx="21">
                  <c:v>1.8212148292921393E-2</c:v>
                </c:pt>
                <c:pt idx="22">
                  <c:v>3.6704722921800936E-3</c:v>
                </c:pt>
                <c:pt idx="23">
                  <c:v>2.288476631964409E-3</c:v>
                </c:pt>
                <c:pt idx="24">
                  <c:v>1.1730197253869923E-2</c:v>
                </c:pt>
                <c:pt idx="25">
                  <c:v>2.3732334329796156E-2</c:v>
                </c:pt>
                <c:pt idx="26">
                  <c:v>3.68175808043818E-2</c:v>
                </c:pt>
                <c:pt idx="27">
                  <c:v>3.9530715465926125E-2</c:v>
                </c:pt>
                <c:pt idx="28">
                  <c:v>1.5657304179149012E-2</c:v>
                </c:pt>
                <c:pt idx="29">
                  <c:v>-2.2860922329581701E-3</c:v>
                </c:pt>
                <c:pt idx="30">
                  <c:v>-2.0092151083885734E-2</c:v>
                </c:pt>
                <c:pt idx="31">
                  <c:v>-2.2434970347089966E-2</c:v>
                </c:pt>
                <c:pt idx="32">
                  <c:v>1.2312671280115151E-2</c:v>
                </c:pt>
                <c:pt idx="33">
                  <c:v>3.534276326274588E-2</c:v>
                </c:pt>
                <c:pt idx="34">
                  <c:v>4.8077680541672052E-2</c:v>
                </c:pt>
                <c:pt idx="35">
                  <c:v>5.4484958792547333E-2</c:v>
                </c:pt>
                <c:pt idx="36">
                  <c:v>4.4015056875219782E-2</c:v>
                </c:pt>
                <c:pt idx="37">
                  <c:v>4.0421651448131257E-2</c:v>
                </c:pt>
                <c:pt idx="38">
                  <c:v>3.9180599440383768E-2</c:v>
                </c:pt>
                <c:pt idx="39">
                  <c:v>3.604594426854657E-2</c:v>
                </c:pt>
                <c:pt idx="40">
                  <c:v>3.3040743100350545E-2</c:v>
                </c:pt>
                <c:pt idx="41">
                  <c:v>2.2760380899680577E-2</c:v>
                </c:pt>
                <c:pt idx="42">
                  <c:v>2.3266973542556135E-2</c:v>
                </c:pt>
                <c:pt idx="43">
                  <c:v>2.4829708569528375E-2</c:v>
                </c:pt>
                <c:pt idx="44">
                  <c:v>2.2968975466866715E-2</c:v>
                </c:pt>
                <c:pt idx="45">
                  <c:v>3.3228792776623495E-2</c:v>
                </c:pt>
                <c:pt idx="46">
                  <c:v>3.9266859454942793E-2</c:v>
                </c:pt>
                <c:pt idx="47">
                  <c:v>5.0747823572424355E-2</c:v>
                </c:pt>
                <c:pt idx="48">
                  <c:v>6.4490702883913453E-2</c:v>
                </c:pt>
                <c:pt idx="49">
                  <c:v>7.9079330563311734E-2</c:v>
                </c:pt>
                <c:pt idx="50">
                  <c:v>9.4830670407889173E-2</c:v>
                </c:pt>
                <c:pt idx="51">
                  <c:v>7.5779968474461556E-2</c:v>
                </c:pt>
                <c:pt idx="52">
                  <c:v>3.6245362323529262E-2</c:v>
                </c:pt>
                <c:pt idx="53">
                  <c:v>-1.2368262968249777E-2</c:v>
                </c:pt>
                <c:pt idx="54">
                  <c:v>-5.2096778221909945E-2</c:v>
                </c:pt>
                <c:pt idx="55">
                  <c:v>-4.3692769135065923E-2</c:v>
                </c:pt>
                <c:pt idx="56">
                  <c:v>2.1275616028857414E-3</c:v>
                </c:pt>
                <c:pt idx="57">
                  <c:v>5.7094663558377334E-2</c:v>
                </c:pt>
                <c:pt idx="58">
                  <c:v>0.10176221925316886</c:v>
                </c:pt>
                <c:pt idx="59">
                  <c:v>0.11189298748132392</c:v>
                </c:pt>
                <c:pt idx="60">
                  <c:v>9.6106051073184151E-2</c:v>
                </c:pt>
                <c:pt idx="61">
                  <c:v>7.4866201643715602E-2</c:v>
                </c:pt>
                <c:pt idx="62">
                  <c:v>5.5319681181623448E-2</c:v>
                </c:pt>
                <c:pt idx="63">
                  <c:v>4.2785543365616352E-2</c:v>
                </c:pt>
                <c:pt idx="64">
                  <c:v>2.668327395553538E-2</c:v>
                </c:pt>
                <c:pt idx="65">
                  <c:v>1.5579495869223692E-2</c:v>
                </c:pt>
                <c:pt idx="66">
                  <c:v>2.0721324382055428E-2</c:v>
                </c:pt>
                <c:pt idx="67">
                  <c:v>2.0421969529020645E-2</c:v>
                </c:pt>
                <c:pt idx="68">
                  <c:v>2.2174822289921403E-2</c:v>
                </c:pt>
                <c:pt idx="69">
                  <c:v>3.7082854619411076E-2</c:v>
                </c:pt>
                <c:pt idx="70">
                  <c:v>2.7860005847160085E-2</c:v>
                </c:pt>
                <c:pt idx="71">
                  <c:v>2.6280569883816884E-2</c:v>
                </c:pt>
                <c:pt idx="72">
                  <c:v>3.643616914636949E-2</c:v>
                </c:pt>
                <c:pt idx="73">
                  <c:v>1.6148172476235123E-2</c:v>
                </c:pt>
                <c:pt idx="74">
                  <c:v>1.513371287594234E-2</c:v>
                </c:pt>
                <c:pt idx="75">
                  <c:v>1.4909964695543509E-2</c:v>
                </c:pt>
                <c:pt idx="76">
                  <c:v>-2.23172197355892E-3</c:v>
                </c:pt>
                <c:pt idx="77">
                  <c:v>-5.1517830841699697E-3</c:v>
                </c:pt>
                <c:pt idx="78">
                  <c:v>-2.1321682331854608E-2</c:v>
                </c:pt>
                <c:pt idx="79">
                  <c:v>-4.324345637598026E-2</c:v>
                </c:pt>
                <c:pt idx="80">
                  <c:v>-5.2297559062527865E-2</c:v>
                </c:pt>
                <c:pt idx="81">
                  <c:v>-5.5049352189304956E-2</c:v>
                </c:pt>
                <c:pt idx="82">
                  <c:v>-5.8174073481832123E-2</c:v>
                </c:pt>
                <c:pt idx="83">
                  <c:v>-5.5845474632883259E-2</c:v>
                </c:pt>
                <c:pt idx="84">
                  <c:v>-4.5068764765567086E-2</c:v>
                </c:pt>
                <c:pt idx="85">
                  <c:v>-3.6145930131334492E-2</c:v>
                </c:pt>
                <c:pt idx="86">
                  <c:v>-1.5048666493731155E-2</c:v>
                </c:pt>
                <c:pt idx="87">
                  <c:v>9.7508673828179404E-3</c:v>
                </c:pt>
                <c:pt idx="88">
                  <c:v>2.0109744231048721E-2</c:v>
                </c:pt>
                <c:pt idx="89">
                  <c:v>2.4362236092803968E-2</c:v>
                </c:pt>
                <c:pt idx="90">
                  <c:v>2.638054272239998E-2</c:v>
                </c:pt>
                <c:pt idx="91">
                  <c:v>2.1452809394410188E-2</c:v>
                </c:pt>
                <c:pt idx="92">
                  <c:v>1.8753279698306091E-2</c:v>
                </c:pt>
                <c:pt idx="93">
                  <c:v>1.8296631105602756E-2</c:v>
                </c:pt>
                <c:pt idx="94">
                  <c:v>8.1865161767009642E-3</c:v>
                </c:pt>
                <c:pt idx="95">
                  <c:v>5.9320483012514913E-4</c:v>
                </c:pt>
                <c:pt idx="96">
                  <c:v>-1.2215537553090794E-2</c:v>
                </c:pt>
                <c:pt idx="97">
                  <c:v>-7.1551618341928358E-2</c:v>
                </c:pt>
                <c:pt idx="98">
                  <c:v>-0.10853249935922082</c:v>
                </c:pt>
                <c:pt idx="99">
                  <c:v>-0.12699009777335213</c:v>
                </c:pt>
                <c:pt idx="100">
                  <c:v>-0.12822979653193689</c:v>
                </c:pt>
                <c:pt idx="101">
                  <c:v>-3.370291009526527E-2</c:v>
                </c:pt>
                <c:pt idx="102">
                  <c:v>2.9228273561634932E-2</c:v>
                </c:pt>
                <c:pt idx="103">
                  <c:v>6.4577165663911806E-2</c:v>
                </c:pt>
                <c:pt idx="104">
                  <c:v>9.0889918747260059E-2</c:v>
                </c:pt>
                <c:pt idx="105">
                  <c:v>6.7659967730931969E-2</c:v>
                </c:pt>
                <c:pt idx="106">
                  <c:v>7.1115855774370074E-2</c:v>
                </c:pt>
                <c:pt idx="107">
                  <c:v>8.0658980013108769E-2</c:v>
                </c:pt>
                <c:pt idx="108">
                  <c:v>7.86326404777411E-2</c:v>
                </c:pt>
                <c:pt idx="109">
                  <c:v>6.7215265887384801E-2</c:v>
                </c:pt>
                <c:pt idx="110">
                  <c:v>4.6434678435083532E-2</c:v>
                </c:pt>
                <c:pt idx="111">
                  <c:v>2.4295609389136663E-2</c:v>
                </c:pt>
                <c:pt idx="112">
                  <c:v>1.231806083164555E-2</c:v>
                </c:pt>
                <c:pt idx="113">
                  <c:v>3.2949553257874964E-3</c:v>
                </c:pt>
                <c:pt idx="114">
                  <c:v>6.2076827259176515E-3</c:v>
                </c:pt>
                <c:pt idx="115">
                  <c:v>1.8951060705752587E-2</c:v>
                </c:pt>
                <c:pt idx="116">
                  <c:v>2.0952409709177777E-2</c:v>
                </c:pt>
                <c:pt idx="117">
                  <c:v>2.212164108552761E-2</c:v>
                </c:pt>
                <c:pt idx="118">
                  <c:v>2.6776927313502563E-2</c:v>
                </c:pt>
                <c:pt idx="119">
                  <c:v>2.0977003836416097E-2</c:v>
                </c:pt>
                <c:pt idx="120">
                  <c:v>2.019479198786156E-2</c:v>
                </c:pt>
                <c:pt idx="121">
                  <c:v>1.9789319144619011E-2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A83-476F-B1E3-4EA29CFAA2B2}"/>
            </c:ext>
          </c:extLst>
        </c:ser>
        <c:ser>
          <c:idx val="8"/>
          <c:order val="8"/>
          <c:tx>
            <c:strRef>
              <c:f>'PIB Var. Real 4t'!$R$3</c:f>
              <c:strCache>
                <c:ptCount val="1"/>
                <c:pt idx="0">
                  <c:v> Informação e comunicação 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4t'!$R$4:$R$125</c:f>
              <c:numCache>
                <c:formatCode>0.0%</c:formatCode>
                <c:ptCount val="122"/>
                <c:pt idx="0">
                  <c:v>8.4233497481899011E-2</c:v>
                </c:pt>
                <c:pt idx="1">
                  <c:v>8.206446803989742E-2</c:v>
                </c:pt>
                <c:pt idx="2">
                  <c:v>7.0237504279146545E-2</c:v>
                </c:pt>
                <c:pt idx="3">
                  <c:v>5.963619617775584E-2</c:v>
                </c:pt>
                <c:pt idx="4">
                  <c:v>5.289518333315768E-2</c:v>
                </c:pt>
                <c:pt idx="5">
                  <c:v>5.1256282031833633E-2</c:v>
                </c:pt>
                <c:pt idx="6">
                  <c:v>4.5160101654800666E-2</c:v>
                </c:pt>
                <c:pt idx="7">
                  <c:v>5.2386030391897709E-2</c:v>
                </c:pt>
                <c:pt idx="8">
                  <c:v>5.1886163068488589E-2</c:v>
                </c:pt>
                <c:pt idx="9">
                  <c:v>3.9821459569821638E-2</c:v>
                </c:pt>
                <c:pt idx="10">
                  <c:v>6.3389167881584996E-2</c:v>
                </c:pt>
                <c:pt idx="11">
                  <c:v>7.9436115462073964E-2</c:v>
                </c:pt>
                <c:pt idx="12">
                  <c:v>0.11391328544186387</c:v>
                </c:pt>
                <c:pt idx="13">
                  <c:v>0.16541587071995889</c:v>
                </c:pt>
                <c:pt idx="14">
                  <c:v>0.15071682278787057</c:v>
                </c:pt>
                <c:pt idx="15">
                  <c:v>0.13009188361409074</c:v>
                </c:pt>
                <c:pt idx="16">
                  <c:v>0.11300200496469293</c:v>
                </c:pt>
                <c:pt idx="17">
                  <c:v>9.8494276501551958E-2</c:v>
                </c:pt>
                <c:pt idx="18">
                  <c:v>0.13826895291341224</c:v>
                </c:pt>
                <c:pt idx="19">
                  <c:v>0.16582286803866311</c:v>
                </c:pt>
                <c:pt idx="20">
                  <c:v>0.1624405338218935</c:v>
                </c:pt>
                <c:pt idx="21">
                  <c:v>0.14246003420141617</c:v>
                </c:pt>
                <c:pt idx="22">
                  <c:v>9.4495181630798411E-2</c:v>
                </c:pt>
                <c:pt idx="23">
                  <c:v>6.5044228116178049E-2</c:v>
                </c:pt>
                <c:pt idx="24">
                  <c:v>5.7305349916182635E-2</c:v>
                </c:pt>
                <c:pt idx="25">
                  <c:v>4.9833190394267257E-2</c:v>
                </c:pt>
                <c:pt idx="26">
                  <c:v>5.6474584284191165E-2</c:v>
                </c:pt>
                <c:pt idx="27">
                  <c:v>6.2583173127014557E-2</c:v>
                </c:pt>
                <c:pt idx="28">
                  <c:v>5.262779752866753E-2</c:v>
                </c:pt>
                <c:pt idx="29">
                  <c:v>5.391279991019382E-2</c:v>
                </c:pt>
                <c:pt idx="30">
                  <c:v>4.2552537817386771E-2</c:v>
                </c:pt>
                <c:pt idx="31">
                  <c:v>2.2605274120200525E-2</c:v>
                </c:pt>
                <c:pt idx="32">
                  <c:v>1.8126404480301117E-2</c:v>
                </c:pt>
                <c:pt idx="33">
                  <c:v>1.2976986920932632E-2</c:v>
                </c:pt>
                <c:pt idx="34">
                  <c:v>2.1053033076896321E-2</c:v>
                </c:pt>
                <c:pt idx="35">
                  <c:v>4.3051648292965927E-2</c:v>
                </c:pt>
                <c:pt idx="36">
                  <c:v>5.8689511493943636E-2</c:v>
                </c:pt>
                <c:pt idx="37">
                  <c:v>7.1079078653882855E-2</c:v>
                </c:pt>
                <c:pt idx="38">
                  <c:v>7.1800611064485098E-2</c:v>
                </c:pt>
                <c:pt idx="39">
                  <c:v>5.7895959917676931E-2</c:v>
                </c:pt>
                <c:pt idx="40">
                  <c:v>4.2041316411462359E-2</c:v>
                </c:pt>
                <c:pt idx="41">
                  <c:v>1.9730733226070329E-2</c:v>
                </c:pt>
                <c:pt idx="42">
                  <c:v>1.3362885534459856E-2</c:v>
                </c:pt>
                <c:pt idx="43">
                  <c:v>7.640848707060055E-3</c:v>
                </c:pt>
                <c:pt idx="44">
                  <c:v>1.872836244537579E-2</c:v>
                </c:pt>
                <c:pt idx="45">
                  <c:v>3.9231457010844961E-2</c:v>
                </c:pt>
                <c:pt idx="46">
                  <c:v>4.2069055941076572E-2</c:v>
                </c:pt>
                <c:pt idx="47">
                  <c:v>6.4211253622652231E-2</c:v>
                </c:pt>
                <c:pt idx="48">
                  <c:v>7.3048641924792435E-2</c:v>
                </c:pt>
                <c:pt idx="49">
                  <c:v>8.0602000504238477E-2</c:v>
                </c:pt>
                <c:pt idx="50">
                  <c:v>9.793037331352196E-2</c:v>
                </c:pt>
                <c:pt idx="51">
                  <c:v>9.7684249214747818E-2</c:v>
                </c:pt>
                <c:pt idx="52">
                  <c:v>8.0236927362133059E-2</c:v>
                </c:pt>
                <c:pt idx="53">
                  <c:v>5.8011378271864755E-2</c:v>
                </c:pt>
                <c:pt idx="54">
                  <c:v>2.9348020324164725E-2</c:v>
                </c:pt>
                <c:pt idx="55">
                  <c:v>1.1892883658370934E-4</c:v>
                </c:pt>
                <c:pt idx="56">
                  <c:v>1.5409007539726183E-3</c:v>
                </c:pt>
                <c:pt idx="57">
                  <c:v>1.1189824043095431E-2</c:v>
                </c:pt>
                <c:pt idx="58">
                  <c:v>2.903325250312272E-2</c:v>
                </c:pt>
                <c:pt idx="59">
                  <c:v>5.3505145809040755E-2</c:v>
                </c:pt>
                <c:pt idx="60">
                  <c:v>6.120839977835435E-2</c:v>
                </c:pt>
                <c:pt idx="61">
                  <c:v>6.6521966364426977E-2</c:v>
                </c:pt>
                <c:pt idx="62">
                  <c:v>6.5917172890548992E-2</c:v>
                </c:pt>
                <c:pt idx="63">
                  <c:v>6.4927059889326122E-2</c:v>
                </c:pt>
                <c:pt idx="64">
                  <c:v>6.6386301663302394E-2</c:v>
                </c:pt>
                <c:pt idx="65">
                  <c:v>6.0410082745341542E-2</c:v>
                </c:pt>
                <c:pt idx="66">
                  <c:v>6.4168935525238613E-2</c:v>
                </c:pt>
                <c:pt idx="67">
                  <c:v>6.9996934297483104E-2</c:v>
                </c:pt>
                <c:pt idx="68">
                  <c:v>6.628998402315367E-2</c:v>
                </c:pt>
                <c:pt idx="69">
                  <c:v>6.8385377875462172E-2</c:v>
                </c:pt>
                <c:pt idx="70">
                  <c:v>5.1673771699076276E-2</c:v>
                </c:pt>
                <c:pt idx="71">
                  <c:v>4.0067092821646666E-2</c:v>
                </c:pt>
                <c:pt idx="72">
                  <c:v>4.3713768363418115E-2</c:v>
                </c:pt>
                <c:pt idx="73">
                  <c:v>4.3410352986093859E-2</c:v>
                </c:pt>
                <c:pt idx="74">
                  <c:v>5.6695843250673006E-2</c:v>
                </c:pt>
                <c:pt idx="75">
                  <c:v>5.2619215252079021E-2</c:v>
                </c:pt>
                <c:pt idx="76">
                  <c:v>4.3367690472904563E-2</c:v>
                </c:pt>
                <c:pt idx="77">
                  <c:v>2.7637832852880351E-2</c:v>
                </c:pt>
                <c:pt idx="78">
                  <c:v>6.8299093442489855E-3</c:v>
                </c:pt>
                <c:pt idx="79">
                  <c:v>-9.4478379893330189E-3</c:v>
                </c:pt>
                <c:pt idx="80">
                  <c:v>-2.6386494812711048E-2</c:v>
                </c:pt>
                <c:pt idx="81">
                  <c:v>-2.9160211523658663E-2</c:v>
                </c:pt>
                <c:pt idx="82">
                  <c:v>-2.3846632186206862E-2</c:v>
                </c:pt>
                <c:pt idx="83">
                  <c:v>-2.0334765077296257E-2</c:v>
                </c:pt>
                <c:pt idx="84">
                  <c:v>-7.6986958548879159E-3</c:v>
                </c:pt>
                <c:pt idx="85">
                  <c:v>-2.0571901849770757E-3</c:v>
                </c:pt>
                <c:pt idx="86">
                  <c:v>-3.1044662365781184E-3</c:v>
                </c:pt>
                <c:pt idx="87">
                  <c:v>1.3969725620796458E-2</c:v>
                </c:pt>
                <c:pt idx="88">
                  <c:v>1.0264724505019363E-2</c:v>
                </c:pt>
                <c:pt idx="89">
                  <c:v>1.5569202904397006E-2</c:v>
                </c:pt>
                <c:pt idx="90">
                  <c:v>2.2258887756332557E-2</c:v>
                </c:pt>
                <c:pt idx="91">
                  <c:v>1.826650696802079E-2</c:v>
                </c:pt>
                <c:pt idx="92">
                  <c:v>3.0532267783992761E-2</c:v>
                </c:pt>
                <c:pt idx="93">
                  <c:v>3.3425874982611292E-2</c:v>
                </c:pt>
                <c:pt idx="94">
                  <c:v>3.8977148817999741E-2</c:v>
                </c:pt>
                <c:pt idx="95">
                  <c:v>4.4606075789101363E-2</c:v>
                </c:pt>
                <c:pt idx="96">
                  <c:v>4.1833408131647598E-2</c:v>
                </c:pt>
                <c:pt idx="97">
                  <c:v>2.9036218142135084E-2</c:v>
                </c:pt>
                <c:pt idx="98">
                  <c:v>1.9553807915875687E-2</c:v>
                </c:pt>
                <c:pt idx="99">
                  <c:v>2.0751475802244457E-2</c:v>
                </c:pt>
                <c:pt idx="100">
                  <c:v>2.9552719729825538E-2</c:v>
                </c:pt>
                <c:pt idx="101">
                  <c:v>7.5092750061263924E-2</c:v>
                </c:pt>
                <c:pt idx="102">
                  <c:v>0.11434407723518912</c:v>
                </c:pt>
                <c:pt idx="103">
                  <c:v>0.13935447484028596</c:v>
                </c:pt>
                <c:pt idx="104">
                  <c:v>0.13525278661729367</c:v>
                </c:pt>
                <c:pt idx="105">
                  <c:v>0.10197585398780795</c:v>
                </c:pt>
                <c:pt idx="106">
                  <c:v>7.712558024117655E-2</c:v>
                </c:pt>
                <c:pt idx="107">
                  <c:v>5.1652890316811417E-2</c:v>
                </c:pt>
                <c:pt idx="108">
                  <c:v>5.2219416155012022E-2</c:v>
                </c:pt>
                <c:pt idx="109">
                  <c:v>5.2755339804014589E-2</c:v>
                </c:pt>
                <c:pt idx="110">
                  <c:v>4.1311818996551564E-2</c:v>
                </c:pt>
                <c:pt idx="111">
                  <c:v>2.9060004792702987E-2</c:v>
                </c:pt>
                <c:pt idx="112">
                  <c:v>2.6177040848191169E-2</c:v>
                </c:pt>
                <c:pt idx="113">
                  <c:v>2.8572845491625642E-2</c:v>
                </c:pt>
                <c:pt idx="114">
                  <c:v>4.4287261434963643E-2</c:v>
                </c:pt>
                <c:pt idx="115">
                  <c:v>6.0520001383527644E-2</c:v>
                </c:pt>
                <c:pt idx="116">
                  <c:v>6.622844855141885E-2</c:v>
                </c:pt>
                <c:pt idx="117">
                  <c:v>6.8842163697433678E-2</c:v>
                </c:pt>
                <c:pt idx="118">
                  <c:v>6.2205152563179267E-2</c:v>
                </c:pt>
                <c:pt idx="119">
                  <c:v>6.4635074557100936E-2</c:v>
                </c:pt>
                <c:pt idx="120">
                  <c:v>6.6032909984787391E-2</c:v>
                </c:pt>
                <c:pt idx="121">
                  <c:v>7.0922898630982889E-2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83-476F-B1E3-4EA29CFAA2B2}"/>
            </c:ext>
          </c:extLst>
        </c:ser>
        <c:ser>
          <c:idx val="9"/>
          <c:order val="9"/>
          <c:tx>
            <c:strRef>
              <c:f>'PIB Var. Real 4t'!$S$3</c:f>
              <c:strCache>
                <c:ptCount val="1"/>
                <c:pt idx="0">
                  <c:v> Atividades financeiras, de seguros e serviços relacionados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4t'!$S$4:$S$125</c:f>
              <c:numCache>
                <c:formatCode>0.0%</c:formatCode>
                <c:ptCount val="122"/>
                <c:pt idx="0">
                  <c:v>9.6517963076276914E-2</c:v>
                </c:pt>
                <c:pt idx="1">
                  <c:v>0.11872413667455239</c:v>
                </c:pt>
                <c:pt idx="2">
                  <c:v>6.4933576415337591E-2</c:v>
                </c:pt>
                <c:pt idx="3">
                  <c:v>8.8067666021671709E-3</c:v>
                </c:pt>
                <c:pt idx="4">
                  <c:v>4.5991300838119642E-3</c:v>
                </c:pt>
                <c:pt idx="5">
                  <c:v>1.5119658133833092E-4</c:v>
                </c:pt>
                <c:pt idx="6">
                  <c:v>-4.4018334822739646E-3</c:v>
                </c:pt>
                <c:pt idx="7">
                  <c:v>3.3286012526096753E-2</c:v>
                </c:pt>
                <c:pt idx="8">
                  <c:v>2.4206074881664374E-2</c:v>
                </c:pt>
                <c:pt idx="9">
                  <c:v>1.7983335208990869E-2</c:v>
                </c:pt>
                <c:pt idx="10">
                  <c:v>1.1603605259232097E-2</c:v>
                </c:pt>
                <c:pt idx="11">
                  <c:v>-1.4840003760931086E-2</c:v>
                </c:pt>
                <c:pt idx="12">
                  <c:v>-8.5516972021238979E-3</c:v>
                </c:pt>
                <c:pt idx="13">
                  <c:v>-4.0525000600756256E-3</c:v>
                </c:pt>
                <c:pt idx="14">
                  <c:v>8.5450842378875791E-5</c:v>
                </c:pt>
                <c:pt idx="15">
                  <c:v>2.8942086738996675E-3</c:v>
                </c:pt>
                <c:pt idx="16">
                  <c:v>6.9438641961583336E-3</c:v>
                </c:pt>
                <c:pt idx="17">
                  <c:v>1.0516341596194412E-2</c:v>
                </c:pt>
                <c:pt idx="18">
                  <c:v>1.5219439453102002E-2</c:v>
                </c:pt>
                <c:pt idx="19">
                  <c:v>2.2067277926826279E-2</c:v>
                </c:pt>
                <c:pt idx="20">
                  <c:v>1.6590306055943138E-2</c:v>
                </c:pt>
                <c:pt idx="21">
                  <c:v>1.3757950390747897E-2</c:v>
                </c:pt>
                <c:pt idx="22">
                  <c:v>1.2036067124516769E-2</c:v>
                </c:pt>
                <c:pt idx="23">
                  <c:v>1.1508669910976099E-2</c:v>
                </c:pt>
                <c:pt idx="24">
                  <c:v>2.1505214323146449E-2</c:v>
                </c:pt>
                <c:pt idx="25">
                  <c:v>2.9633811155536094E-2</c:v>
                </c:pt>
                <c:pt idx="26">
                  <c:v>3.6682149323440827E-2</c:v>
                </c:pt>
                <c:pt idx="27">
                  <c:v>3.7921073440091435E-2</c:v>
                </c:pt>
                <c:pt idx="28">
                  <c:v>2.1551242082355593E-2</c:v>
                </c:pt>
                <c:pt idx="29">
                  <c:v>2.9310881838877645E-3</c:v>
                </c:pt>
                <c:pt idx="30">
                  <c:v>-1.7943331319780875E-2</c:v>
                </c:pt>
                <c:pt idx="31">
                  <c:v>-3.2188205573851936E-2</c:v>
                </c:pt>
                <c:pt idx="32">
                  <c:v>-2.3271933243850018E-2</c:v>
                </c:pt>
                <c:pt idx="33">
                  <c:v>1.6911779825960593E-2</c:v>
                </c:pt>
                <c:pt idx="34">
                  <c:v>2.5625003467675933E-2</c:v>
                </c:pt>
                <c:pt idx="35">
                  <c:v>3.8375760161949879E-2</c:v>
                </c:pt>
                <c:pt idx="36">
                  <c:v>5.8174512530854372E-2</c:v>
                </c:pt>
                <c:pt idx="37">
                  <c:v>3.1214946878464156E-2</c:v>
                </c:pt>
                <c:pt idx="38">
                  <c:v>5.5076560986110135E-2</c:v>
                </c:pt>
                <c:pt idx="39">
                  <c:v>5.8094095743000063E-2</c:v>
                </c:pt>
                <c:pt idx="40">
                  <c:v>6.0335678608011589E-2</c:v>
                </c:pt>
                <c:pt idx="41">
                  <c:v>8.5719634836026959E-2</c:v>
                </c:pt>
                <c:pt idx="42">
                  <c:v>8.1446982896100639E-2</c:v>
                </c:pt>
                <c:pt idx="43">
                  <c:v>8.1691747547760971E-2</c:v>
                </c:pt>
                <c:pt idx="44">
                  <c:v>8.5179155345242563E-2</c:v>
                </c:pt>
                <c:pt idx="45">
                  <c:v>8.4514239027788887E-2</c:v>
                </c:pt>
                <c:pt idx="46">
                  <c:v>0.10200162352971009</c:v>
                </c:pt>
                <c:pt idx="47">
                  <c:v>0.15109197763680493</c:v>
                </c:pt>
                <c:pt idx="48">
                  <c:v>0.16421188206587445</c:v>
                </c:pt>
                <c:pt idx="49">
                  <c:v>0.17285915672377114</c:v>
                </c:pt>
                <c:pt idx="50">
                  <c:v>0.17115165795174758</c:v>
                </c:pt>
                <c:pt idx="51">
                  <c:v>0.13235658656914828</c:v>
                </c:pt>
                <c:pt idx="52">
                  <c:v>0.11169645402402108</c:v>
                </c:pt>
                <c:pt idx="53">
                  <c:v>9.2234480435038999E-2</c:v>
                </c:pt>
                <c:pt idx="54">
                  <c:v>7.8423381898529598E-2</c:v>
                </c:pt>
                <c:pt idx="55">
                  <c:v>8.8490133499827817E-2</c:v>
                </c:pt>
                <c:pt idx="56">
                  <c:v>8.7571027772663346E-2</c:v>
                </c:pt>
                <c:pt idx="57">
                  <c:v>8.7843852418558507E-2</c:v>
                </c:pt>
                <c:pt idx="58">
                  <c:v>9.2976827606372728E-2</c:v>
                </c:pt>
                <c:pt idx="59">
                  <c:v>9.3220386247521603E-2</c:v>
                </c:pt>
                <c:pt idx="60">
                  <c:v>9.2749764922688716E-2</c:v>
                </c:pt>
                <c:pt idx="61">
                  <c:v>9.1897205718652911E-2</c:v>
                </c:pt>
                <c:pt idx="62">
                  <c:v>8.1765260962660236E-2</c:v>
                </c:pt>
                <c:pt idx="63">
                  <c:v>6.2081127318271312E-2</c:v>
                </c:pt>
                <c:pt idx="64">
                  <c:v>5.037641627200462E-2</c:v>
                </c:pt>
                <c:pt idx="65">
                  <c:v>3.6676169070731346E-2</c:v>
                </c:pt>
                <c:pt idx="66">
                  <c:v>2.2313257432515776E-2</c:v>
                </c:pt>
                <c:pt idx="67">
                  <c:v>1.5491216364760252E-2</c:v>
                </c:pt>
                <c:pt idx="68">
                  <c:v>8.6924798795917635E-3</c:v>
                </c:pt>
                <c:pt idx="69">
                  <c:v>1.2647651901019685E-2</c:v>
                </c:pt>
                <c:pt idx="70">
                  <c:v>2.0321150742609095E-2</c:v>
                </c:pt>
                <c:pt idx="71">
                  <c:v>1.803989063018796E-2</c:v>
                </c:pt>
                <c:pt idx="72">
                  <c:v>2.0541232456369185E-2</c:v>
                </c:pt>
                <c:pt idx="73">
                  <c:v>7.1298055703470364E-3</c:v>
                </c:pt>
                <c:pt idx="74">
                  <c:v>-5.4314332221527817E-3</c:v>
                </c:pt>
                <c:pt idx="75">
                  <c:v>-5.6499039582511568E-3</c:v>
                </c:pt>
                <c:pt idx="76">
                  <c:v>-1.1291409042488043E-2</c:v>
                </c:pt>
                <c:pt idx="77">
                  <c:v>-9.786002854653475E-3</c:v>
                </c:pt>
                <c:pt idx="78">
                  <c:v>-8.5992490001703947E-3</c:v>
                </c:pt>
                <c:pt idx="79">
                  <c:v>-1.2081084479126036E-2</c:v>
                </c:pt>
                <c:pt idx="80">
                  <c:v>-1.5936077970713947E-2</c:v>
                </c:pt>
                <c:pt idx="81">
                  <c:v>-2.0894023272308049E-2</c:v>
                </c:pt>
                <c:pt idx="82">
                  <c:v>-2.7532773889325846E-2</c:v>
                </c:pt>
                <c:pt idx="83">
                  <c:v>-3.4160470550287925E-2</c:v>
                </c:pt>
                <c:pt idx="84">
                  <c:v>-3.838017661884896E-2</c:v>
                </c:pt>
                <c:pt idx="85">
                  <c:v>-3.4450908669077407E-2</c:v>
                </c:pt>
                <c:pt idx="86">
                  <c:v>-2.5639550129688549E-2</c:v>
                </c:pt>
                <c:pt idx="87">
                  <c:v>-1.1463297613191314E-2</c:v>
                </c:pt>
                <c:pt idx="88">
                  <c:v>8.821356830517324E-4</c:v>
                </c:pt>
                <c:pt idx="89">
                  <c:v>8.0145464463436955E-3</c:v>
                </c:pt>
                <c:pt idx="90">
                  <c:v>1.42566559293964E-2</c:v>
                </c:pt>
                <c:pt idx="91">
                  <c:v>1.0021817785644371E-2</c:v>
                </c:pt>
                <c:pt idx="92">
                  <c:v>1.0961883093089542E-2</c:v>
                </c:pt>
                <c:pt idx="93">
                  <c:v>5.2857316416392575E-3</c:v>
                </c:pt>
                <c:pt idx="94">
                  <c:v>3.5462836189610325E-3</c:v>
                </c:pt>
                <c:pt idx="95">
                  <c:v>1.0758005052763808E-2</c:v>
                </c:pt>
                <c:pt idx="96">
                  <c:v>8.4910425180013682E-3</c:v>
                </c:pt>
                <c:pt idx="97">
                  <c:v>2.3361149367004508E-2</c:v>
                </c:pt>
                <c:pt idx="98">
                  <c:v>3.2561090561589623E-2</c:v>
                </c:pt>
                <c:pt idx="99">
                  <c:v>3.258149204356231E-2</c:v>
                </c:pt>
                <c:pt idx="100">
                  <c:v>3.8818226335310513E-2</c:v>
                </c:pt>
                <c:pt idx="101">
                  <c:v>2.0875568735241767E-2</c:v>
                </c:pt>
                <c:pt idx="102">
                  <c:v>4.980172473754152E-4</c:v>
                </c:pt>
                <c:pt idx="103">
                  <c:v>-7.1785281992684524E-3</c:v>
                </c:pt>
                <c:pt idx="104">
                  <c:v>-1.9037834228608053E-2</c:v>
                </c:pt>
                <c:pt idx="105">
                  <c:v>-1.8550226140341297E-2</c:v>
                </c:pt>
                <c:pt idx="106">
                  <c:v>-6.315613888452698E-3</c:v>
                </c:pt>
                <c:pt idx="107">
                  <c:v>-1.9452256737422235E-3</c:v>
                </c:pt>
                <c:pt idx="108">
                  <c:v>1.8604394316176442E-2</c:v>
                </c:pt>
                <c:pt idx="109">
                  <c:v>4.2835245742434802E-2</c:v>
                </c:pt>
                <c:pt idx="110">
                  <c:v>5.7727193020151502E-2</c:v>
                </c:pt>
                <c:pt idx="111">
                  <c:v>7.5221667036075024E-2</c:v>
                </c:pt>
                <c:pt idx="112">
                  <c:v>7.3801937931053052E-2</c:v>
                </c:pt>
                <c:pt idx="113">
                  <c:v>6.9909605364507632E-2</c:v>
                </c:pt>
                <c:pt idx="114">
                  <c:v>6.608682732652027E-2</c:v>
                </c:pt>
                <c:pt idx="115">
                  <c:v>5.5066924626680169E-2</c:v>
                </c:pt>
                <c:pt idx="116">
                  <c:v>4.8598334761104089E-2</c:v>
                </c:pt>
                <c:pt idx="117">
                  <c:v>4.148254516484573E-2</c:v>
                </c:pt>
                <c:pt idx="118">
                  <c:v>2.7249735802930886E-2</c:v>
                </c:pt>
                <c:pt idx="119">
                  <c:v>2.935978583892962E-2</c:v>
                </c:pt>
                <c:pt idx="120">
                  <c:v>2.8163373294352256E-2</c:v>
                </c:pt>
                <c:pt idx="121">
                  <c:v>2.1910617510520147E-2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83-476F-B1E3-4EA29CFAA2B2}"/>
            </c:ext>
          </c:extLst>
        </c:ser>
        <c:ser>
          <c:idx val="10"/>
          <c:order val="10"/>
          <c:tx>
            <c:strRef>
              <c:f>'PIB Var. Real 4t'!$T$3</c:f>
              <c:strCache>
                <c:ptCount val="1"/>
                <c:pt idx="0">
                  <c:v> Atividades Imobiliárias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4t'!$T$4:$T$125</c:f>
              <c:numCache>
                <c:formatCode>0.0%</c:formatCode>
                <c:ptCount val="122"/>
                <c:pt idx="0">
                  <c:v>1.664733526915696E-2</c:v>
                </c:pt>
                <c:pt idx="1">
                  <c:v>1.9799698614100025E-2</c:v>
                </c:pt>
                <c:pt idx="2">
                  <c:v>2.4121800506753388E-2</c:v>
                </c:pt>
                <c:pt idx="3">
                  <c:v>2.3860974413917324E-2</c:v>
                </c:pt>
                <c:pt idx="4">
                  <c:v>1.9608272955831563E-2</c:v>
                </c:pt>
                <c:pt idx="5">
                  <c:v>1.5804759056883277E-2</c:v>
                </c:pt>
                <c:pt idx="6">
                  <c:v>1.3075134172166214E-2</c:v>
                </c:pt>
                <c:pt idx="7">
                  <c:v>2.5060090803880719E-2</c:v>
                </c:pt>
                <c:pt idx="8">
                  <c:v>2.9011408976932884E-2</c:v>
                </c:pt>
                <c:pt idx="9">
                  <c:v>3.3147480372230476E-2</c:v>
                </c:pt>
                <c:pt idx="10">
                  <c:v>3.5385896618705059E-2</c:v>
                </c:pt>
                <c:pt idx="11">
                  <c:v>2.5708671949228323E-2</c:v>
                </c:pt>
                <c:pt idx="12">
                  <c:v>2.7772283517119245E-2</c:v>
                </c:pt>
                <c:pt idx="13">
                  <c:v>2.6645196642445024E-2</c:v>
                </c:pt>
                <c:pt idx="14">
                  <c:v>2.5564765109592935E-2</c:v>
                </c:pt>
                <c:pt idx="15">
                  <c:v>2.3224270850654039E-2</c:v>
                </c:pt>
                <c:pt idx="16">
                  <c:v>1.5382618949103311E-2</c:v>
                </c:pt>
                <c:pt idx="17">
                  <c:v>1.505303049548723E-2</c:v>
                </c:pt>
                <c:pt idx="18">
                  <c:v>2.2314931283184514E-2</c:v>
                </c:pt>
                <c:pt idx="19">
                  <c:v>4.0243546804991315E-2</c:v>
                </c:pt>
                <c:pt idx="20">
                  <c:v>5.0513407056741677E-2</c:v>
                </c:pt>
                <c:pt idx="21">
                  <c:v>5.5070052072792475E-2</c:v>
                </c:pt>
                <c:pt idx="22">
                  <c:v>4.9437571425893667E-2</c:v>
                </c:pt>
                <c:pt idx="23">
                  <c:v>3.1684343972254503E-2</c:v>
                </c:pt>
                <c:pt idx="24">
                  <c:v>2.7589424639422822E-2</c:v>
                </c:pt>
                <c:pt idx="25">
                  <c:v>2.5157091763284622E-2</c:v>
                </c:pt>
                <c:pt idx="26">
                  <c:v>2.8293038492415157E-2</c:v>
                </c:pt>
                <c:pt idx="27">
                  <c:v>3.8561437713831692E-2</c:v>
                </c:pt>
                <c:pt idx="28">
                  <c:v>4.806171940536097E-2</c:v>
                </c:pt>
                <c:pt idx="29">
                  <c:v>5.26957755089974E-2</c:v>
                </c:pt>
                <c:pt idx="30">
                  <c:v>4.9002062513863187E-2</c:v>
                </c:pt>
                <c:pt idx="31">
                  <c:v>3.8726976013102155E-2</c:v>
                </c:pt>
                <c:pt idx="32">
                  <c:v>2.3501699709333357E-2</c:v>
                </c:pt>
                <c:pt idx="33">
                  <c:v>2.1204959942787038E-2</c:v>
                </c:pt>
                <c:pt idx="34">
                  <c:v>3.5944572834770261E-2</c:v>
                </c:pt>
                <c:pt idx="35">
                  <c:v>5.4893950532835412E-2</c:v>
                </c:pt>
                <c:pt idx="36">
                  <c:v>6.9656518872656115E-2</c:v>
                </c:pt>
                <c:pt idx="37">
                  <c:v>6.9711264634640946E-2</c:v>
                </c:pt>
                <c:pt idx="38">
                  <c:v>5.4040622490450385E-2</c:v>
                </c:pt>
                <c:pt idx="39">
                  <c:v>4.1732668244803817E-2</c:v>
                </c:pt>
                <c:pt idx="40">
                  <c:v>3.3894429930569681E-2</c:v>
                </c:pt>
                <c:pt idx="41">
                  <c:v>3.4823413617880661E-2</c:v>
                </c:pt>
                <c:pt idx="42">
                  <c:v>4.3136023875742557E-2</c:v>
                </c:pt>
                <c:pt idx="43">
                  <c:v>4.689833876552929E-2</c:v>
                </c:pt>
                <c:pt idx="44">
                  <c:v>5.6431669641236581E-2</c:v>
                </c:pt>
                <c:pt idx="45">
                  <c:v>6.2457734683571964E-2</c:v>
                </c:pt>
                <c:pt idx="46">
                  <c:v>6.2063989595318558E-2</c:v>
                </c:pt>
                <c:pt idx="47">
                  <c:v>6.0021981636017241E-2</c:v>
                </c:pt>
                <c:pt idx="48">
                  <c:v>4.9023241048682609E-2</c:v>
                </c:pt>
                <c:pt idx="49">
                  <c:v>3.5404388103462692E-2</c:v>
                </c:pt>
                <c:pt idx="50">
                  <c:v>2.5134856100051728E-2</c:v>
                </c:pt>
                <c:pt idx="51">
                  <c:v>1.3851032726774459E-2</c:v>
                </c:pt>
                <c:pt idx="52">
                  <c:v>1.1353898786631511E-2</c:v>
                </c:pt>
                <c:pt idx="53">
                  <c:v>1.2948203898362154E-2</c:v>
                </c:pt>
                <c:pt idx="54">
                  <c:v>1.5614541432669826E-2</c:v>
                </c:pt>
                <c:pt idx="55">
                  <c:v>2.9932099266623435E-2</c:v>
                </c:pt>
                <c:pt idx="56">
                  <c:v>3.763747715381438E-2</c:v>
                </c:pt>
                <c:pt idx="57">
                  <c:v>4.5703573615747839E-2</c:v>
                </c:pt>
                <c:pt idx="58">
                  <c:v>5.1830522645737398E-2</c:v>
                </c:pt>
                <c:pt idx="59">
                  <c:v>4.8871198195421295E-2</c:v>
                </c:pt>
                <c:pt idx="60">
                  <c:v>4.6103438271603903E-2</c:v>
                </c:pt>
                <c:pt idx="61">
                  <c:v>3.6544615832454719E-2</c:v>
                </c:pt>
                <c:pt idx="62">
                  <c:v>2.6945150671299656E-2</c:v>
                </c:pt>
                <c:pt idx="63">
                  <c:v>1.9313461200063831E-2</c:v>
                </c:pt>
                <c:pt idx="64">
                  <c:v>1.6976287809127966E-2</c:v>
                </c:pt>
                <c:pt idx="65">
                  <c:v>2.738337709382499E-2</c:v>
                </c:pt>
                <c:pt idx="66">
                  <c:v>3.9943240394876511E-2</c:v>
                </c:pt>
                <c:pt idx="67">
                  <c:v>5.088958796257681E-2</c:v>
                </c:pt>
                <c:pt idx="68">
                  <c:v>6.2130636284054352E-2</c:v>
                </c:pt>
                <c:pt idx="69">
                  <c:v>5.9724394837379791E-2</c:v>
                </c:pt>
                <c:pt idx="70">
                  <c:v>5.4684235949116866E-2</c:v>
                </c:pt>
                <c:pt idx="71">
                  <c:v>5.1213688937598256E-2</c:v>
                </c:pt>
                <c:pt idx="72">
                  <c:v>3.706383096304644E-2</c:v>
                </c:pt>
                <c:pt idx="73">
                  <c:v>2.6382645930485671E-2</c:v>
                </c:pt>
                <c:pt idx="74">
                  <c:v>1.6402917482422952E-2</c:v>
                </c:pt>
                <c:pt idx="75">
                  <c:v>7.3449079764305036E-3</c:v>
                </c:pt>
                <c:pt idx="76">
                  <c:v>3.0992918027168415E-3</c:v>
                </c:pt>
                <c:pt idx="77">
                  <c:v>6.9877915998106666E-4</c:v>
                </c:pt>
                <c:pt idx="78">
                  <c:v>-3.6846239169829875E-4</c:v>
                </c:pt>
                <c:pt idx="79">
                  <c:v>-3.8143004228778921E-3</c:v>
                </c:pt>
                <c:pt idx="80">
                  <c:v>-3.6191114048120809E-3</c:v>
                </c:pt>
                <c:pt idx="81">
                  <c:v>-1.6018566783594368E-3</c:v>
                </c:pt>
                <c:pt idx="82">
                  <c:v>-9.6091069647985528E-4</c:v>
                </c:pt>
                <c:pt idx="83">
                  <c:v>1.6777446536391238E-3</c:v>
                </c:pt>
                <c:pt idx="84">
                  <c:v>7.2821514992327252E-4</c:v>
                </c:pt>
                <c:pt idx="85">
                  <c:v>2.3379025880596593E-3</c:v>
                </c:pt>
                <c:pt idx="86">
                  <c:v>8.2295806331655896E-3</c:v>
                </c:pt>
                <c:pt idx="87">
                  <c:v>1.327499132627552E-2</c:v>
                </c:pt>
                <c:pt idx="88">
                  <c:v>2.1649675179993721E-2</c:v>
                </c:pt>
                <c:pt idx="89">
                  <c:v>2.7147839121263173E-2</c:v>
                </c:pt>
                <c:pt idx="90">
                  <c:v>3.0015612880825104E-2</c:v>
                </c:pt>
                <c:pt idx="91">
                  <c:v>3.3152705702765628E-2</c:v>
                </c:pt>
                <c:pt idx="92">
                  <c:v>3.4147655106164798E-2</c:v>
                </c:pt>
                <c:pt idx="93">
                  <c:v>3.3735355273029066E-2</c:v>
                </c:pt>
                <c:pt idx="94">
                  <c:v>3.0405028240885423E-2</c:v>
                </c:pt>
                <c:pt idx="95">
                  <c:v>2.4328442477664414E-2</c:v>
                </c:pt>
                <c:pt idx="96">
                  <c:v>1.9911355543496212E-2</c:v>
                </c:pt>
                <c:pt idx="97">
                  <c:v>1.426495293450647E-2</c:v>
                </c:pt>
                <c:pt idx="98">
                  <c:v>1.31677642266812E-2</c:v>
                </c:pt>
                <c:pt idx="99">
                  <c:v>1.7405226488776737E-2</c:v>
                </c:pt>
                <c:pt idx="100">
                  <c:v>1.8577145304486065E-2</c:v>
                </c:pt>
                <c:pt idx="101">
                  <c:v>2.1626910245836406E-2</c:v>
                </c:pt>
                <c:pt idx="102">
                  <c:v>2.1238020153076409E-2</c:v>
                </c:pt>
                <c:pt idx="103">
                  <c:v>1.8522498711219804E-2</c:v>
                </c:pt>
                <c:pt idx="104">
                  <c:v>1.4919106555892903E-2</c:v>
                </c:pt>
                <c:pt idx="105">
                  <c:v>1.3129303321162133E-2</c:v>
                </c:pt>
                <c:pt idx="106">
                  <c:v>1.5923475104380858E-2</c:v>
                </c:pt>
                <c:pt idx="107">
                  <c:v>1.8662936034684829E-2</c:v>
                </c:pt>
                <c:pt idx="108">
                  <c:v>2.4132047679835011E-2</c:v>
                </c:pt>
                <c:pt idx="109">
                  <c:v>2.7994670601541927E-2</c:v>
                </c:pt>
                <c:pt idx="110">
                  <c:v>3.0352204666894256E-2</c:v>
                </c:pt>
                <c:pt idx="111">
                  <c:v>2.9989785619432885E-2</c:v>
                </c:pt>
                <c:pt idx="112">
                  <c:v>3.2458090558162178E-2</c:v>
                </c:pt>
                <c:pt idx="113">
                  <c:v>3.4205951548128333E-2</c:v>
                </c:pt>
                <c:pt idx="114">
                  <c:v>3.2400110413522532E-2</c:v>
                </c:pt>
                <c:pt idx="115">
                  <c:v>3.1216430712513343E-2</c:v>
                </c:pt>
                <c:pt idx="116">
                  <c:v>2.6719519861160501E-2</c:v>
                </c:pt>
                <c:pt idx="117">
                  <c:v>2.2818714707522059E-2</c:v>
                </c:pt>
                <c:pt idx="118">
                  <c:v>2.042789304380932E-2</c:v>
                </c:pt>
                <c:pt idx="119">
                  <c:v>1.96479075272884E-2</c:v>
                </c:pt>
                <c:pt idx="120">
                  <c:v>2.2004675647095739E-2</c:v>
                </c:pt>
                <c:pt idx="121">
                  <c:v>2.2506920664992602E-2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83-476F-B1E3-4EA29CFAA2B2}"/>
            </c:ext>
          </c:extLst>
        </c:ser>
        <c:ser>
          <c:idx val="11"/>
          <c:order val="11"/>
          <c:tx>
            <c:strRef>
              <c:f>'PIB Var. Real 4t'!$U$3</c:f>
              <c:strCache>
                <c:ptCount val="1"/>
                <c:pt idx="0">
                  <c:v> Outras atividades de serviços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4t'!$U$4:$U$125</c:f>
              <c:numCache>
                <c:formatCode>0.0%</c:formatCode>
                <c:ptCount val="122"/>
                <c:pt idx="0">
                  <c:v>2.850036266254552E-2</c:v>
                </c:pt>
                <c:pt idx="1">
                  <c:v>1.8565951474328823E-2</c:v>
                </c:pt>
                <c:pt idx="2">
                  <c:v>1.4677785631615814E-2</c:v>
                </c:pt>
                <c:pt idx="3">
                  <c:v>-2.7876507073687495E-4</c:v>
                </c:pt>
                <c:pt idx="4">
                  <c:v>2.5944364175687351E-3</c:v>
                </c:pt>
                <c:pt idx="5">
                  <c:v>9.1784529039349305E-3</c:v>
                </c:pt>
                <c:pt idx="6">
                  <c:v>1.2654975825509007E-2</c:v>
                </c:pt>
                <c:pt idx="7">
                  <c:v>2.8164642898705905E-2</c:v>
                </c:pt>
                <c:pt idx="8">
                  <c:v>2.8480820446566524E-2</c:v>
                </c:pt>
                <c:pt idx="9">
                  <c:v>2.8046955429983367E-2</c:v>
                </c:pt>
                <c:pt idx="10">
                  <c:v>2.5342780986810531E-2</c:v>
                </c:pt>
                <c:pt idx="11">
                  <c:v>1.0980734442195939E-2</c:v>
                </c:pt>
                <c:pt idx="12">
                  <c:v>1.2416358332062893E-2</c:v>
                </c:pt>
                <c:pt idx="13">
                  <c:v>8.2943072999765999E-3</c:v>
                </c:pt>
                <c:pt idx="14">
                  <c:v>6.1297117677079349E-3</c:v>
                </c:pt>
                <c:pt idx="15">
                  <c:v>1.1955992065943777E-2</c:v>
                </c:pt>
                <c:pt idx="16">
                  <c:v>1.9759429806058826E-2</c:v>
                </c:pt>
                <c:pt idx="17">
                  <c:v>2.7645398836536161E-2</c:v>
                </c:pt>
                <c:pt idx="18">
                  <c:v>3.3382772138367267E-2</c:v>
                </c:pt>
                <c:pt idx="19">
                  <c:v>3.2624885597556386E-2</c:v>
                </c:pt>
                <c:pt idx="20">
                  <c:v>1.6842585913682484E-2</c:v>
                </c:pt>
                <c:pt idx="21">
                  <c:v>1.0318117365559321E-2</c:v>
                </c:pt>
                <c:pt idx="22">
                  <c:v>1.3062092053077734E-3</c:v>
                </c:pt>
                <c:pt idx="23">
                  <c:v>-3.6830331249061432E-3</c:v>
                </c:pt>
                <c:pt idx="24">
                  <c:v>1.0645196430299153E-2</c:v>
                </c:pt>
                <c:pt idx="25">
                  <c:v>1.5885939195051435E-2</c:v>
                </c:pt>
                <c:pt idx="26">
                  <c:v>2.9298375419071432E-2</c:v>
                </c:pt>
                <c:pt idx="27">
                  <c:v>4.4827419331892715E-2</c:v>
                </c:pt>
                <c:pt idx="28">
                  <c:v>3.9840155680185507E-2</c:v>
                </c:pt>
                <c:pt idx="29">
                  <c:v>3.0699973030120509E-2</c:v>
                </c:pt>
                <c:pt idx="30">
                  <c:v>1.8583964790100049E-2</c:v>
                </c:pt>
                <c:pt idx="31">
                  <c:v>-5.0518720896763902E-4</c:v>
                </c:pt>
                <c:pt idx="32">
                  <c:v>-9.337579864545642E-3</c:v>
                </c:pt>
                <c:pt idx="33">
                  <c:v>1.1761458538797065E-3</c:v>
                </c:pt>
                <c:pt idx="34">
                  <c:v>1.2499568999485344E-2</c:v>
                </c:pt>
                <c:pt idx="35">
                  <c:v>3.6577785863637358E-2</c:v>
                </c:pt>
                <c:pt idx="36">
                  <c:v>5.5270824984615885E-2</c:v>
                </c:pt>
                <c:pt idx="37">
                  <c:v>5.8968523590832822E-2</c:v>
                </c:pt>
                <c:pt idx="38">
                  <c:v>6.0699258890055008E-2</c:v>
                </c:pt>
                <c:pt idx="39">
                  <c:v>4.8575298588366955E-2</c:v>
                </c:pt>
                <c:pt idx="40">
                  <c:v>4.4083811977718268E-2</c:v>
                </c:pt>
                <c:pt idx="41">
                  <c:v>3.91886144486151E-2</c:v>
                </c:pt>
                <c:pt idx="42">
                  <c:v>3.465479673378602E-2</c:v>
                </c:pt>
                <c:pt idx="43">
                  <c:v>3.7781613312390494E-2</c:v>
                </c:pt>
                <c:pt idx="44">
                  <c:v>3.8947655170170625E-2</c:v>
                </c:pt>
                <c:pt idx="45">
                  <c:v>4.0480736991039379E-2</c:v>
                </c:pt>
                <c:pt idx="46">
                  <c:v>3.9093427030213901E-2</c:v>
                </c:pt>
                <c:pt idx="47">
                  <c:v>3.5664984020742141E-2</c:v>
                </c:pt>
                <c:pt idx="48">
                  <c:v>3.3033616695888668E-2</c:v>
                </c:pt>
                <c:pt idx="49">
                  <c:v>3.6969124032276701E-2</c:v>
                </c:pt>
                <c:pt idx="50">
                  <c:v>4.5366655981505799E-2</c:v>
                </c:pt>
                <c:pt idx="51">
                  <c:v>4.7378226267650758E-2</c:v>
                </c:pt>
                <c:pt idx="52">
                  <c:v>4.6048651351864089E-2</c:v>
                </c:pt>
                <c:pt idx="53">
                  <c:v>3.6400400191079596E-2</c:v>
                </c:pt>
                <c:pt idx="54">
                  <c:v>2.7736136409252765E-2</c:v>
                </c:pt>
                <c:pt idx="55">
                  <c:v>3.0045493102431875E-2</c:v>
                </c:pt>
                <c:pt idx="56">
                  <c:v>2.8700577255673654E-2</c:v>
                </c:pt>
                <c:pt idx="57">
                  <c:v>3.290249022333902E-2</c:v>
                </c:pt>
                <c:pt idx="58">
                  <c:v>3.410367298778505E-2</c:v>
                </c:pt>
                <c:pt idx="59">
                  <c:v>3.2620959355200929E-2</c:v>
                </c:pt>
                <c:pt idx="60">
                  <c:v>3.9639409685569449E-2</c:v>
                </c:pt>
                <c:pt idx="61">
                  <c:v>4.6422931457438477E-2</c:v>
                </c:pt>
                <c:pt idx="62">
                  <c:v>4.9920472309477271E-2</c:v>
                </c:pt>
                <c:pt idx="63">
                  <c:v>4.6226711864625125E-2</c:v>
                </c:pt>
                <c:pt idx="64">
                  <c:v>4.0093168493384956E-2</c:v>
                </c:pt>
                <c:pt idx="65">
                  <c:v>3.1247611464365166E-2</c:v>
                </c:pt>
                <c:pt idx="66">
                  <c:v>2.8077189639179378E-2</c:v>
                </c:pt>
                <c:pt idx="67">
                  <c:v>3.6050212945227589E-2</c:v>
                </c:pt>
                <c:pt idx="68">
                  <c:v>3.319979123993666E-2</c:v>
                </c:pt>
                <c:pt idx="69">
                  <c:v>3.0758651137259951E-2</c:v>
                </c:pt>
                <c:pt idx="70">
                  <c:v>2.7346697922582486E-2</c:v>
                </c:pt>
                <c:pt idx="71">
                  <c:v>1.6019648979730183E-2</c:v>
                </c:pt>
                <c:pt idx="72">
                  <c:v>2.0855342662042808E-2</c:v>
                </c:pt>
                <c:pt idx="73">
                  <c:v>2.5004674795660042E-2</c:v>
                </c:pt>
                <c:pt idx="74">
                  <c:v>2.3135106328492361E-2</c:v>
                </c:pt>
                <c:pt idx="75">
                  <c:v>1.8669029021920469E-2</c:v>
                </c:pt>
                <c:pt idx="76">
                  <c:v>4.6190069045153326E-3</c:v>
                </c:pt>
                <c:pt idx="77">
                  <c:v>-1.0505517092915917E-2</c:v>
                </c:pt>
                <c:pt idx="78">
                  <c:v>-2.6410570372171316E-2</c:v>
                </c:pt>
                <c:pt idx="79">
                  <c:v>-3.7201415423658735E-2</c:v>
                </c:pt>
                <c:pt idx="80">
                  <c:v>-3.853543366625245E-2</c:v>
                </c:pt>
                <c:pt idx="81">
                  <c:v>-3.5985220838873455E-2</c:v>
                </c:pt>
                <c:pt idx="82">
                  <c:v>-2.310006819314403E-2</c:v>
                </c:pt>
                <c:pt idx="83">
                  <c:v>-1.3322374328989417E-2</c:v>
                </c:pt>
                <c:pt idx="84">
                  <c:v>-1.0532741500316689E-2</c:v>
                </c:pt>
                <c:pt idx="85">
                  <c:v>-4.2362507585531617E-3</c:v>
                </c:pt>
                <c:pt idx="86">
                  <c:v>-7.5117560802551164E-4</c:v>
                </c:pt>
                <c:pt idx="87">
                  <c:v>6.7914933909534181E-3</c:v>
                </c:pt>
                <c:pt idx="88">
                  <c:v>1.8592050682793682E-2</c:v>
                </c:pt>
                <c:pt idx="89">
                  <c:v>2.4839223105982189E-2</c:v>
                </c:pt>
                <c:pt idx="90">
                  <c:v>3.0238176169436359E-2</c:v>
                </c:pt>
                <c:pt idx="91">
                  <c:v>3.494256551813546E-2</c:v>
                </c:pt>
                <c:pt idx="92">
                  <c:v>3.4153270549515558E-2</c:v>
                </c:pt>
                <c:pt idx="93">
                  <c:v>3.2715222625956608E-2</c:v>
                </c:pt>
                <c:pt idx="94">
                  <c:v>2.8299929599989726E-2</c:v>
                </c:pt>
                <c:pt idx="95">
                  <c:v>2.7633382017544728E-2</c:v>
                </c:pt>
                <c:pt idx="96">
                  <c:v>1.7506007504483279E-2</c:v>
                </c:pt>
                <c:pt idx="97">
                  <c:v>-3.5068190440605829E-2</c:v>
                </c:pt>
                <c:pt idx="98">
                  <c:v>-6.7183824069133591E-2</c:v>
                </c:pt>
                <c:pt idx="99">
                  <c:v>-9.2646102999721758E-2</c:v>
                </c:pt>
                <c:pt idx="100">
                  <c:v>-9.8650843708552247E-2</c:v>
                </c:pt>
                <c:pt idx="101">
                  <c:v>-1.5831965677724158E-2</c:v>
                </c:pt>
                <c:pt idx="102">
                  <c:v>4.8115038413802935E-2</c:v>
                </c:pt>
                <c:pt idx="103">
                  <c:v>9.0172650637599272E-2</c:v>
                </c:pt>
                <c:pt idx="104">
                  <c:v>0.12843326456022264</c:v>
                </c:pt>
                <c:pt idx="105">
                  <c:v>0.11711693862188778</c:v>
                </c:pt>
                <c:pt idx="106">
                  <c:v>0.10939660465098422</c:v>
                </c:pt>
                <c:pt idx="107">
                  <c:v>0.11350330395929455</c:v>
                </c:pt>
                <c:pt idx="108">
                  <c:v>9.9852528681404498E-2</c:v>
                </c:pt>
                <c:pt idx="109">
                  <c:v>7.4754880863539874E-2</c:v>
                </c:pt>
                <c:pt idx="110">
                  <c:v>5.1050797798073866E-2</c:v>
                </c:pt>
                <c:pt idx="111">
                  <c:v>3.3562520202986779E-2</c:v>
                </c:pt>
                <c:pt idx="112">
                  <c:v>3.301292975786474E-2</c:v>
                </c:pt>
                <c:pt idx="113">
                  <c:v>3.7594934562236837E-2</c:v>
                </c:pt>
                <c:pt idx="114">
                  <c:v>4.8980617167666995E-2</c:v>
                </c:pt>
                <c:pt idx="115">
                  <c:v>5.2518128020477173E-2</c:v>
                </c:pt>
                <c:pt idx="116">
                  <c:v>4.4496181287292158E-2</c:v>
                </c:pt>
                <c:pt idx="117">
                  <c:v>3.8465707171871255E-2</c:v>
                </c:pt>
                <c:pt idx="118">
                  <c:v>2.5545750041060744E-2</c:v>
                </c:pt>
                <c:pt idx="119">
                  <c:v>2.0035137778722456E-2</c:v>
                </c:pt>
                <c:pt idx="120">
                  <c:v>2.0583291519618907E-2</c:v>
                </c:pt>
                <c:pt idx="121">
                  <c:v>1.6648739009029745E-2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A83-476F-B1E3-4EA29CFAA2B2}"/>
            </c:ext>
          </c:extLst>
        </c:ser>
        <c:ser>
          <c:idx val="12"/>
          <c:order val="12"/>
          <c:tx>
            <c:strRef>
              <c:f>'PIB Var. Real 4t'!$V$3</c:f>
              <c:strCache>
                <c:ptCount val="1"/>
                <c:pt idx="0">
                  <c:v> Adm., defesa, saúde e educação públicas e seguridade social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4t'!$V$4:$V$125</c:f>
              <c:numCache>
                <c:formatCode>0.0%</c:formatCode>
                <c:ptCount val="122"/>
                <c:pt idx="0">
                  <c:v>2.8666353918483711E-2</c:v>
                </c:pt>
                <c:pt idx="1">
                  <c:v>2.9272229832772112E-2</c:v>
                </c:pt>
                <c:pt idx="2">
                  <c:v>3.5860919379943068E-2</c:v>
                </c:pt>
                <c:pt idx="3">
                  <c:v>4.3126067219197983E-2</c:v>
                </c:pt>
                <c:pt idx="4">
                  <c:v>3.2893237645461593E-2</c:v>
                </c:pt>
                <c:pt idx="5">
                  <c:v>1.9143581240737673E-2</c:v>
                </c:pt>
                <c:pt idx="6">
                  <c:v>5.8067138920421257E-3</c:v>
                </c:pt>
                <c:pt idx="7">
                  <c:v>-4.2202996413054361E-4</c:v>
                </c:pt>
                <c:pt idx="8">
                  <c:v>1.6150579164262435E-3</c:v>
                </c:pt>
                <c:pt idx="9">
                  <c:v>1.0294187123822685E-2</c:v>
                </c:pt>
                <c:pt idx="10">
                  <c:v>2.1526665275571455E-2</c:v>
                </c:pt>
                <c:pt idx="11">
                  <c:v>2.8931568701232369E-2</c:v>
                </c:pt>
                <c:pt idx="12">
                  <c:v>3.5016838780942416E-2</c:v>
                </c:pt>
                <c:pt idx="13">
                  <c:v>3.6744943520822915E-2</c:v>
                </c:pt>
                <c:pt idx="14">
                  <c:v>3.5500586898461917E-2</c:v>
                </c:pt>
                <c:pt idx="15">
                  <c:v>3.284925781040271E-2</c:v>
                </c:pt>
                <c:pt idx="16">
                  <c:v>2.6358418859153465E-2</c:v>
                </c:pt>
                <c:pt idx="17">
                  <c:v>2.0687220633608394E-2</c:v>
                </c:pt>
                <c:pt idx="18">
                  <c:v>1.7122487870899761E-2</c:v>
                </c:pt>
                <c:pt idx="19">
                  <c:v>1.6633442196490877E-2</c:v>
                </c:pt>
                <c:pt idx="20">
                  <c:v>2.0902679886655173E-2</c:v>
                </c:pt>
                <c:pt idx="21">
                  <c:v>2.7186541072013348E-2</c:v>
                </c:pt>
                <c:pt idx="22">
                  <c:v>3.2863517575007828E-2</c:v>
                </c:pt>
                <c:pt idx="23">
                  <c:v>3.5524332808685388E-2</c:v>
                </c:pt>
                <c:pt idx="24">
                  <c:v>3.5746873692791725E-2</c:v>
                </c:pt>
                <c:pt idx="25">
                  <c:v>3.3181608008921559E-2</c:v>
                </c:pt>
                <c:pt idx="26">
                  <c:v>2.9454775557614221E-2</c:v>
                </c:pt>
                <c:pt idx="27">
                  <c:v>2.7026286917037901E-2</c:v>
                </c:pt>
                <c:pt idx="28">
                  <c:v>2.4448423044501233E-2</c:v>
                </c:pt>
                <c:pt idx="29">
                  <c:v>2.5010963585021084E-2</c:v>
                </c:pt>
                <c:pt idx="30">
                  <c:v>2.77714886588869E-2</c:v>
                </c:pt>
                <c:pt idx="31">
                  <c:v>3.2129907264881963E-2</c:v>
                </c:pt>
                <c:pt idx="32">
                  <c:v>4.5605758911677396E-2</c:v>
                </c:pt>
                <c:pt idx="33">
                  <c:v>4.5517604002853984E-2</c:v>
                </c:pt>
                <c:pt idx="34">
                  <c:v>4.4706349018103442E-2</c:v>
                </c:pt>
                <c:pt idx="35">
                  <c:v>4.1110602934459228E-2</c:v>
                </c:pt>
                <c:pt idx="36">
                  <c:v>2.0602050846168174E-2</c:v>
                </c:pt>
                <c:pt idx="37">
                  <c:v>1.9289921339715299E-2</c:v>
                </c:pt>
                <c:pt idx="38">
                  <c:v>1.5258833955848816E-2</c:v>
                </c:pt>
                <c:pt idx="39">
                  <c:v>1.0359503821707916E-2</c:v>
                </c:pt>
                <c:pt idx="40">
                  <c:v>2.08969788022213E-2</c:v>
                </c:pt>
                <c:pt idx="41">
                  <c:v>2.3716823007591703E-2</c:v>
                </c:pt>
                <c:pt idx="42">
                  <c:v>2.9268023316871616E-2</c:v>
                </c:pt>
                <c:pt idx="43">
                  <c:v>3.9060876344291229E-2</c:v>
                </c:pt>
                <c:pt idx="44">
                  <c:v>3.7643402711464491E-2</c:v>
                </c:pt>
                <c:pt idx="45">
                  <c:v>3.4599351661246835E-2</c:v>
                </c:pt>
                <c:pt idx="46">
                  <c:v>3.0278295139143596E-2</c:v>
                </c:pt>
                <c:pt idx="47">
                  <c:v>2.1581954264248582E-2</c:v>
                </c:pt>
                <c:pt idx="48">
                  <c:v>1.3130442687168786E-2</c:v>
                </c:pt>
                <c:pt idx="49">
                  <c:v>8.4626806214083139E-3</c:v>
                </c:pt>
                <c:pt idx="50">
                  <c:v>5.6278226995276626E-3</c:v>
                </c:pt>
                <c:pt idx="51">
                  <c:v>6.4034894669289244E-3</c:v>
                </c:pt>
                <c:pt idx="52">
                  <c:v>1.5139191239334382E-2</c:v>
                </c:pt>
                <c:pt idx="53">
                  <c:v>2.1448163040948431E-2</c:v>
                </c:pt>
                <c:pt idx="54">
                  <c:v>2.7413485565544793E-2</c:v>
                </c:pt>
                <c:pt idx="55">
                  <c:v>3.4219273292758867E-2</c:v>
                </c:pt>
                <c:pt idx="56">
                  <c:v>3.251492341917861E-2</c:v>
                </c:pt>
                <c:pt idx="57">
                  <c:v>3.1065082977719038E-2</c:v>
                </c:pt>
                <c:pt idx="58">
                  <c:v>2.8296843850058373E-2</c:v>
                </c:pt>
                <c:pt idx="59">
                  <c:v>2.2250061302993673E-2</c:v>
                </c:pt>
                <c:pt idx="60">
                  <c:v>2.2021151294187025E-2</c:v>
                </c:pt>
                <c:pt idx="61">
                  <c:v>2.131267171813267E-2</c:v>
                </c:pt>
                <c:pt idx="62">
                  <c:v>2.0075527362346746E-2</c:v>
                </c:pt>
                <c:pt idx="63">
                  <c:v>1.901663145163357E-2</c:v>
                </c:pt>
                <c:pt idx="64">
                  <c:v>1.6524114701154557E-2</c:v>
                </c:pt>
                <c:pt idx="65">
                  <c:v>1.5898683276152514E-2</c:v>
                </c:pt>
                <c:pt idx="66">
                  <c:v>1.424445774574723E-2</c:v>
                </c:pt>
                <c:pt idx="67">
                  <c:v>1.344683358239851E-2</c:v>
                </c:pt>
                <c:pt idx="68">
                  <c:v>1.3970367769577496E-2</c:v>
                </c:pt>
                <c:pt idx="69">
                  <c:v>1.2588298157963473E-2</c:v>
                </c:pt>
                <c:pt idx="70">
                  <c:v>1.780671588080307E-2</c:v>
                </c:pt>
                <c:pt idx="71">
                  <c:v>2.2113139370207868E-2</c:v>
                </c:pt>
                <c:pt idx="72">
                  <c:v>1.8755169841698782E-2</c:v>
                </c:pt>
                <c:pt idx="73">
                  <c:v>1.6665597712836711E-2</c:v>
                </c:pt>
                <c:pt idx="74">
                  <c:v>8.4028959333433129E-3</c:v>
                </c:pt>
                <c:pt idx="75">
                  <c:v>9.7428610044847375E-4</c:v>
                </c:pt>
                <c:pt idx="76">
                  <c:v>1.5137905786231087E-3</c:v>
                </c:pt>
                <c:pt idx="77">
                  <c:v>-4.2476736319874142E-4</c:v>
                </c:pt>
                <c:pt idx="78">
                  <c:v>8.6958049022101136E-4</c:v>
                </c:pt>
                <c:pt idx="79">
                  <c:v>2.4228462225113212E-3</c:v>
                </c:pt>
                <c:pt idx="80">
                  <c:v>2.2205056351018992E-3</c:v>
                </c:pt>
                <c:pt idx="81">
                  <c:v>4.9063237976085805E-3</c:v>
                </c:pt>
                <c:pt idx="82">
                  <c:v>5.0259752207884034E-3</c:v>
                </c:pt>
                <c:pt idx="83">
                  <c:v>2.5734346468502256E-3</c:v>
                </c:pt>
                <c:pt idx="84">
                  <c:v>8.7782991546125899E-4</c:v>
                </c:pt>
                <c:pt idx="85">
                  <c:v>-1.7411595525526069E-3</c:v>
                </c:pt>
                <c:pt idx="86">
                  <c:v>-2.6128943390905102E-3</c:v>
                </c:pt>
                <c:pt idx="87">
                  <c:v>8.2105850554348159E-4</c:v>
                </c:pt>
                <c:pt idx="88">
                  <c:v>3.5174103984747518E-3</c:v>
                </c:pt>
                <c:pt idx="89">
                  <c:v>4.6369382069426646E-3</c:v>
                </c:pt>
                <c:pt idx="90">
                  <c:v>4.0055302828350126E-3</c:v>
                </c:pt>
                <c:pt idx="91">
                  <c:v>9.7504948491500265E-4</c:v>
                </c:pt>
                <c:pt idx="92">
                  <c:v>-1.5708470551868414E-3</c:v>
                </c:pt>
                <c:pt idx="93">
                  <c:v>-3.5698231926974966E-3</c:v>
                </c:pt>
                <c:pt idx="94">
                  <c:v>-5.4056935349939828E-3</c:v>
                </c:pt>
                <c:pt idx="95">
                  <c:v>-4.2481959056605012E-3</c:v>
                </c:pt>
                <c:pt idx="96">
                  <c:v>-4.3652677838981191E-3</c:v>
                </c:pt>
                <c:pt idx="97">
                  <c:v>-2.5478973195598109E-2</c:v>
                </c:pt>
                <c:pt idx="98">
                  <c:v>-3.6970872822509659E-2</c:v>
                </c:pt>
                <c:pt idx="99">
                  <c:v>-4.527746767025298E-2</c:v>
                </c:pt>
                <c:pt idx="100">
                  <c:v>-5.3525131607807364E-2</c:v>
                </c:pt>
                <c:pt idx="101">
                  <c:v>-1.6077884471424886E-2</c:v>
                </c:pt>
                <c:pt idx="102">
                  <c:v>8.8863762119339995E-3</c:v>
                </c:pt>
                <c:pt idx="103">
                  <c:v>2.6402476260648733E-2</c:v>
                </c:pt>
                <c:pt idx="104">
                  <c:v>4.6055349741516816E-2</c:v>
                </c:pt>
                <c:pt idx="105">
                  <c:v>3.3197822937109045E-2</c:v>
                </c:pt>
                <c:pt idx="106">
                  <c:v>2.6881634878672012E-2</c:v>
                </c:pt>
                <c:pt idx="107">
                  <c:v>1.6205181365573251E-2</c:v>
                </c:pt>
                <c:pt idx="108">
                  <c:v>8.0422660151180381E-3</c:v>
                </c:pt>
                <c:pt idx="109">
                  <c:v>1.0953323111748903E-2</c:v>
                </c:pt>
                <c:pt idx="110">
                  <c:v>9.8228466531451453E-3</c:v>
                </c:pt>
                <c:pt idx="111">
                  <c:v>1.596331983960031E-2</c:v>
                </c:pt>
                <c:pt idx="112">
                  <c:v>1.833350422491864E-2</c:v>
                </c:pt>
                <c:pt idx="113">
                  <c:v>1.5927964409120809E-2</c:v>
                </c:pt>
                <c:pt idx="114">
                  <c:v>1.7436768958136728E-2</c:v>
                </c:pt>
                <c:pt idx="115">
                  <c:v>1.7251056859526104E-2</c:v>
                </c:pt>
                <c:pt idx="116">
                  <c:v>1.489106827458575E-2</c:v>
                </c:pt>
                <c:pt idx="117">
                  <c:v>1.0943961450938122E-2</c:v>
                </c:pt>
                <c:pt idx="118">
                  <c:v>6.5178822410678627E-3</c:v>
                </c:pt>
                <c:pt idx="119">
                  <c:v>4.787657590676897E-3</c:v>
                </c:pt>
                <c:pt idx="120">
                  <c:v>5.8969519946061588E-3</c:v>
                </c:pt>
                <c:pt idx="121">
                  <c:v>7.8698206223655198E-3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83-476F-B1E3-4EA29CFAA2B2}"/>
            </c:ext>
          </c:extLst>
        </c:ser>
        <c:ser>
          <c:idx val="13"/>
          <c:order val="13"/>
          <c:tx>
            <c:strRef>
              <c:f>'PIB Var. Real 4t'!$W$3</c:f>
              <c:strCache>
                <c:ptCount val="1"/>
                <c:pt idx="0">
                  <c:v> Serviços - Total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'PIB Var. Real 4t'!$I$4:$I$125</c:f>
              <c:strCache>
                <c:ptCount val="122"/>
                <c:pt idx="0">
                  <c:v>1996.I</c:v>
                </c:pt>
                <c:pt idx="1">
                  <c:v>1996.II</c:v>
                </c:pt>
                <c:pt idx="2">
                  <c:v>1996.III</c:v>
                </c:pt>
                <c:pt idx="3">
                  <c:v>1996.IV</c:v>
                </c:pt>
                <c:pt idx="4">
                  <c:v>1997.I</c:v>
                </c:pt>
                <c:pt idx="5">
                  <c:v>1997.II</c:v>
                </c:pt>
                <c:pt idx="6">
                  <c:v>1997.III</c:v>
                </c:pt>
                <c:pt idx="7">
                  <c:v>1997.IV</c:v>
                </c:pt>
                <c:pt idx="8">
                  <c:v>1998.I</c:v>
                </c:pt>
                <c:pt idx="9">
                  <c:v>1998.II</c:v>
                </c:pt>
                <c:pt idx="10">
                  <c:v>1998.III</c:v>
                </c:pt>
                <c:pt idx="11">
                  <c:v>1998.IV</c:v>
                </c:pt>
                <c:pt idx="12">
                  <c:v>1999.I</c:v>
                </c:pt>
                <c:pt idx="13">
                  <c:v>1999.II</c:v>
                </c:pt>
                <c:pt idx="14">
                  <c:v>1999.III</c:v>
                </c:pt>
                <c:pt idx="15">
                  <c:v>1999.IV</c:v>
                </c:pt>
                <c:pt idx="16">
                  <c:v>2000.I</c:v>
                </c:pt>
                <c:pt idx="17">
                  <c:v>2000.II</c:v>
                </c:pt>
                <c:pt idx="18">
                  <c:v>2000.III</c:v>
                </c:pt>
                <c:pt idx="19">
                  <c:v>2000.IV</c:v>
                </c:pt>
                <c:pt idx="20">
                  <c:v>2001.I</c:v>
                </c:pt>
                <c:pt idx="21">
                  <c:v>2001.II</c:v>
                </c:pt>
                <c:pt idx="22">
                  <c:v>2001.III</c:v>
                </c:pt>
                <c:pt idx="23">
                  <c:v>2001.IV</c:v>
                </c:pt>
                <c:pt idx="24">
                  <c:v>2002.I</c:v>
                </c:pt>
                <c:pt idx="25">
                  <c:v>2002.II</c:v>
                </c:pt>
                <c:pt idx="26">
                  <c:v>2002.III</c:v>
                </c:pt>
                <c:pt idx="27">
                  <c:v>2002.IV</c:v>
                </c:pt>
                <c:pt idx="28">
                  <c:v>2003.I</c:v>
                </c:pt>
                <c:pt idx="29">
                  <c:v>2003.II</c:v>
                </c:pt>
                <c:pt idx="30">
                  <c:v>2003.III</c:v>
                </c:pt>
                <c:pt idx="31">
                  <c:v>2003.IV</c:v>
                </c:pt>
                <c:pt idx="32">
                  <c:v>2004.I</c:v>
                </c:pt>
                <c:pt idx="33">
                  <c:v>2004.II</c:v>
                </c:pt>
                <c:pt idx="34">
                  <c:v>2004.III</c:v>
                </c:pt>
                <c:pt idx="35">
                  <c:v>2004.IV</c:v>
                </c:pt>
                <c:pt idx="36">
                  <c:v>2005.I</c:v>
                </c:pt>
                <c:pt idx="37">
                  <c:v>2005.II</c:v>
                </c:pt>
                <c:pt idx="38">
                  <c:v>2005.III</c:v>
                </c:pt>
                <c:pt idx="39">
                  <c:v>2005.IV</c:v>
                </c:pt>
                <c:pt idx="40">
                  <c:v>2006.I</c:v>
                </c:pt>
                <c:pt idx="41">
                  <c:v>2006.II</c:v>
                </c:pt>
                <c:pt idx="42">
                  <c:v>2006.III</c:v>
                </c:pt>
                <c:pt idx="43">
                  <c:v>2006.IV</c:v>
                </c:pt>
                <c:pt idx="44">
                  <c:v>2007.I</c:v>
                </c:pt>
                <c:pt idx="45">
                  <c:v>2007.II</c:v>
                </c:pt>
                <c:pt idx="46">
                  <c:v>2007.III</c:v>
                </c:pt>
                <c:pt idx="47">
                  <c:v>2007.IV</c:v>
                </c:pt>
                <c:pt idx="48">
                  <c:v>2008.I</c:v>
                </c:pt>
                <c:pt idx="49">
                  <c:v>2008.II</c:v>
                </c:pt>
                <c:pt idx="50">
                  <c:v>2008.III</c:v>
                </c:pt>
                <c:pt idx="51">
                  <c:v>2008.IV</c:v>
                </c:pt>
                <c:pt idx="52">
                  <c:v>2009.I</c:v>
                </c:pt>
                <c:pt idx="53">
                  <c:v>2009.II</c:v>
                </c:pt>
                <c:pt idx="54">
                  <c:v>2009.III</c:v>
                </c:pt>
                <c:pt idx="55">
                  <c:v>2009.IV</c:v>
                </c:pt>
                <c:pt idx="56">
                  <c:v>2010.I</c:v>
                </c:pt>
                <c:pt idx="57">
                  <c:v>2010.II</c:v>
                </c:pt>
                <c:pt idx="58">
                  <c:v>2010.III</c:v>
                </c:pt>
                <c:pt idx="59">
                  <c:v>2010.IV</c:v>
                </c:pt>
                <c:pt idx="60">
                  <c:v>2011.I</c:v>
                </c:pt>
                <c:pt idx="61">
                  <c:v>2011.II</c:v>
                </c:pt>
                <c:pt idx="62">
                  <c:v>2011.III</c:v>
                </c:pt>
                <c:pt idx="63">
                  <c:v>2011.IV</c:v>
                </c:pt>
                <c:pt idx="64">
                  <c:v>2012.I</c:v>
                </c:pt>
                <c:pt idx="65">
                  <c:v>2012.II</c:v>
                </c:pt>
                <c:pt idx="66">
                  <c:v>2012.III</c:v>
                </c:pt>
                <c:pt idx="67">
                  <c:v>2012.IV</c:v>
                </c:pt>
                <c:pt idx="68">
                  <c:v>2013.I</c:v>
                </c:pt>
                <c:pt idx="69">
                  <c:v>2013.II</c:v>
                </c:pt>
                <c:pt idx="70">
                  <c:v>2013.III</c:v>
                </c:pt>
                <c:pt idx="71">
                  <c:v>2013.IV</c:v>
                </c:pt>
                <c:pt idx="72">
                  <c:v>2014.I</c:v>
                </c:pt>
                <c:pt idx="73">
                  <c:v>2014.II</c:v>
                </c:pt>
                <c:pt idx="74">
                  <c:v>2014.III</c:v>
                </c:pt>
                <c:pt idx="75">
                  <c:v>2014.IV</c:v>
                </c:pt>
                <c:pt idx="76">
                  <c:v>2015.I</c:v>
                </c:pt>
                <c:pt idx="77">
                  <c:v>2015.II</c:v>
                </c:pt>
                <c:pt idx="78">
                  <c:v>2015.III</c:v>
                </c:pt>
                <c:pt idx="79">
                  <c:v>2015.IV</c:v>
                </c:pt>
                <c:pt idx="80">
                  <c:v>2016.I</c:v>
                </c:pt>
                <c:pt idx="81">
                  <c:v>2016.II</c:v>
                </c:pt>
                <c:pt idx="82">
                  <c:v>2016.III</c:v>
                </c:pt>
                <c:pt idx="83">
                  <c:v>2016.IV</c:v>
                </c:pt>
                <c:pt idx="84">
                  <c:v>2017.I</c:v>
                </c:pt>
                <c:pt idx="85">
                  <c:v>2017.II</c:v>
                </c:pt>
                <c:pt idx="86">
                  <c:v>2017.III</c:v>
                </c:pt>
                <c:pt idx="87">
                  <c:v>2017.IV</c:v>
                </c:pt>
                <c:pt idx="88">
                  <c:v>2018.I</c:v>
                </c:pt>
                <c:pt idx="89">
                  <c:v>2018.II</c:v>
                </c:pt>
                <c:pt idx="90">
                  <c:v>2018.III</c:v>
                </c:pt>
                <c:pt idx="91">
                  <c:v>2018.IV</c:v>
                </c:pt>
                <c:pt idx="92">
                  <c:v>2019.I</c:v>
                </c:pt>
                <c:pt idx="93">
                  <c:v>2019.II</c:v>
                </c:pt>
                <c:pt idx="94">
                  <c:v>2019.III</c:v>
                </c:pt>
                <c:pt idx="95">
                  <c:v>2019.IV</c:v>
                </c:pt>
                <c:pt idx="96">
                  <c:v>2020.I</c:v>
                </c:pt>
                <c:pt idx="97">
                  <c:v>2020.II</c:v>
                </c:pt>
                <c:pt idx="98">
                  <c:v>2020.III</c:v>
                </c:pt>
                <c:pt idx="99">
                  <c:v>2020.IV</c:v>
                </c:pt>
                <c:pt idx="100">
                  <c:v>2021.I</c:v>
                </c:pt>
                <c:pt idx="101">
                  <c:v>2021.II</c:v>
                </c:pt>
                <c:pt idx="102">
                  <c:v>2021.III</c:v>
                </c:pt>
                <c:pt idx="103">
                  <c:v>2021.IV</c:v>
                </c:pt>
                <c:pt idx="104">
                  <c:v>2022.I</c:v>
                </c:pt>
                <c:pt idx="105">
                  <c:v>2022.II</c:v>
                </c:pt>
                <c:pt idx="106">
                  <c:v>2022.III</c:v>
                </c:pt>
                <c:pt idx="107">
                  <c:v>2022.IV</c:v>
                </c:pt>
                <c:pt idx="108">
                  <c:v>2023.I</c:v>
                </c:pt>
                <c:pt idx="109">
                  <c:v>2023.II</c:v>
                </c:pt>
                <c:pt idx="110">
                  <c:v>2023.III</c:v>
                </c:pt>
                <c:pt idx="111">
                  <c:v>2023.IV</c:v>
                </c:pt>
                <c:pt idx="112">
                  <c:v>2024.I</c:v>
                </c:pt>
                <c:pt idx="113">
                  <c:v>2024.II</c:v>
                </c:pt>
                <c:pt idx="114">
                  <c:v>2024.III</c:v>
                </c:pt>
                <c:pt idx="115">
                  <c:v>2024.IV</c:v>
                </c:pt>
                <c:pt idx="116">
                  <c:v>2025.I</c:v>
                </c:pt>
                <c:pt idx="117">
                  <c:v>2025.II</c:v>
                </c:pt>
                <c:pt idx="118">
                  <c:v>2025.III</c:v>
                </c:pt>
                <c:pt idx="119">
                  <c:v>2025.IV</c:v>
                </c:pt>
                <c:pt idx="120">
                  <c:v>2026.I</c:v>
                </c:pt>
                <c:pt idx="121">
                  <c:v>2026.II</c:v>
                </c:pt>
              </c:strCache>
            </c:strRef>
          </c:cat>
          <c:val>
            <c:numRef>
              <c:f>'PIB Var. Real 4t'!$W$4:$W$125</c:f>
              <c:numCache>
                <c:formatCode>0.0%</c:formatCode>
                <c:ptCount val="122"/>
                <c:pt idx="0">
                  <c:v>5.1577255391914045E-2</c:v>
                </c:pt>
                <c:pt idx="1">
                  <c:v>5.377740399046349E-2</c:v>
                </c:pt>
                <c:pt idx="2">
                  <c:v>4.0343153663494613E-2</c:v>
                </c:pt>
                <c:pt idx="3">
                  <c:v>2.2991376601751545E-2</c:v>
                </c:pt>
                <c:pt idx="4">
                  <c:v>2.1059010185973115E-2</c:v>
                </c:pt>
                <c:pt idx="5">
                  <c:v>1.7646254551429319E-2</c:v>
                </c:pt>
                <c:pt idx="6">
                  <c:v>1.2758239476781341E-2</c:v>
                </c:pt>
                <c:pt idx="7">
                  <c:v>2.5342338048156776E-2</c:v>
                </c:pt>
                <c:pt idx="8">
                  <c:v>2.4055865491471318E-2</c:v>
                </c:pt>
                <c:pt idx="9">
                  <c:v>2.3088164152700319E-2</c:v>
                </c:pt>
                <c:pt idx="10">
                  <c:v>2.4413181010897622E-2</c:v>
                </c:pt>
                <c:pt idx="11">
                  <c:v>1.4214815228865474E-2</c:v>
                </c:pt>
                <c:pt idx="12">
                  <c:v>1.7511824734244952E-2</c:v>
                </c:pt>
                <c:pt idx="13">
                  <c:v>1.7037281387282111E-2</c:v>
                </c:pt>
                <c:pt idx="14">
                  <c:v>1.4704737359104048E-2</c:v>
                </c:pt>
                <c:pt idx="15">
                  <c:v>1.8203151895443304E-2</c:v>
                </c:pt>
                <c:pt idx="16">
                  <c:v>1.9177220335957701E-2</c:v>
                </c:pt>
                <c:pt idx="17">
                  <c:v>2.3238367633630519E-2</c:v>
                </c:pt>
                <c:pt idx="18">
                  <c:v>3.1963158710109019E-2</c:v>
                </c:pt>
                <c:pt idx="19">
                  <c:v>3.8467521455338272E-2</c:v>
                </c:pt>
                <c:pt idx="20">
                  <c:v>3.6651781796647187E-2</c:v>
                </c:pt>
                <c:pt idx="21">
                  <c:v>3.6293572209579406E-2</c:v>
                </c:pt>
                <c:pt idx="22">
                  <c:v>2.969614098086959E-2</c:v>
                </c:pt>
                <c:pt idx="23">
                  <c:v>2.0637140919325114E-2</c:v>
                </c:pt>
                <c:pt idx="24">
                  <c:v>2.1906759465660341E-2</c:v>
                </c:pt>
                <c:pt idx="25">
                  <c:v>2.0248911964096727E-2</c:v>
                </c:pt>
                <c:pt idx="26">
                  <c:v>2.4484853223538439E-2</c:v>
                </c:pt>
                <c:pt idx="27">
                  <c:v>3.122349532551949E-2</c:v>
                </c:pt>
                <c:pt idx="28">
                  <c:v>2.8495064538436532E-2</c:v>
                </c:pt>
                <c:pt idx="29">
                  <c:v>2.4478881089670779E-2</c:v>
                </c:pt>
                <c:pt idx="30">
                  <c:v>1.7024434345230155E-2</c:v>
                </c:pt>
                <c:pt idx="31">
                  <c:v>9.913197740495816E-3</c:v>
                </c:pt>
                <c:pt idx="32">
                  <c:v>1.3571438477355535E-2</c:v>
                </c:pt>
                <c:pt idx="33">
                  <c:v>2.5094091994446233E-2</c:v>
                </c:pt>
                <c:pt idx="34">
                  <c:v>3.7131370634817751E-2</c:v>
                </c:pt>
                <c:pt idx="35">
                  <c:v>5.0095557306962801E-2</c:v>
                </c:pt>
                <c:pt idx="36">
                  <c:v>5.2968265534769188E-2</c:v>
                </c:pt>
                <c:pt idx="37">
                  <c:v>4.9592251244050312E-2</c:v>
                </c:pt>
                <c:pt idx="38">
                  <c:v>4.5295401772442512E-2</c:v>
                </c:pt>
                <c:pt idx="39">
                  <c:v>3.6606340408312787E-2</c:v>
                </c:pt>
                <c:pt idx="40">
                  <c:v>3.6881815090984205E-2</c:v>
                </c:pt>
                <c:pt idx="41">
                  <c:v>3.6097729847635485E-2</c:v>
                </c:pt>
                <c:pt idx="42">
                  <c:v>3.8195089717326436E-2</c:v>
                </c:pt>
                <c:pt idx="43">
                  <c:v>4.3312451063575841E-2</c:v>
                </c:pt>
                <c:pt idx="44">
                  <c:v>4.5996192188648477E-2</c:v>
                </c:pt>
                <c:pt idx="45">
                  <c:v>5.1228601090783865E-2</c:v>
                </c:pt>
                <c:pt idx="46">
                  <c:v>5.3746494419242286E-2</c:v>
                </c:pt>
                <c:pt idx="47">
                  <c:v>5.8265112624298343E-2</c:v>
                </c:pt>
                <c:pt idx="48">
                  <c:v>5.7267209296006261E-2</c:v>
                </c:pt>
                <c:pt idx="49">
                  <c:v>5.6772783403212124E-2</c:v>
                </c:pt>
                <c:pt idx="50">
                  <c:v>5.8875106102943775E-2</c:v>
                </c:pt>
                <c:pt idx="51">
                  <c:v>4.8240191257270082E-2</c:v>
                </c:pt>
                <c:pt idx="52">
                  <c:v>3.7553434221446969E-2</c:v>
                </c:pt>
                <c:pt idx="53">
                  <c:v>2.4847953302205905E-2</c:v>
                </c:pt>
                <c:pt idx="54">
                  <c:v>1.3058338716608331E-2</c:v>
                </c:pt>
                <c:pt idx="55">
                  <c:v>2.0668237861514394E-2</c:v>
                </c:pt>
                <c:pt idx="56">
                  <c:v>3.3349428275812887E-2</c:v>
                </c:pt>
                <c:pt idx="57">
                  <c:v>4.6675438411416748E-2</c:v>
                </c:pt>
                <c:pt idx="58">
                  <c:v>5.7674535101681634E-2</c:v>
                </c:pt>
                <c:pt idx="59">
                  <c:v>5.8036528354641348E-2</c:v>
                </c:pt>
                <c:pt idx="60">
                  <c:v>5.4331746825307725E-2</c:v>
                </c:pt>
                <c:pt idx="61">
                  <c:v>5.0163158688868892E-2</c:v>
                </c:pt>
                <c:pt idx="62">
                  <c:v>4.2772374615733799E-2</c:v>
                </c:pt>
                <c:pt idx="63">
                  <c:v>3.4578224452147754E-2</c:v>
                </c:pt>
                <c:pt idx="64">
                  <c:v>2.8429560003606635E-2</c:v>
                </c:pt>
                <c:pt idx="65">
                  <c:v>2.3691710465331584E-2</c:v>
                </c:pt>
                <c:pt idx="66">
                  <c:v>2.4913589248833468E-2</c:v>
                </c:pt>
                <c:pt idx="67">
                  <c:v>2.9029099324791918E-2</c:v>
                </c:pt>
                <c:pt idx="68">
                  <c:v>3.0498337022374145E-2</c:v>
                </c:pt>
                <c:pt idx="69">
                  <c:v>3.2196845427806098E-2</c:v>
                </c:pt>
                <c:pt idx="70">
                  <c:v>3.0807160336393302E-2</c:v>
                </c:pt>
                <c:pt idx="71">
                  <c:v>2.7538277815609025E-2</c:v>
                </c:pt>
                <c:pt idx="72">
                  <c:v>2.7600627021032498E-2</c:v>
                </c:pt>
                <c:pt idx="73">
                  <c:v>2.1497402974083757E-2</c:v>
                </c:pt>
                <c:pt idx="74">
                  <c:v>1.5539653646135188E-2</c:v>
                </c:pt>
                <c:pt idx="75">
                  <c:v>9.8540343636472905E-3</c:v>
                </c:pt>
                <c:pt idx="76">
                  <c:v>9.9266471266235001E-5</c:v>
                </c:pt>
                <c:pt idx="77">
                  <c:v>-7.0359068809334735E-3</c:v>
                </c:pt>
                <c:pt idx="78">
                  <c:v>-1.6573578232504937E-2</c:v>
                </c:pt>
                <c:pt idx="79">
                  <c:v>-2.733761531459844E-2</c:v>
                </c:pt>
                <c:pt idx="80">
                  <c:v>-3.22487041925128E-2</c:v>
                </c:pt>
                <c:pt idx="81">
                  <c:v>-3.2138670652264278E-2</c:v>
                </c:pt>
                <c:pt idx="82">
                  <c:v>-2.7736025205818748E-2</c:v>
                </c:pt>
                <c:pt idx="83">
                  <c:v>-2.2213436331531389E-2</c:v>
                </c:pt>
                <c:pt idx="84">
                  <c:v>-1.7304873445590063E-2</c:v>
                </c:pt>
                <c:pt idx="85">
                  <c:v>-1.1270030456215219E-2</c:v>
                </c:pt>
                <c:pt idx="86">
                  <c:v>-3.4496124699554542E-3</c:v>
                </c:pt>
                <c:pt idx="87">
                  <c:v>7.6566323478906018E-3</c:v>
                </c:pt>
                <c:pt idx="88">
                  <c:v>1.7337714325294851E-2</c:v>
                </c:pt>
                <c:pt idx="89">
                  <c:v>2.1671953861267301E-2</c:v>
                </c:pt>
                <c:pt idx="90">
                  <c:v>2.3148381572072552E-2</c:v>
                </c:pt>
                <c:pt idx="91">
                  <c:v>2.0871437188212383E-2</c:v>
                </c:pt>
                <c:pt idx="92">
                  <c:v>1.8194554481667735E-2</c:v>
                </c:pt>
                <c:pt idx="93">
                  <c:v>1.6393390083676573E-2</c:v>
                </c:pt>
                <c:pt idx="94">
                  <c:v>1.4159202441689223E-2</c:v>
                </c:pt>
                <c:pt idx="95">
                  <c:v>1.5121017524039937E-2</c:v>
                </c:pt>
                <c:pt idx="96">
                  <c:v>1.1939307572007563E-2</c:v>
                </c:pt>
                <c:pt idx="97">
                  <c:v>-1.5609533320743996E-2</c:v>
                </c:pt>
                <c:pt idx="98">
                  <c:v>-2.8923869870278285E-2</c:v>
                </c:pt>
                <c:pt idx="99">
                  <c:v>-3.7381071676107602E-2</c:v>
                </c:pt>
                <c:pt idx="100">
                  <c:v>-3.9367538438294547E-2</c:v>
                </c:pt>
                <c:pt idx="101">
                  <c:v>9.0590916504567076E-3</c:v>
                </c:pt>
                <c:pt idx="102">
                  <c:v>3.4316175725342957E-2</c:v>
                </c:pt>
                <c:pt idx="103">
                  <c:v>4.8029514166278764E-2</c:v>
                </c:pt>
                <c:pt idx="104">
                  <c:v>5.8854779673954027E-2</c:v>
                </c:pt>
                <c:pt idx="105">
                  <c:v>4.4824524700671109E-2</c:v>
                </c:pt>
                <c:pt idx="106">
                  <c:v>4.2959074365263472E-2</c:v>
                </c:pt>
                <c:pt idx="107">
                  <c:v>4.2566872916133702E-2</c:v>
                </c:pt>
                <c:pt idx="108">
                  <c:v>4.1815605492470098E-2</c:v>
                </c:pt>
                <c:pt idx="109">
                  <c:v>3.7964735331397215E-2</c:v>
                </c:pt>
                <c:pt idx="110">
                  <c:v>3.1176288581891143E-2</c:v>
                </c:pt>
                <c:pt idx="111">
                  <c:v>2.7774096460634112E-2</c:v>
                </c:pt>
                <c:pt idx="112">
                  <c:v>2.7963124856606125E-2</c:v>
                </c:pt>
                <c:pt idx="113">
                  <c:v>2.9628489956084136E-2</c:v>
                </c:pt>
                <c:pt idx="114">
                  <c:v>3.4695791518684294E-2</c:v>
                </c:pt>
                <c:pt idx="115">
                  <c:v>3.7797390766123096E-2</c:v>
                </c:pt>
                <c:pt idx="116">
                  <c:v>3.4278231109444945E-2</c:v>
                </c:pt>
                <c:pt idx="117">
                  <c:v>2.9495654429171347E-2</c:v>
                </c:pt>
                <c:pt idx="118">
                  <c:v>2.1915089130481569E-2</c:v>
                </c:pt>
                <c:pt idx="119">
                  <c:v>1.8167368015451046E-2</c:v>
                </c:pt>
                <c:pt idx="120">
                  <c:v>1.8270547777984314E-2</c:v>
                </c:pt>
                <c:pt idx="121">
                  <c:v>1.7270866475931346E-2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A83-476F-B1E3-4EA29CFAA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489727"/>
        <c:axId val="216505087"/>
      </c:lineChart>
      <c:catAx>
        <c:axId val="21648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6505087"/>
        <c:crosses val="autoZero"/>
        <c:auto val="1"/>
        <c:lblAlgn val="ctr"/>
        <c:lblOffset val="100"/>
        <c:noMultiLvlLbl val="0"/>
      </c:catAx>
      <c:valAx>
        <c:axId val="21650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648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Planilha5!$N$9</c:f>
              <c:strCache>
                <c:ptCount val="1"/>
                <c:pt idx="0">
                  <c:v>Indústrias extrativas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Planilha5!$M$10:$M$122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Planilha5!$N$10:$N$122</c:f>
              <c:numCache>
                <c:formatCode>0.0%</c:formatCode>
                <c:ptCount val="113"/>
                <c:pt idx="0">
                  <c:v>1.5477177245893379E-3</c:v>
                </c:pt>
                <c:pt idx="1">
                  <c:v>2.0196087165389172E-3</c:v>
                </c:pt>
                <c:pt idx="2">
                  <c:v>2.035472881461282E-3</c:v>
                </c:pt>
                <c:pt idx="3">
                  <c:v>1.3471986443110919E-3</c:v>
                </c:pt>
                <c:pt idx="4">
                  <c:v>1.0121205052189633E-3</c:v>
                </c:pt>
                <c:pt idx="5">
                  <c:v>4.1422360497542709E-4</c:v>
                </c:pt>
                <c:pt idx="6">
                  <c:v>-3.7609990589369032E-4</c:v>
                </c:pt>
                <c:pt idx="7">
                  <c:v>-8.7047664320614841E-4</c:v>
                </c:pt>
                <c:pt idx="8">
                  <c:v>-1.0806270361966113E-3</c:v>
                </c:pt>
                <c:pt idx="9">
                  <c:v>-1.0947376788643256E-3</c:v>
                </c:pt>
                <c:pt idx="10">
                  <c:v>-2.6744750409874845E-4</c:v>
                </c:pt>
                <c:pt idx="11">
                  <c:v>1.0754261623383955E-3</c:v>
                </c:pt>
                <c:pt idx="12">
                  <c:v>3.0607645357733919E-3</c:v>
                </c:pt>
                <c:pt idx="13">
                  <c:v>4.3315734864268025E-3</c:v>
                </c:pt>
                <c:pt idx="14">
                  <c:v>4.9621179777871926E-3</c:v>
                </c:pt>
                <c:pt idx="15">
                  <c:v>4.6359977974913735E-3</c:v>
                </c:pt>
                <c:pt idx="16">
                  <c:v>2.785718010546293E-3</c:v>
                </c:pt>
                <c:pt idx="17">
                  <c:v>3.4844288759115238E-3</c:v>
                </c:pt>
                <c:pt idx="18">
                  <c:v>5.4085852989896174E-3</c:v>
                </c:pt>
                <c:pt idx="19">
                  <c:v>7.5618325222847381E-3</c:v>
                </c:pt>
                <c:pt idx="20">
                  <c:v>9.2953854133368506E-3</c:v>
                </c:pt>
                <c:pt idx="21">
                  <c:v>7.3631331761699875E-3</c:v>
                </c:pt>
                <c:pt idx="22">
                  <c:v>3.8295550478669293E-3</c:v>
                </c:pt>
                <c:pt idx="23">
                  <c:v>2.1747747254862943E-3</c:v>
                </c:pt>
                <c:pt idx="24">
                  <c:v>3.5222927331746649E-3</c:v>
                </c:pt>
                <c:pt idx="25">
                  <c:v>3.9196692003026059E-3</c:v>
                </c:pt>
                <c:pt idx="26">
                  <c:v>5.2946195767342216E-3</c:v>
                </c:pt>
                <c:pt idx="27">
                  <c:v>4.9033282853801399E-3</c:v>
                </c:pt>
                <c:pt idx="28">
                  <c:v>-3.8257003371656312E-4</c:v>
                </c:pt>
                <c:pt idx="29">
                  <c:v>-3.9527434776305228E-4</c:v>
                </c:pt>
                <c:pt idx="30">
                  <c:v>1.1331013355239403E-3</c:v>
                </c:pt>
                <c:pt idx="31">
                  <c:v>2.3242348968236181E-3</c:v>
                </c:pt>
                <c:pt idx="32">
                  <c:v>5.840321129918836E-3</c:v>
                </c:pt>
                <c:pt idx="33">
                  <c:v>8.7852382821183867E-3</c:v>
                </c:pt>
                <c:pt idx="34">
                  <c:v>6.6341844730205572E-3</c:v>
                </c:pt>
                <c:pt idx="35">
                  <c:v>6.5960865991013364E-3</c:v>
                </c:pt>
                <c:pt idx="36">
                  <c:v>7.2152703039747371E-3</c:v>
                </c:pt>
                <c:pt idx="37">
                  <c:v>5.4462173591006604E-3</c:v>
                </c:pt>
                <c:pt idx="38">
                  <c:v>7.0574330968155826E-3</c:v>
                </c:pt>
                <c:pt idx="39">
                  <c:v>6.1363189277526507E-3</c:v>
                </c:pt>
                <c:pt idx="40">
                  <c:v>3.6691959937913475E-3</c:v>
                </c:pt>
                <c:pt idx="41">
                  <c:v>3.25945816630907E-3</c:v>
                </c:pt>
                <c:pt idx="42">
                  <c:v>2.9045980346521331E-3</c:v>
                </c:pt>
                <c:pt idx="43">
                  <c:v>4.2904349792804069E-3</c:v>
                </c:pt>
                <c:pt idx="44">
                  <c:v>4.4851023859480343E-3</c:v>
                </c:pt>
                <c:pt idx="45">
                  <c:v>1.944191308305403E-3</c:v>
                </c:pt>
                <c:pt idx="46">
                  <c:v>-8.238073274890197E-4</c:v>
                </c:pt>
                <c:pt idx="47">
                  <c:v>-4.5121595500400369E-3</c:v>
                </c:pt>
                <c:pt idx="48">
                  <c:v>-2.9622966062518049E-3</c:v>
                </c:pt>
                <c:pt idx="49">
                  <c:v>3.8689333636731963E-3</c:v>
                </c:pt>
                <c:pt idx="50">
                  <c:v>9.911834099354172E-3</c:v>
                </c:pt>
                <c:pt idx="51">
                  <c:v>1.333213882868169E-2</c:v>
                </c:pt>
                <c:pt idx="52">
                  <c:v>1.2801865764405423E-2</c:v>
                </c:pt>
                <c:pt idx="53">
                  <c:v>1.0247316701124481E-2</c:v>
                </c:pt>
                <c:pt idx="54">
                  <c:v>8.8602049430481743E-3</c:v>
                </c:pt>
                <c:pt idx="55">
                  <c:v>6.801129680602586E-3</c:v>
                </c:pt>
                <c:pt idx="56">
                  <c:v>4.2205013135317333E-3</c:v>
                </c:pt>
                <c:pt idx="57">
                  <c:v>4.1252571261473567E-3</c:v>
                </c:pt>
                <c:pt idx="58">
                  <c:v>2.3228208315500876E-3</c:v>
                </c:pt>
                <c:pt idx="59">
                  <c:v>4.2906728652291755E-5</c:v>
                </c:pt>
                <c:pt idx="60">
                  <c:v>-3.1195785485081066E-3</c:v>
                </c:pt>
                <c:pt idx="61">
                  <c:v>-7.7901903825437335E-3</c:v>
                </c:pt>
                <c:pt idx="62">
                  <c:v>-8.5383793520465798E-3</c:v>
                </c:pt>
                <c:pt idx="63">
                  <c:v>-7.4325421083443668E-3</c:v>
                </c:pt>
                <c:pt idx="64">
                  <c:v>-5.5673269182598588E-3</c:v>
                </c:pt>
                <c:pt idx="65">
                  <c:v>6.1360769503372085E-4</c:v>
                </c:pt>
                <c:pt idx="66">
                  <c:v>5.2613080508595832E-3</c:v>
                </c:pt>
                <c:pt idx="67">
                  <c:v>1.0066718254165987E-2</c:v>
                </c:pt>
                <c:pt idx="68">
                  <c:v>1.5152532766643625E-2</c:v>
                </c:pt>
                <c:pt idx="69">
                  <c:v>1.7966200427679446E-2</c:v>
                </c:pt>
                <c:pt idx="70">
                  <c:v>1.8178693130391829E-2</c:v>
                </c:pt>
                <c:pt idx="71">
                  <c:v>1.514748513205842E-2</c:v>
                </c:pt>
                <c:pt idx="72">
                  <c:v>8.8978559300808332E-3</c:v>
                </c:pt>
                <c:pt idx="73">
                  <c:v>1.2249988449770086E-3</c:v>
                </c:pt>
                <c:pt idx="74">
                  <c:v>-2.6989106039515482E-3</c:v>
                </c:pt>
                <c:pt idx="75">
                  <c:v>-3.6750707220279009E-3</c:v>
                </c:pt>
                <c:pt idx="76">
                  <c:v>-1.1638655175700964E-3</c:v>
                </c:pt>
                <c:pt idx="77">
                  <c:v>2.1340001563983839E-3</c:v>
                </c:pt>
                <c:pt idx="78">
                  <c:v>3.6895320585434606E-3</c:v>
                </c:pt>
                <c:pt idx="79">
                  <c:v>3.2388981811879345E-3</c:v>
                </c:pt>
                <c:pt idx="80">
                  <c:v>2.3776418060237866E-3</c:v>
                </c:pt>
                <c:pt idx="81">
                  <c:v>1.4801801889268204E-3</c:v>
                </c:pt>
                <c:pt idx="82">
                  <c:v>7.8651784380280219E-4</c:v>
                </c:pt>
                <c:pt idx="83">
                  <c:v>3.0410223016757282E-4</c:v>
                </c:pt>
                <c:pt idx="84">
                  <c:v>2.9470699201702473E-4</c:v>
                </c:pt>
                <c:pt idx="85">
                  <c:v>-1.3179334651730497E-3</c:v>
                </c:pt>
                <c:pt idx="86">
                  <c:v>-5.5485864746183562E-3</c:v>
                </c:pt>
                <c:pt idx="87">
                  <c:v>-8.4350572194304349E-3</c:v>
                </c:pt>
                <c:pt idx="88">
                  <c:v>-1.1222119852891402E-2</c:v>
                </c:pt>
                <c:pt idx="89">
                  <c:v>-8.0383021675638107E-3</c:v>
                </c:pt>
                <c:pt idx="90">
                  <c:v>-7.8889567568785719E-4</c:v>
                </c:pt>
                <c:pt idx="91">
                  <c:v>1.7375410643243566E-3</c:v>
                </c:pt>
                <c:pt idx="92">
                  <c:v>1.1329163257222071E-3</c:v>
                </c:pt>
                <c:pt idx="93">
                  <c:v>-2.9666751441888035E-4</c:v>
                </c:pt>
                <c:pt idx="94">
                  <c:v>1.7182072465666125E-4</c:v>
                </c:pt>
                <c:pt idx="95">
                  <c:v>9.4040894802723441E-4</c:v>
                </c:pt>
                <c:pt idx="96">
                  <c:v>4.693004366353561E-3</c:v>
                </c:pt>
                <c:pt idx="97">
                  <c:v>5.4975254562492125E-3</c:v>
                </c:pt>
                <c:pt idx="98">
                  <c:v>1.9919605179195793E-3</c:v>
                </c:pt>
                <c:pt idx="99">
                  <c:v>-1.1861353777455964E-3</c:v>
                </c:pt>
                <c:pt idx="100">
                  <c:v>-2.9575106495407649E-3</c:v>
                </c:pt>
                <c:pt idx="101">
                  <c:v>1.6227231355291992E-3</c:v>
                </c:pt>
                <c:pt idx="102">
                  <c:v>8.1244738234138771E-3</c:v>
                </c:pt>
                <c:pt idx="103">
                  <c:v>1.4201416197063227E-2</c:v>
                </c:pt>
                <c:pt idx="104">
                  <c:v>1.9149777679607485E-2</c:v>
                </c:pt>
                <c:pt idx="105">
                  <c:v>1.7066380855659202E-2</c:v>
                </c:pt>
                <c:pt idx="106">
                  <c:v>1.2113902000649084E-2</c:v>
                </c:pt>
                <c:pt idx="107">
                  <c:v>7.1235147613991148E-3</c:v>
                </c:pt>
                <c:pt idx="108">
                  <c:v>7.7595969316462813E-4</c:v>
                </c:pt>
                <c:pt idx="109">
                  <c:v>-9.9677290869528692E-4</c:v>
                </c:pt>
                <c:pt idx="110">
                  <c:v>2.1542238918549669E-3</c:v>
                </c:pt>
                <c:pt idx="111">
                  <c:v>7.9139942627173485E-3</c:v>
                </c:pt>
                <c:pt idx="112">
                  <c:v>1.4950944960888609E-2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E-4B02-BB43-A9039E159A87}"/>
            </c:ext>
          </c:extLst>
        </c:ser>
        <c:ser>
          <c:idx val="1"/>
          <c:order val="1"/>
          <c:tx>
            <c:strRef>
              <c:f>Planilha5!$O$9</c:f>
              <c:strCache>
                <c:ptCount val="1"/>
                <c:pt idx="0">
                  <c:v>Indústrias de transformação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Planilha5!$M$10:$M$122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Planilha5!$O$10:$O$122</c:f>
              <c:numCache>
                <c:formatCode>0.0%</c:formatCode>
                <c:ptCount val="113"/>
                <c:pt idx="0">
                  <c:v>1.458445376172453E-2</c:v>
                </c:pt>
                <c:pt idx="1">
                  <c:v>5.2846247177776307E-3</c:v>
                </c:pt>
                <c:pt idx="2">
                  <c:v>-1.2789308280662931E-2</c:v>
                </c:pt>
                <c:pt idx="3">
                  <c:v>-1.2903300088788903E-2</c:v>
                </c:pt>
                <c:pt idx="4">
                  <c:v>-2.7894411079637686E-2</c:v>
                </c:pt>
                <c:pt idx="5">
                  <c:v>-2.7415881277022023E-2</c:v>
                </c:pt>
                <c:pt idx="6">
                  <c:v>-2.7894364251813807E-2</c:v>
                </c:pt>
                <c:pt idx="7">
                  <c:v>-2.5080058035671659E-2</c:v>
                </c:pt>
                <c:pt idx="8">
                  <c:v>-1.0235718433334776E-2</c:v>
                </c:pt>
                <c:pt idx="9">
                  <c:v>2.8448617337091973E-3</c:v>
                </c:pt>
                <c:pt idx="10">
                  <c:v>1.6422229882839517E-2</c:v>
                </c:pt>
                <c:pt idx="11">
                  <c:v>2.9806664728442206E-2</c:v>
                </c:pt>
                <c:pt idx="12">
                  <c:v>3.2202768385995902E-2</c:v>
                </c:pt>
                <c:pt idx="13">
                  <c:v>3.0322955562733522E-2</c:v>
                </c:pt>
                <c:pt idx="14">
                  <c:v>2.3513315591022835E-2</c:v>
                </c:pt>
                <c:pt idx="15">
                  <c:v>1.4730965007310982E-2</c:v>
                </c:pt>
                <c:pt idx="16">
                  <c:v>4.0727898203030254E-3</c:v>
                </c:pt>
                <c:pt idx="17">
                  <c:v>-5.0421243244429892E-3</c:v>
                </c:pt>
                <c:pt idx="18">
                  <c:v>-5.1126303783293574E-3</c:v>
                </c:pt>
                <c:pt idx="19">
                  <c:v>-5.4835180976264375E-4</c:v>
                </c:pt>
                <c:pt idx="20">
                  <c:v>1.2101165468173483E-2</c:v>
                </c:pt>
                <c:pt idx="21">
                  <c:v>1.1654088283317883E-2</c:v>
                </c:pt>
                <c:pt idx="22">
                  <c:v>1.3704706455358396E-2</c:v>
                </c:pt>
                <c:pt idx="23">
                  <c:v>2.067487316709787E-2</c:v>
                </c:pt>
                <c:pt idx="24">
                  <c:v>1.4608246447389277E-2</c:v>
                </c:pt>
                <c:pt idx="25">
                  <c:v>3.5702919302874295E-2</c:v>
                </c:pt>
                <c:pt idx="26">
                  <c:v>4.5781090698699817E-2</c:v>
                </c:pt>
                <c:pt idx="27">
                  <c:v>4.5274309888824575E-2</c:v>
                </c:pt>
                <c:pt idx="28">
                  <c:v>5.6859616405547916E-2</c:v>
                </c:pt>
                <c:pt idx="29">
                  <c:v>4.3921152002930577E-2</c:v>
                </c:pt>
                <c:pt idx="30">
                  <c:v>4.0594194092839216E-2</c:v>
                </c:pt>
                <c:pt idx="31">
                  <c:v>2.7768793325497084E-2</c:v>
                </c:pt>
                <c:pt idx="32">
                  <c:v>1.3931930797850395E-2</c:v>
                </c:pt>
                <c:pt idx="33">
                  <c:v>1.123175426237673E-2</c:v>
                </c:pt>
                <c:pt idx="34">
                  <c:v>-2.6031786884832204E-3</c:v>
                </c:pt>
                <c:pt idx="35">
                  <c:v>1.7539790044221475E-3</c:v>
                </c:pt>
                <c:pt idx="36">
                  <c:v>7.5213901910501516E-3</c:v>
                </c:pt>
                <c:pt idx="37">
                  <c:v>8.2540697449240315E-3</c:v>
                </c:pt>
                <c:pt idx="38">
                  <c:v>2.5311844751551103E-2</c:v>
                </c:pt>
                <c:pt idx="39">
                  <c:v>3.4450076951319179E-2</c:v>
                </c:pt>
                <c:pt idx="40">
                  <c:v>3.6802294841605979E-2</c:v>
                </c:pt>
                <c:pt idx="41">
                  <c:v>4.6008205231086285E-2</c:v>
                </c:pt>
                <c:pt idx="42">
                  <c:v>4.3073151305947292E-2</c:v>
                </c:pt>
                <c:pt idx="43">
                  <c:v>4.2545447511859638E-2</c:v>
                </c:pt>
                <c:pt idx="44">
                  <c:v>2.5397990281777808E-2</c:v>
                </c:pt>
                <c:pt idx="45">
                  <c:v>-1.1213192836742564E-2</c:v>
                </c:pt>
                <c:pt idx="46">
                  <c:v>-4.1720313589984154E-2</c:v>
                </c:pt>
                <c:pt idx="47">
                  <c:v>-6.8772016425857202E-2</c:v>
                </c:pt>
                <c:pt idx="48">
                  <c:v>-5.600108439269301E-2</c:v>
                </c:pt>
                <c:pt idx="49">
                  <c:v>-1.4941385168141055E-2</c:v>
                </c:pt>
                <c:pt idx="50">
                  <c:v>2.3818473575364599E-2</c:v>
                </c:pt>
                <c:pt idx="51">
                  <c:v>5.4745477464894554E-2</c:v>
                </c:pt>
                <c:pt idx="52">
                  <c:v>5.4855865624262423E-2</c:v>
                </c:pt>
                <c:pt idx="53">
                  <c:v>4.0073545984536225E-2</c:v>
                </c:pt>
                <c:pt idx="54">
                  <c:v>2.8504431554495283E-2</c:v>
                </c:pt>
                <c:pt idx="55">
                  <c:v>2.0028201963385017E-2</c:v>
                </c:pt>
                <c:pt idx="56">
                  <c:v>1.2286569506308388E-2</c:v>
                </c:pt>
                <c:pt idx="57">
                  <c:v>4.033012283316038E-3</c:v>
                </c:pt>
                <c:pt idx="58">
                  <c:v>-9.7417776851334986E-3</c:v>
                </c:pt>
                <c:pt idx="59">
                  <c:v>-1.3825347484311024E-2</c:v>
                </c:pt>
                <c:pt idx="60">
                  <c:v>-1.2133123346310542E-2</c:v>
                </c:pt>
                <c:pt idx="61">
                  <c:v>-1.0076213507051682E-2</c:v>
                </c:pt>
                <c:pt idx="62">
                  <c:v>4.6218570844307151E-3</c:v>
                </c:pt>
                <c:pt idx="63">
                  <c:v>1.0784249475363696E-2</c:v>
                </c:pt>
                <c:pt idx="64">
                  <c:v>1.4534354691333341E-2</c:v>
                </c:pt>
                <c:pt idx="65">
                  <c:v>1.5317630519221139E-2</c:v>
                </c:pt>
                <c:pt idx="66">
                  <c:v>-1.4801866521563754E-3</c:v>
                </c:pt>
                <c:pt idx="67">
                  <c:v>-1.2782454080298775E-2</c:v>
                </c:pt>
                <c:pt idx="68">
                  <c:v>-2.314192136501636E-2</c:v>
                </c:pt>
                <c:pt idx="69">
                  <c:v>-3.0553650030075787E-2</c:v>
                </c:pt>
                <c:pt idx="70">
                  <c:v>-2.8882166611570642E-2</c:v>
                </c:pt>
                <c:pt idx="71">
                  <c:v>-3.5687013057742391E-2</c:v>
                </c:pt>
                <c:pt idx="72">
                  <c:v>-4.2839368554052078E-2</c:v>
                </c:pt>
                <c:pt idx="73">
                  <c:v>-4.7907630124770208E-2</c:v>
                </c:pt>
                <c:pt idx="74">
                  <c:v>-4.6748999885373579E-2</c:v>
                </c:pt>
                <c:pt idx="75">
                  <c:v>-3.7384784545867543E-2</c:v>
                </c:pt>
                <c:pt idx="76">
                  <c:v>-2.5905700327893844E-2</c:v>
                </c:pt>
                <c:pt idx="77">
                  <c:v>-1.3630707517313314E-2</c:v>
                </c:pt>
                <c:pt idx="78">
                  <c:v>-7.38550730348297E-3</c:v>
                </c:pt>
                <c:pt idx="79">
                  <c:v>1.0518599065308045E-3</c:v>
                </c:pt>
                <c:pt idx="80">
                  <c:v>1.357237198048116E-2</c:v>
                </c:pt>
                <c:pt idx="81">
                  <c:v>1.8952318119105718E-2</c:v>
                </c:pt>
                <c:pt idx="82">
                  <c:v>2.152299652397224E-2</c:v>
                </c:pt>
                <c:pt idx="83">
                  <c:v>1.9687717117345852E-2</c:v>
                </c:pt>
                <c:pt idx="84">
                  <c:v>8.2100517175196387E-3</c:v>
                </c:pt>
                <c:pt idx="85">
                  <c:v>1.06585325212783E-3</c:v>
                </c:pt>
                <c:pt idx="86">
                  <c:v>4.6194453178705183E-4</c:v>
                </c:pt>
                <c:pt idx="87">
                  <c:v>-4.8003050903452724E-3</c:v>
                </c:pt>
                <c:pt idx="88">
                  <c:v>-2.3910874506564276E-3</c:v>
                </c:pt>
                <c:pt idx="89">
                  <c:v>-3.6966691340248347E-3</c:v>
                </c:pt>
                <c:pt idx="90">
                  <c:v>-3.5492348992944976E-2</c:v>
                </c:pt>
                <c:pt idx="91">
                  <c:v>-3.3253864626098625E-2</c:v>
                </c:pt>
                <c:pt idx="92">
                  <c:v>-2.5709263365512311E-2</c:v>
                </c:pt>
                <c:pt idx="93">
                  <c:v>-1.2967021795997945E-2</c:v>
                </c:pt>
                <c:pt idx="94">
                  <c:v>4.7517475846185514E-2</c:v>
                </c:pt>
                <c:pt idx="95">
                  <c:v>4.599442608677138E-2</c:v>
                </c:pt>
                <c:pt idx="96">
                  <c:v>2.07082354075365E-2</c:v>
                </c:pt>
                <c:pt idx="97">
                  <c:v>1.4491072809020746E-3</c:v>
                </c:pt>
                <c:pt idx="98">
                  <c:v>-2.8744435896386665E-2</c:v>
                </c:pt>
                <c:pt idx="99">
                  <c:v>-2.3572492671134173E-2</c:v>
                </c:pt>
                <c:pt idx="100">
                  <c:v>-2.9413196985579818E-3</c:v>
                </c:pt>
                <c:pt idx="101">
                  <c:v>3.9169114838103628E-3</c:v>
                </c:pt>
                <c:pt idx="102">
                  <c:v>2.9279390024039022E-3</c:v>
                </c:pt>
                <c:pt idx="103">
                  <c:v>-1.0127357863642622E-3</c:v>
                </c:pt>
                <c:pt idx="104">
                  <c:v>-7.2929185412648001E-3</c:v>
                </c:pt>
                <c:pt idx="105">
                  <c:v>-3.1459804640772042E-3</c:v>
                </c:pt>
                <c:pt idx="106">
                  <c:v>5.7024927196900393E-3</c:v>
                </c:pt>
                <c:pt idx="107">
                  <c:v>1.442019399600885E-2</c:v>
                </c:pt>
                <c:pt idx="108">
                  <c:v>2.3177884435911005E-2</c:v>
                </c:pt>
                <c:pt idx="109">
                  <c:v>2.3962335112590185E-2</c:v>
                </c:pt>
                <c:pt idx="110">
                  <c:v>1.7451709657388167E-2</c:v>
                </c:pt>
                <c:pt idx="111">
                  <c:v>9.4736342615611702E-3</c:v>
                </c:pt>
                <c:pt idx="112">
                  <c:v>-8.9790675967982346E-4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6E-4B02-BB43-A9039E159A87}"/>
            </c:ext>
          </c:extLst>
        </c:ser>
        <c:ser>
          <c:idx val="2"/>
          <c:order val="2"/>
          <c:tx>
            <c:strRef>
              <c:f>Planilha5!$P$9</c:f>
              <c:strCache>
                <c:ptCount val="1"/>
                <c:pt idx="0">
                  <c:v>Eletricidade e gás, água, esgoto, ativ. de gestão de resíduos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Planilha5!$M$10:$M$122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Planilha5!$P$10:$P$122</c:f>
              <c:numCache>
                <c:formatCode>0.0%</c:formatCode>
                <c:ptCount val="113"/>
                <c:pt idx="0">
                  <c:v>5.5406266309430529E-3</c:v>
                </c:pt>
                <c:pt idx="1">
                  <c:v>4.9616110264651516E-3</c:v>
                </c:pt>
                <c:pt idx="2">
                  <c:v>4.2814467562180538E-3</c:v>
                </c:pt>
                <c:pt idx="3">
                  <c:v>2.9300743326182315E-3</c:v>
                </c:pt>
                <c:pt idx="4">
                  <c:v>1.1819552155485763E-3</c:v>
                </c:pt>
                <c:pt idx="5">
                  <c:v>-2.1575806968839555E-4</c:v>
                </c:pt>
                <c:pt idx="6">
                  <c:v>-4.9550004652708195E-4</c:v>
                </c:pt>
                <c:pt idx="7">
                  <c:v>-3.7040540124520219E-4</c:v>
                </c:pt>
                <c:pt idx="8">
                  <c:v>6.0491347099894091E-4</c:v>
                </c:pt>
                <c:pt idx="9">
                  <c:v>2.8455029321574118E-3</c:v>
                </c:pt>
                <c:pt idx="10">
                  <c:v>3.4729660799690939E-3</c:v>
                </c:pt>
                <c:pt idx="11">
                  <c:v>4.0948159102315185E-3</c:v>
                </c:pt>
                <c:pt idx="12">
                  <c:v>4.8862632735322004E-3</c:v>
                </c:pt>
                <c:pt idx="13">
                  <c:v>3.3839274587280908E-3</c:v>
                </c:pt>
                <c:pt idx="14">
                  <c:v>1.7835724012467754E-3</c:v>
                </c:pt>
                <c:pt idx="15">
                  <c:v>-2.9769885963041821E-3</c:v>
                </c:pt>
                <c:pt idx="16">
                  <c:v>-9.0038195824719697E-3</c:v>
                </c:pt>
                <c:pt idx="17">
                  <c:v>-1.2850814606010365E-2</c:v>
                </c:pt>
                <c:pt idx="18">
                  <c:v>-1.2746685391107092E-2</c:v>
                </c:pt>
                <c:pt idx="19">
                  <c:v>-4.73807392136335E-3</c:v>
                </c:pt>
                <c:pt idx="20">
                  <c:v>5.3389013178350092E-3</c:v>
                </c:pt>
                <c:pt idx="21">
                  <c:v>1.2498237385424302E-2</c:v>
                </c:pt>
                <c:pt idx="22">
                  <c:v>1.2456825388651642E-2</c:v>
                </c:pt>
                <c:pt idx="23">
                  <c:v>9.2223132809786234E-3</c:v>
                </c:pt>
                <c:pt idx="24">
                  <c:v>4.7971047437490467E-3</c:v>
                </c:pt>
                <c:pt idx="25">
                  <c:v>1.6792993042335179E-3</c:v>
                </c:pt>
                <c:pt idx="26">
                  <c:v>4.3083252743454405E-3</c:v>
                </c:pt>
                <c:pt idx="27">
                  <c:v>5.4664171554348997E-3</c:v>
                </c:pt>
                <c:pt idx="28">
                  <c:v>7.2803926626584985E-3</c:v>
                </c:pt>
                <c:pt idx="29">
                  <c:v>9.5172849574615675E-3</c:v>
                </c:pt>
                <c:pt idx="30">
                  <c:v>7.3129877275760593E-3</c:v>
                </c:pt>
                <c:pt idx="31">
                  <c:v>5.5957520453953835E-3</c:v>
                </c:pt>
                <c:pt idx="32">
                  <c:v>3.7921925129240338E-3</c:v>
                </c:pt>
                <c:pt idx="33">
                  <c:v>2.6499146405732483E-3</c:v>
                </c:pt>
                <c:pt idx="34">
                  <c:v>2.7270492128578594E-3</c:v>
                </c:pt>
                <c:pt idx="35">
                  <c:v>3.8442030349347361E-3</c:v>
                </c:pt>
                <c:pt idx="36">
                  <c:v>4.9036193735612884E-3</c:v>
                </c:pt>
                <c:pt idx="37">
                  <c:v>5.8921692606224161E-3</c:v>
                </c:pt>
                <c:pt idx="38">
                  <c:v>7.5238502571326159E-3</c:v>
                </c:pt>
                <c:pt idx="39">
                  <c:v>7.1496727139662465E-3</c:v>
                </c:pt>
                <c:pt idx="40">
                  <c:v>7.1495679853272312E-3</c:v>
                </c:pt>
                <c:pt idx="41">
                  <c:v>6.1943869887639792E-3</c:v>
                </c:pt>
                <c:pt idx="42">
                  <c:v>4.0442108201273882E-3</c:v>
                </c:pt>
                <c:pt idx="43">
                  <c:v>3.6344900775562268E-3</c:v>
                </c:pt>
                <c:pt idx="44">
                  <c:v>2.8542075927027143E-3</c:v>
                </c:pt>
                <c:pt idx="45">
                  <c:v>1.3505115627709242E-3</c:v>
                </c:pt>
                <c:pt idx="46">
                  <c:v>1.402961508773668E-3</c:v>
                </c:pt>
                <c:pt idx="47">
                  <c:v>5.4031539851767489E-4</c:v>
                </c:pt>
                <c:pt idx="48">
                  <c:v>7.1279146374686128E-4</c:v>
                </c:pt>
                <c:pt idx="49">
                  <c:v>3.2045490920607151E-3</c:v>
                </c:pt>
                <c:pt idx="50">
                  <c:v>4.7128453150707275E-3</c:v>
                </c:pt>
                <c:pt idx="51">
                  <c:v>6.4622290694109005E-3</c:v>
                </c:pt>
                <c:pt idx="52">
                  <c:v>6.5936038657876082E-3</c:v>
                </c:pt>
                <c:pt idx="53">
                  <c:v>5.524937728029233E-3</c:v>
                </c:pt>
                <c:pt idx="54">
                  <c:v>5.0577885481046985E-3</c:v>
                </c:pt>
                <c:pt idx="55">
                  <c:v>5.1486241117122992E-3</c:v>
                </c:pt>
                <c:pt idx="56">
                  <c:v>5.7611612678649376E-3</c:v>
                </c:pt>
                <c:pt idx="57">
                  <c:v>6.3018252433845786E-3</c:v>
                </c:pt>
                <c:pt idx="58">
                  <c:v>4.4851648557988032E-3</c:v>
                </c:pt>
                <c:pt idx="59">
                  <c:v>3.3938450360682148E-3</c:v>
                </c:pt>
                <c:pt idx="60">
                  <c:v>6.6961148511712006E-4</c:v>
                </c:pt>
                <c:pt idx="61">
                  <c:v>-1.6292598213886425E-3</c:v>
                </c:pt>
                <c:pt idx="62">
                  <c:v>-8.8414118997538478E-4</c:v>
                </c:pt>
                <c:pt idx="63">
                  <c:v>-1.4230027483855528E-3</c:v>
                </c:pt>
                <c:pt idx="64">
                  <c:v>1.5060778079177036E-3</c:v>
                </c:pt>
                <c:pt idx="65">
                  <c:v>3.2620563005833323E-3</c:v>
                </c:pt>
                <c:pt idx="66">
                  <c:v>1.8724499331874017E-3</c:v>
                </c:pt>
                <c:pt idx="67">
                  <c:v>6.1587007451697584E-4</c:v>
                </c:pt>
                <c:pt idx="68">
                  <c:v>-1.594166290253639E-3</c:v>
                </c:pt>
                <c:pt idx="69">
                  <c:v>-3.6958593054218169E-3</c:v>
                </c:pt>
                <c:pt idx="70">
                  <c:v>-3.1600501752145952E-3</c:v>
                </c:pt>
                <c:pt idx="71">
                  <c:v>-1.387635131380823E-3</c:v>
                </c:pt>
                <c:pt idx="72">
                  <c:v>-3.1189403228789892E-4</c:v>
                </c:pt>
                <c:pt idx="73">
                  <c:v>2.0604507566163257E-3</c:v>
                </c:pt>
                <c:pt idx="74">
                  <c:v>4.830228775138677E-3</c:v>
                </c:pt>
                <c:pt idx="75">
                  <c:v>5.8467164219689078E-3</c:v>
                </c:pt>
                <c:pt idx="76">
                  <c:v>6.8677543704094854E-3</c:v>
                </c:pt>
                <c:pt idx="77">
                  <c:v>6.6760164129477913E-3</c:v>
                </c:pt>
                <c:pt idx="78">
                  <c:v>3.669372305950594E-3</c:v>
                </c:pt>
                <c:pt idx="79">
                  <c:v>2.1231017486807958E-3</c:v>
                </c:pt>
                <c:pt idx="80">
                  <c:v>1.1531909889063215E-3</c:v>
                </c:pt>
                <c:pt idx="81">
                  <c:v>4.3130270829418404E-4</c:v>
                </c:pt>
                <c:pt idx="82">
                  <c:v>1.9325968378682975E-3</c:v>
                </c:pt>
                <c:pt idx="83">
                  <c:v>2.7216233992029414E-3</c:v>
                </c:pt>
                <c:pt idx="84">
                  <c:v>4.7795959273286576E-3</c:v>
                </c:pt>
                <c:pt idx="85">
                  <c:v>5.9817753185564312E-3</c:v>
                </c:pt>
                <c:pt idx="86">
                  <c:v>5.6596450595203674E-3</c:v>
                </c:pt>
                <c:pt idx="87">
                  <c:v>5.6921755356240111E-3</c:v>
                </c:pt>
                <c:pt idx="88">
                  <c:v>3.3650368354106318E-3</c:v>
                </c:pt>
                <c:pt idx="89">
                  <c:v>1.5429548918868022E-4</c:v>
                </c:pt>
                <c:pt idx="90">
                  <c:v>-1.034397050707494E-3</c:v>
                </c:pt>
                <c:pt idx="91">
                  <c:v>-6.0908547830798674E-4</c:v>
                </c:pt>
                <c:pt idx="92">
                  <c:v>-1.3905285397423322E-3</c:v>
                </c:pt>
                <c:pt idx="93">
                  <c:v>1.2236223540669445E-3</c:v>
                </c:pt>
                <c:pt idx="94">
                  <c:v>2.4771508395859025E-3</c:v>
                </c:pt>
                <c:pt idx="95">
                  <c:v>3.5295102691597509E-4</c:v>
                </c:pt>
                <c:pt idx="96">
                  <c:v>2.1794242098840582E-3</c:v>
                </c:pt>
                <c:pt idx="97">
                  <c:v>3.4854812901817071E-3</c:v>
                </c:pt>
                <c:pt idx="98">
                  <c:v>5.7435540182392119E-3</c:v>
                </c:pt>
                <c:pt idx="99">
                  <c:v>9.2020231106363683E-3</c:v>
                </c:pt>
                <c:pt idx="100">
                  <c:v>1.1656967255436166E-2</c:v>
                </c:pt>
                <c:pt idx="101">
                  <c:v>1.1274784016474103E-2</c:v>
                </c:pt>
                <c:pt idx="102">
                  <c:v>8.2593325045516568E-3</c:v>
                </c:pt>
                <c:pt idx="103">
                  <c:v>6.0012619328773179E-3</c:v>
                </c:pt>
                <c:pt idx="104">
                  <c:v>5.3235868871923898E-3</c:v>
                </c:pt>
                <c:pt idx="105">
                  <c:v>4.8761309717439295E-3</c:v>
                </c:pt>
                <c:pt idx="106">
                  <c:v>6.1065478302314855E-3</c:v>
                </c:pt>
                <c:pt idx="107">
                  <c:v>4.9824231319730303E-3</c:v>
                </c:pt>
                <c:pt idx="108">
                  <c:v>1.0015492551755495E-3</c:v>
                </c:pt>
                <c:pt idx="109">
                  <c:v>2.3614838883988774E-4</c:v>
                </c:pt>
                <c:pt idx="110">
                  <c:v>-2.2409864383210985E-3</c:v>
                </c:pt>
                <c:pt idx="111">
                  <c:v>-2.3923881171595452E-3</c:v>
                </c:pt>
                <c:pt idx="112">
                  <c:v>-3.9210508562422544E-4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6E-4B02-BB43-A9039E159A87}"/>
            </c:ext>
          </c:extLst>
        </c:ser>
        <c:ser>
          <c:idx val="3"/>
          <c:order val="3"/>
          <c:tx>
            <c:strRef>
              <c:f>Planilha5!$Q$9</c:f>
              <c:strCache>
                <c:ptCount val="1"/>
                <c:pt idx="0">
                  <c:v>Construção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Planilha5!$M$10:$M$122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Planilha5!$Q$10:$Q$122</c:f>
              <c:numCache>
                <c:formatCode>0.0%</c:formatCode>
                <c:ptCount val="113"/>
                <c:pt idx="0">
                  <c:v>2.2077126484405858E-2</c:v>
                </c:pt>
                <c:pt idx="1">
                  <c:v>2.4223750793685894E-2</c:v>
                </c:pt>
                <c:pt idx="2">
                  <c:v>2.2422732076682012E-2</c:v>
                </c:pt>
                <c:pt idx="3">
                  <c:v>1.5475572949849878E-2</c:v>
                </c:pt>
                <c:pt idx="4">
                  <c:v>4.8002918461132315E-3</c:v>
                </c:pt>
                <c:pt idx="5">
                  <c:v>-3.6823396621730922E-3</c:v>
                </c:pt>
                <c:pt idx="6">
                  <c:v>-1.2469666678430124E-2</c:v>
                </c:pt>
                <c:pt idx="7">
                  <c:v>-1.6947164051112899E-2</c:v>
                </c:pt>
                <c:pt idx="8">
                  <c:v>-1.5367723031326965E-2</c:v>
                </c:pt>
                <c:pt idx="9">
                  <c:v>-1.0320532784558084E-2</c:v>
                </c:pt>
                <c:pt idx="10">
                  <c:v>-4.1009518714088585E-3</c:v>
                </c:pt>
                <c:pt idx="11">
                  <c:v>1.6808337734211423E-3</c:v>
                </c:pt>
                <c:pt idx="12">
                  <c:v>3.9685665579924697E-3</c:v>
                </c:pt>
                <c:pt idx="13">
                  <c:v>5.4028336192230705E-3</c:v>
                </c:pt>
                <c:pt idx="14">
                  <c:v>4.4277962898454171E-3</c:v>
                </c:pt>
                <c:pt idx="15">
                  <c:v>-2.7067861061818422E-4</c:v>
                </c:pt>
                <c:pt idx="16">
                  <c:v>-4.2786880472574333E-3</c:v>
                </c:pt>
                <c:pt idx="17">
                  <c:v>-7.7036208545219016E-3</c:v>
                </c:pt>
                <c:pt idx="18">
                  <c:v>-5.6991494523348082E-3</c:v>
                </c:pt>
                <c:pt idx="19">
                  <c:v>1.6564963000120258E-3</c:v>
                </c:pt>
                <c:pt idx="20">
                  <c:v>1.1296741685668592E-2</c:v>
                </c:pt>
                <c:pt idx="21">
                  <c:v>1.2684754009393538E-2</c:v>
                </c:pt>
                <c:pt idx="22">
                  <c:v>3.234630803963157E-3</c:v>
                </c:pt>
                <c:pt idx="23">
                  <c:v>-9.0367010027346695E-3</c:v>
                </c:pt>
                <c:pt idx="24">
                  <c:v>-2.1891447767014696E-2</c:v>
                </c:pt>
                <c:pt idx="25">
                  <c:v>-1.9494055399853112E-2</c:v>
                </c:pt>
                <c:pt idx="26">
                  <c:v>-5.7137879977697389E-3</c:v>
                </c:pt>
                <c:pt idx="27">
                  <c:v>9.4587666084387945E-3</c:v>
                </c:pt>
                <c:pt idx="28">
                  <c:v>1.8391456595402172E-2</c:v>
                </c:pt>
                <c:pt idx="29">
                  <c:v>1.8896285106219907E-2</c:v>
                </c:pt>
                <c:pt idx="30">
                  <c:v>1.3566081493958302E-2</c:v>
                </c:pt>
                <c:pt idx="31">
                  <c:v>2.0607889636197339E-3</c:v>
                </c:pt>
                <c:pt idx="32">
                  <c:v>-3.6205178169199303E-3</c:v>
                </c:pt>
                <c:pt idx="33">
                  <c:v>-4.1514439912695954E-3</c:v>
                </c:pt>
                <c:pt idx="34">
                  <c:v>-5.7789896331844285E-3</c:v>
                </c:pt>
                <c:pt idx="35">
                  <c:v>-2.0374986484363857E-3</c:v>
                </c:pt>
                <c:pt idx="36">
                  <c:v>4.2426785800365888E-4</c:v>
                </c:pt>
                <c:pt idx="37">
                  <c:v>2.4976803737667636E-3</c:v>
                </c:pt>
                <c:pt idx="38">
                  <c:v>8.672335272767116E-3</c:v>
                </c:pt>
                <c:pt idx="39">
                  <c:v>1.2206351992094152E-2</c:v>
                </c:pt>
                <c:pt idx="40">
                  <c:v>1.4445582947790902E-2</c:v>
                </c:pt>
                <c:pt idx="41">
                  <c:v>1.4208357017622427E-2</c:v>
                </c:pt>
                <c:pt idx="42">
                  <c:v>1.1123751123495659E-2</c:v>
                </c:pt>
                <c:pt idx="43">
                  <c:v>1.006294272513023E-2</c:v>
                </c:pt>
                <c:pt idx="44">
                  <c:v>8.2588137552517468E-3</c:v>
                </c:pt>
                <c:pt idx="45">
                  <c:v>6.0031639686196252E-3</c:v>
                </c:pt>
                <c:pt idx="46">
                  <c:v>6.3501648084323412E-3</c:v>
                </c:pt>
                <c:pt idx="47">
                  <c:v>6.1762831791513876E-3</c:v>
                </c:pt>
                <c:pt idx="48">
                  <c:v>1.1227701393123558E-2</c:v>
                </c:pt>
                <c:pt idx="49">
                  <c:v>1.9497360177222992E-2</c:v>
                </c:pt>
                <c:pt idx="50">
                  <c:v>2.6829060908725055E-2</c:v>
                </c:pt>
                <c:pt idx="51">
                  <c:v>3.078140338768371E-2</c:v>
                </c:pt>
                <c:pt idx="52">
                  <c:v>2.7779377913575608E-2</c:v>
                </c:pt>
                <c:pt idx="53">
                  <c:v>2.3319533812793742E-2</c:v>
                </c:pt>
                <c:pt idx="54">
                  <c:v>1.8314530837531803E-2</c:v>
                </c:pt>
                <c:pt idx="55">
                  <c:v>1.8462735701903859E-2</c:v>
                </c:pt>
                <c:pt idx="56">
                  <c:v>1.8875019604382638E-2</c:v>
                </c:pt>
                <c:pt idx="57">
                  <c:v>1.8923714603308422E-2</c:v>
                </c:pt>
                <c:pt idx="58">
                  <c:v>1.5595216650008967E-2</c:v>
                </c:pt>
                <c:pt idx="59">
                  <c:v>1.187941885153815E-2</c:v>
                </c:pt>
                <c:pt idx="60">
                  <c:v>7.3548465789322216E-3</c:v>
                </c:pt>
                <c:pt idx="61">
                  <c:v>3.435617660981946E-3</c:v>
                </c:pt>
                <c:pt idx="62">
                  <c:v>7.0750048565233637E-3</c:v>
                </c:pt>
                <c:pt idx="63">
                  <c:v>8.8922527906371788E-3</c:v>
                </c:pt>
                <c:pt idx="64">
                  <c:v>1.1189078993044685E-2</c:v>
                </c:pt>
                <c:pt idx="65">
                  <c:v>1.5598809243820544E-2</c:v>
                </c:pt>
                <c:pt idx="66">
                  <c:v>8.7875040143011972E-3</c:v>
                </c:pt>
                <c:pt idx="67">
                  <c:v>-1.0363975558839781E-3</c:v>
                </c:pt>
                <c:pt idx="68">
                  <c:v>-5.4982829649290162E-3</c:v>
                </c:pt>
                <c:pt idx="69">
                  <c:v>-1.6552024420019695E-2</c:v>
                </c:pt>
                <c:pt idx="70">
                  <c:v>-2.1674967552575048E-2</c:v>
                </c:pt>
                <c:pt idx="71">
                  <c:v>-1.9953229621116095E-2</c:v>
                </c:pt>
                <c:pt idx="72">
                  <c:v>-2.3361626519371088E-2</c:v>
                </c:pt>
                <c:pt idx="73">
                  <c:v>-2.2935397967651237E-2</c:v>
                </c:pt>
                <c:pt idx="74">
                  <c:v>-2.0985877847760258E-2</c:v>
                </c:pt>
                <c:pt idx="75">
                  <c:v>-2.327471652954902E-2</c:v>
                </c:pt>
                <c:pt idx="76">
                  <c:v>-2.5461174075958656E-2</c:v>
                </c:pt>
                <c:pt idx="77">
                  <c:v>-2.7081958653938254E-2</c:v>
                </c:pt>
                <c:pt idx="78">
                  <c:v>-2.8816646787583926E-2</c:v>
                </c:pt>
                <c:pt idx="79">
                  <c:v>-2.815878088756766E-2</c:v>
                </c:pt>
                <c:pt idx="80">
                  <c:v>-2.2110504686682429E-2</c:v>
                </c:pt>
                <c:pt idx="81">
                  <c:v>-1.743560253676182E-2</c:v>
                </c:pt>
                <c:pt idx="82">
                  <c:v>-1.2105395838828366E-2</c:v>
                </c:pt>
                <c:pt idx="83">
                  <c:v>-6.845497028919771E-3</c:v>
                </c:pt>
                <c:pt idx="84">
                  <c:v>-6.114543349264083E-3</c:v>
                </c:pt>
                <c:pt idx="85">
                  <c:v>-4.0966928999510016E-3</c:v>
                </c:pt>
                <c:pt idx="86">
                  <c:v>-1.2914653074154621E-3</c:v>
                </c:pt>
                <c:pt idx="87">
                  <c:v>1.5192133334168893E-3</c:v>
                </c:pt>
                <c:pt idx="88">
                  <c:v>3.5477950246227911E-3</c:v>
                </c:pt>
                <c:pt idx="89">
                  <c:v>4.6940353913630791E-3</c:v>
                </c:pt>
                <c:pt idx="90">
                  <c:v>-8.4643269867702025E-4</c:v>
                </c:pt>
                <c:pt idx="91">
                  <c:v>-3.9189140706007292E-3</c:v>
                </c:pt>
                <c:pt idx="92">
                  <c:v>-3.7422318634159021E-3</c:v>
                </c:pt>
                <c:pt idx="93">
                  <c:v>-1.0363811661188998E-4</c:v>
                </c:pt>
                <c:pt idx="94">
                  <c:v>1.2303359249692699E-2</c:v>
                </c:pt>
                <c:pt idx="95">
                  <c:v>1.9619072979757627E-2</c:v>
                </c:pt>
                <c:pt idx="96">
                  <c:v>2.2772456534705825E-2</c:v>
                </c:pt>
                <c:pt idx="97">
                  <c:v>2.0572354390854659E-2</c:v>
                </c:pt>
                <c:pt idx="98">
                  <c:v>1.523517793206096E-2</c:v>
                </c:pt>
                <c:pt idx="99">
                  <c:v>1.1600836426608519E-2</c:v>
                </c:pt>
                <c:pt idx="100">
                  <c:v>9.4501793595503751E-3</c:v>
                </c:pt>
                <c:pt idx="101">
                  <c:v>7.2400447086103572E-3</c:v>
                </c:pt>
                <c:pt idx="102">
                  <c:v>4.483744895822748E-3</c:v>
                </c:pt>
                <c:pt idx="103">
                  <c:v>7.9479829026583067E-4</c:v>
                </c:pt>
                <c:pt idx="104">
                  <c:v>-3.9701681305466958E-4</c:v>
                </c:pt>
                <c:pt idx="105">
                  <c:v>-2.8018544411527918E-4</c:v>
                </c:pt>
                <c:pt idx="106">
                  <c:v>8.7577480512858604E-4</c:v>
                </c:pt>
                <c:pt idx="107">
                  <c:v>4.5072539121089744E-3</c:v>
                </c:pt>
                <c:pt idx="108">
                  <c:v>5.8901726147071324E-3</c:v>
                </c:pt>
                <c:pt idx="109">
                  <c:v>6.4015169080908121E-3</c:v>
                </c:pt>
                <c:pt idx="110">
                  <c:v>5.0423462101788852E-3</c:v>
                </c:pt>
                <c:pt idx="111">
                  <c:v>3.6454839890228117E-3</c:v>
                </c:pt>
                <c:pt idx="112">
                  <c:v>7.9320210085819084E-4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6E-4B02-BB43-A9039E159A87}"/>
            </c:ext>
          </c:extLst>
        </c:ser>
        <c:ser>
          <c:idx val="4"/>
          <c:order val="4"/>
          <c:tx>
            <c:strRef>
              <c:f>Planilha5!$R$9</c:f>
              <c:strCache>
                <c:ptCount val="1"/>
                <c:pt idx="0">
                  <c:v> Indústria - 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Planilha5!$M$10:$M$122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Planilha5!$R$10:$R$122</c:f>
              <c:numCache>
                <c:formatCode>0.0%</c:formatCode>
                <c:ptCount val="113"/>
                <c:pt idx="0">
                  <c:v>4.374992460166216E-2</c:v>
                </c:pt>
                <c:pt idx="1">
                  <c:v>3.6061107652060942E-2</c:v>
                </c:pt>
                <c:pt idx="2">
                  <c:v>1.569945776324766E-2</c:v>
                </c:pt>
                <c:pt idx="3">
                  <c:v>7.8163842308529574E-3</c:v>
                </c:pt>
                <c:pt idx="4">
                  <c:v>-2.0900043512756872E-2</c:v>
                </c:pt>
                <c:pt idx="5">
                  <c:v>-3.0722058292860899E-2</c:v>
                </c:pt>
                <c:pt idx="6">
                  <c:v>-4.1095232012129612E-2</c:v>
                </c:pt>
                <c:pt idx="7">
                  <c:v>-4.3294327870078475E-2</c:v>
                </c:pt>
                <c:pt idx="8">
                  <c:v>-2.6079155029859025E-2</c:v>
                </c:pt>
                <c:pt idx="9">
                  <c:v>-6.0235082747656099E-3</c:v>
                </c:pt>
                <c:pt idx="10">
                  <c:v>1.5255724517547087E-2</c:v>
                </c:pt>
                <c:pt idx="11">
                  <c:v>3.6619680936485155E-2</c:v>
                </c:pt>
                <c:pt idx="12">
                  <c:v>4.4118362753293949E-2</c:v>
                </c:pt>
                <c:pt idx="13">
                  <c:v>4.3025865117506834E-2</c:v>
                </c:pt>
                <c:pt idx="14">
                  <c:v>3.4035951471164116E-2</c:v>
                </c:pt>
                <c:pt idx="15">
                  <c:v>1.5477639644184249E-2</c:v>
                </c:pt>
                <c:pt idx="16">
                  <c:v>-6.4239997988804198E-3</c:v>
                </c:pt>
                <c:pt idx="17">
                  <c:v>-2.1236052981172926E-2</c:v>
                </c:pt>
                <c:pt idx="18">
                  <c:v>-1.6526529360937681E-2</c:v>
                </c:pt>
                <c:pt idx="19">
                  <c:v>4.7546143236358862E-3</c:v>
                </c:pt>
                <c:pt idx="20">
                  <c:v>3.8032193885014109E-2</c:v>
                </c:pt>
                <c:pt idx="21">
                  <c:v>4.4042108272428715E-2</c:v>
                </c:pt>
                <c:pt idx="22">
                  <c:v>3.2801962483397507E-2</c:v>
                </c:pt>
                <c:pt idx="23">
                  <c:v>2.2908153708701473E-2</c:v>
                </c:pt>
                <c:pt idx="24">
                  <c:v>1.0361961572986633E-3</c:v>
                </c:pt>
                <c:pt idx="25">
                  <c:v>1.7602788764422117E-2</c:v>
                </c:pt>
                <c:pt idx="26">
                  <c:v>4.4492843342259336E-2</c:v>
                </c:pt>
                <c:pt idx="27">
                  <c:v>6.2773457000063537E-2</c:v>
                </c:pt>
                <c:pt idx="28">
                  <c:v>8.2148895629893914E-2</c:v>
                </c:pt>
                <c:pt idx="29">
                  <c:v>7.441676609909087E-2</c:v>
                </c:pt>
                <c:pt idx="30">
                  <c:v>6.5328960726877661E-2</c:v>
                </c:pt>
                <c:pt idx="31">
                  <c:v>3.878162579224953E-2</c:v>
                </c:pt>
                <c:pt idx="32">
                  <c:v>1.9943904957217873E-2</c:v>
                </c:pt>
                <c:pt idx="33">
                  <c:v>1.8074129235693404E-2</c:v>
                </c:pt>
                <c:pt idx="34">
                  <c:v>6.1890961927857369E-4</c:v>
                </c:pt>
                <c:pt idx="35">
                  <c:v>1.0116075461617413E-2</c:v>
                </c:pt>
                <c:pt idx="36">
                  <c:v>2.0064547726590165E-2</c:v>
                </c:pt>
                <c:pt idx="37">
                  <c:v>2.2101357361566709E-2</c:v>
                </c:pt>
                <c:pt idx="38">
                  <c:v>4.8534762594307779E-2</c:v>
                </c:pt>
                <c:pt idx="39">
                  <c:v>5.9981996999103337E-2</c:v>
                </c:pt>
                <c:pt idx="40">
                  <c:v>6.2066641768515396E-2</c:v>
                </c:pt>
                <c:pt idx="41">
                  <c:v>6.9093124900252434E-2</c:v>
                </c:pt>
                <c:pt idx="42">
                  <c:v>6.0460509885176039E-2</c:v>
                </c:pt>
                <c:pt idx="43">
                  <c:v>6.0127205253555527E-2</c:v>
                </c:pt>
                <c:pt idx="44">
                  <c:v>4.0996114015680041E-2</c:v>
                </c:pt>
                <c:pt idx="45">
                  <c:v>-1.6345666410912951E-3</c:v>
                </c:pt>
                <c:pt idx="46">
                  <c:v>-3.4582757328487923E-2</c:v>
                </c:pt>
                <c:pt idx="47">
                  <c:v>-6.6332013329016837E-2</c:v>
                </c:pt>
                <c:pt idx="48">
                  <c:v>-4.7022888142074337E-2</c:v>
                </c:pt>
                <c:pt idx="49">
                  <c:v>1.0623623747873845E-2</c:v>
                </c:pt>
                <c:pt idx="50">
                  <c:v>6.3415522989433093E-2</c:v>
                </c:pt>
                <c:pt idx="51">
                  <c:v>0.1033877936651868</c:v>
                </c:pt>
                <c:pt idx="52">
                  <c:v>0.1020307131680307</c:v>
                </c:pt>
                <c:pt idx="53">
                  <c:v>8.0268742596202758E-2</c:v>
                </c:pt>
                <c:pt idx="54">
                  <c:v>6.1435324639213196E-2</c:v>
                </c:pt>
                <c:pt idx="55">
                  <c:v>5.0342645098672811E-2</c:v>
                </c:pt>
                <c:pt idx="56">
                  <c:v>4.1143251692087768E-2</c:v>
                </c:pt>
                <c:pt idx="57">
                  <c:v>3.3292385186291851E-2</c:v>
                </c:pt>
                <c:pt idx="58">
                  <c:v>1.2286310098996278E-2</c:v>
                </c:pt>
                <c:pt idx="59">
                  <c:v>9.6181477445411723E-4</c:v>
                </c:pt>
                <c:pt idx="60">
                  <c:v>-7.2282438307692543E-3</c:v>
                </c:pt>
                <c:pt idx="61">
                  <c:v>-1.6122989601784377E-2</c:v>
                </c:pt>
                <c:pt idx="62">
                  <c:v>2.6620879320671254E-3</c:v>
                </c:pt>
                <c:pt idx="63">
                  <c:v>1.1340636863324871E-2</c:v>
                </c:pt>
                <c:pt idx="64">
                  <c:v>2.1662184574036125E-2</c:v>
                </c:pt>
                <c:pt idx="65">
                  <c:v>3.4439173220649488E-2</c:v>
                </c:pt>
                <c:pt idx="66">
                  <c:v>1.4219843639188046E-2</c:v>
                </c:pt>
                <c:pt idx="67">
                  <c:v>-2.68843763739679E-3</c:v>
                </c:pt>
                <c:pt idx="68">
                  <c:v>-1.5081837853555324E-2</c:v>
                </c:pt>
                <c:pt idx="69">
                  <c:v>-3.3801732467190426E-2</c:v>
                </c:pt>
                <c:pt idx="70">
                  <c:v>-3.6755890793199519E-2</c:v>
                </c:pt>
                <c:pt idx="71">
                  <c:v>-4.2406317354096279E-2</c:v>
                </c:pt>
                <c:pt idx="72">
                  <c:v>-5.7615033175630326E-2</c:v>
                </c:pt>
                <c:pt idx="73">
                  <c:v>-6.5579938844213204E-2</c:v>
                </c:pt>
                <c:pt idx="74">
                  <c:v>-6.3728156078458054E-2</c:v>
                </c:pt>
                <c:pt idx="75">
                  <c:v>-5.7983271226627053E-2</c:v>
                </c:pt>
                <c:pt idx="76">
                  <c:v>-4.566298555101278E-2</c:v>
                </c:pt>
                <c:pt idx="77">
                  <c:v>-3.2195221906395788E-2</c:v>
                </c:pt>
                <c:pt idx="78">
                  <c:v>-2.8141248544509501E-2</c:v>
                </c:pt>
                <c:pt idx="79">
                  <c:v>-2.0138629331262536E-2</c:v>
                </c:pt>
                <c:pt idx="80">
                  <c:v>-5.0072999112712457E-3</c:v>
                </c:pt>
                <c:pt idx="81">
                  <c:v>2.8067360817380926E-3</c:v>
                </c:pt>
                <c:pt idx="82">
                  <c:v>1.1464739202031726E-2</c:v>
                </c:pt>
                <c:pt idx="83">
                  <c:v>1.5098113588247752E-2</c:v>
                </c:pt>
                <c:pt idx="84">
                  <c:v>7.169811287601302E-3</c:v>
                </c:pt>
                <c:pt idx="85">
                  <c:v>4.4226878670383662E-4</c:v>
                </c:pt>
                <c:pt idx="86">
                  <c:v>-3.3234322251646242E-3</c:v>
                </c:pt>
                <c:pt idx="87">
                  <c:v>-7.7999880394954424E-3</c:v>
                </c:pt>
                <c:pt idx="88">
                  <c:v>-6.7003754435145391E-3</c:v>
                </c:pt>
                <c:pt idx="89">
                  <c:v>-6.0436119405808952E-3</c:v>
                </c:pt>
                <c:pt idx="90">
                  <c:v>-3.7616429829881781E-2</c:v>
                </c:pt>
                <c:pt idx="91">
                  <c:v>-3.5685900386806302E-2</c:v>
                </c:pt>
                <c:pt idx="92">
                  <c:v>-2.9709107442948191E-2</c:v>
                </c:pt>
                <c:pt idx="93">
                  <c:v>-1.2239697082744527E-2</c:v>
                </c:pt>
                <c:pt idx="94">
                  <c:v>6.2867415501834722E-2</c:v>
                </c:pt>
                <c:pt idx="95">
                  <c:v>6.6608193805344218E-2</c:v>
                </c:pt>
                <c:pt idx="96">
                  <c:v>5.0353120518479955E-2</c:v>
                </c:pt>
                <c:pt idx="97">
                  <c:v>2.8939874464390281E-2</c:v>
                </c:pt>
                <c:pt idx="98">
                  <c:v>-8.8049909387984959E-3</c:v>
                </c:pt>
                <c:pt idx="99">
                  <c:v>-5.5807172468792521E-3</c:v>
                </c:pt>
                <c:pt idx="100">
                  <c:v>1.52083162668879E-2</c:v>
                </c:pt>
                <c:pt idx="101">
                  <c:v>2.4792392002000119E-2</c:v>
                </c:pt>
                <c:pt idx="102">
                  <c:v>2.4380579486306786E-2</c:v>
                </c:pt>
                <c:pt idx="103">
                  <c:v>2.0456048376644054E-2</c:v>
                </c:pt>
                <c:pt idx="104">
                  <c:v>1.6783429212480216E-2</c:v>
                </c:pt>
                <c:pt idx="105">
                  <c:v>2.0033745799449054E-2</c:v>
                </c:pt>
                <c:pt idx="106">
                  <c:v>2.758114244721166E-2</c:v>
                </c:pt>
                <c:pt idx="107">
                  <c:v>3.3105388449069073E-2</c:v>
                </c:pt>
                <c:pt idx="108">
                  <c:v>3.0845565998958602E-2</c:v>
                </c:pt>
                <c:pt idx="109">
                  <c:v>2.9516022387870322E-2</c:v>
                </c:pt>
                <c:pt idx="110">
                  <c:v>2.2358414141772753E-2</c:v>
                </c:pt>
                <c:pt idx="111">
                  <c:v>1.8307592146074025E-2</c:v>
                </c:pt>
                <c:pt idx="112">
                  <c:v>1.4454135216442454E-2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6E-4B02-BB43-A9039E15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586687"/>
        <c:axId val="216594847"/>
      </c:lineChart>
      <c:catAx>
        <c:axId val="21658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6594847"/>
        <c:crosses val="autoZero"/>
        <c:auto val="1"/>
        <c:lblAlgn val="ctr"/>
        <c:lblOffset val="100"/>
        <c:noMultiLvlLbl val="0"/>
      </c:catAx>
      <c:valAx>
        <c:axId val="21659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658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Planilha5!$AM$9</c:f>
              <c:strCache>
                <c:ptCount val="1"/>
                <c:pt idx="0">
                  <c:v>Comércio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Planilha5!$AL$10:$AL$122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Planilha5!$AM$10:$AM$122</c:f>
              <c:numCache>
                <c:formatCode>0.0%</c:formatCode>
                <c:ptCount val="113"/>
                <c:pt idx="0">
                  <c:v>4.4718345254522174E-3</c:v>
                </c:pt>
                <c:pt idx="1">
                  <c:v>3.3857354699429487E-3</c:v>
                </c:pt>
                <c:pt idx="2">
                  <c:v>1.9800641177648835E-3</c:v>
                </c:pt>
                <c:pt idx="3">
                  <c:v>2.8431014105463056E-4</c:v>
                </c:pt>
                <c:pt idx="4">
                  <c:v>-2.1323832152715465E-3</c:v>
                </c:pt>
                <c:pt idx="5">
                  <c:v>-2.8678397029801399E-3</c:v>
                </c:pt>
                <c:pt idx="6">
                  <c:v>-4.1147523910150087E-3</c:v>
                </c:pt>
                <c:pt idx="7">
                  <c:v>-4.6901115842046563E-3</c:v>
                </c:pt>
                <c:pt idx="8">
                  <c:v>-2.3892231269422421E-3</c:v>
                </c:pt>
                <c:pt idx="9">
                  <c:v>-7.650014978409132E-4</c:v>
                </c:pt>
                <c:pt idx="10">
                  <c:v>7.2203916310319344E-4</c:v>
                </c:pt>
                <c:pt idx="11">
                  <c:v>3.3410334805596071E-3</c:v>
                </c:pt>
                <c:pt idx="12">
                  <c:v>4.9138712392977285E-3</c:v>
                </c:pt>
                <c:pt idx="13">
                  <c:v>5.3647981401741054E-3</c:v>
                </c:pt>
                <c:pt idx="14">
                  <c:v>6.4613611811395449E-3</c:v>
                </c:pt>
                <c:pt idx="15">
                  <c:v>5.47921268579331E-3</c:v>
                </c:pt>
                <c:pt idx="16">
                  <c:v>2.2070880896332382E-3</c:v>
                </c:pt>
                <c:pt idx="17">
                  <c:v>-4.5642146342483116E-4</c:v>
                </c:pt>
                <c:pt idx="18">
                  <c:v>-2.8677094772168402E-3</c:v>
                </c:pt>
                <c:pt idx="19">
                  <c:v>-3.5949988037656086E-3</c:v>
                </c:pt>
                <c:pt idx="20">
                  <c:v>-2.905582679736742E-3</c:v>
                </c:pt>
                <c:pt idx="21">
                  <c:v>-1.4842653059926772E-3</c:v>
                </c:pt>
                <c:pt idx="22">
                  <c:v>-1.0352879652932756E-3</c:v>
                </c:pt>
                <c:pt idx="23">
                  <c:v>-1.5812673856445492E-3</c:v>
                </c:pt>
                <c:pt idx="24">
                  <c:v>-4.5114085307058102E-4</c:v>
                </c:pt>
                <c:pt idx="25">
                  <c:v>1.7273536774458961E-3</c:v>
                </c:pt>
                <c:pt idx="26">
                  <c:v>5.563320569017741E-3</c:v>
                </c:pt>
                <c:pt idx="27">
                  <c:v>1.1427766383662065E-2</c:v>
                </c:pt>
                <c:pt idx="28">
                  <c:v>1.3414600295248961E-2</c:v>
                </c:pt>
                <c:pt idx="29">
                  <c:v>1.1829928953137097E-2</c:v>
                </c:pt>
                <c:pt idx="30">
                  <c:v>1.028936652229619E-2</c:v>
                </c:pt>
                <c:pt idx="31">
                  <c:v>6.5121429756355579E-3</c:v>
                </c:pt>
                <c:pt idx="32">
                  <c:v>4.7659901042880776E-3</c:v>
                </c:pt>
                <c:pt idx="33">
                  <c:v>5.6928911895971022E-3</c:v>
                </c:pt>
                <c:pt idx="34">
                  <c:v>4.7095657327505527E-3</c:v>
                </c:pt>
                <c:pt idx="35">
                  <c:v>6.1347448570097385E-3</c:v>
                </c:pt>
                <c:pt idx="36">
                  <c:v>8.1075703515475495E-3</c:v>
                </c:pt>
                <c:pt idx="37">
                  <c:v>8.641318583119291E-3</c:v>
                </c:pt>
                <c:pt idx="38">
                  <c:v>1.1696287913813833E-2</c:v>
                </c:pt>
                <c:pt idx="39">
                  <c:v>1.3425309813317932E-2</c:v>
                </c:pt>
                <c:pt idx="40">
                  <c:v>1.3715464386660971E-2</c:v>
                </c:pt>
                <c:pt idx="41">
                  <c:v>1.4037411681303645E-2</c:v>
                </c:pt>
                <c:pt idx="42">
                  <c:v>1.3253966622706941E-2</c:v>
                </c:pt>
                <c:pt idx="43">
                  <c:v>1.3687081152388408E-2</c:v>
                </c:pt>
                <c:pt idx="44">
                  <c:v>9.1902530422174177E-3</c:v>
                </c:pt>
                <c:pt idx="45">
                  <c:v>2.8710353016572513E-3</c:v>
                </c:pt>
                <c:pt idx="46">
                  <c:v>-2.8166624602831937E-3</c:v>
                </c:pt>
                <c:pt idx="47">
                  <c:v>-8.60432559789342E-3</c:v>
                </c:pt>
                <c:pt idx="48">
                  <c:v>-4.2573630675601572E-3</c:v>
                </c:pt>
                <c:pt idx="49">
                  <c:v>5.4091540436115044E-3</c:v>
                </c:pt>
                <c:pt idx="50">
                  <c:v>1.3608566396051396E-2</c:v>
                </c:pt>
                <c:pt idx="51">
                  <c:v>2.0389561863419087E-2</c:v>
                </c:pt>
                <c:pt idx="52">
                  <c:v>2.0469174287806872E-2</c:v>
                </c:pt>
                <c:pt idx="53">
                  <c:v>1.5659527288219257E-2</c:v>
                </c:pt>
                <c:pt idx="54">
                  <c:v>1.2216220533424962E-2</c:v>
                </c:pt>
                <c:pt idx="55">
                  <c:v>7.7012217594498401E-3</c:v>
                </c:pt>
                <c:pt idx="56">
                  <c:v>4.3524287688030674E-3</c:v>
                </c:pt>
                <c:pt idx="57">
                  <c:v>2.6834667734194156E-3</c:v>
                </c:pt>
                <c:pt idx="58">
                  <c:v>1.229217283682437E-3</c:v>
                </c:pt>
                <c:pt idx="59">
                  <c:v>2.8836920793683415E-3</c:v>
                </c:pt>
                <c:pt idx="60">
                  <c:v>4.4883648977082835E-3</c:v>
                </c:pt>
                <c:pt idx="61">
                  <c:v>5.8695144565553406E-3</c:v>
                </c:pt>
                <c:pt idx="62">
                  <c:v>7.3694049786947524E-3</c:v>
                </c:pt>
                <c:pt idx="63">
                  <c:v>6.9492738305840067E-3</c:v>
                </c:pt>
                <c:pt idx="64">
                  <c:v>6.6399517439486421E-3</c:v>
                </c:pt>
                <c:pt idx="65">
                  <c:v>6.9894038879687011E-3</c:v>
                </c:pt>
                <c:pt idx="66">
                  <c:v>4.2523446996885986E-3</c:v>
                </c:pt>
                <c:pt idx="67">
                  <c:v>2.4831248133230016E-3</c:v>
                </c:pt>
                <c:pt idx="68">
                  <c:v>1.0726484749795538E-3</c:v>
                </c:pt>
                <c:pt idx="69">
                  <c:v>-2.7942867451333916E-3</c:v>
                </c:pt>
                <c:pt idx="70">
                  <c:v>-4.6807134308340806E-3</c:v>
                </c:pt>
                <c:pt idx="71">
                  <c:v>-8.4724746141600273E-3</c:v>
                </c:pt>
                <c:pt idx="72">
                  <c:v>-1.395979566541059E-2</c:v>
                </c:pt>
                <c:pt idx="73">
                  <c:v>-1.6755590868045241E-2</c:v>
                </c:pt>
                <c:pt idx="74">
                  <c:v>-1.7359728046589123E-2</c:v>
                </c:pt>
                <c:pt idx="75">
                  <c:v>-1.5756654989707391E-2</c:v>
                </c:pt>
                <c:pt idx="76">
                  <c:v>-1.2161632857067395E-2</c:v>
                </c:pt>
                <c:pt idx="77">
                  <c:v>-8.1823333893374754E-3</c:v>
                </c:pt>
                <c:pt idx="78">
                  <c:v>-4.401392310003009E-3</c:v>
                </c:pt>
                <c:pt idx="79">
                  <c:v>-4.1669824996282E-5</c:v>
                </c:pt>
                <c:pt idx="80">
                  <c:v>4.0861114338256949E-3</c:v>
                </c:pt>
                <c:pt idx="81">
                  <c:v>7.4412284745883125E-3</c:v>
                </c:pt>
                <c:pt idx="82">
                  <c:v>8.0003325868872981E-3</c:v>
                </c:pt>
                <c:pt idx="83">
                  <c:v>6.8444951764783449E-3</c:v>
                </c:pt>
                <c:pt idx="84">
                  <c:v>4.7097265714176727E-3</c:v>
                </c:pt>
                <c:pt idx="85">
                  <c:v>2.1937913222367074E-3</c:v>
                </c:pt>
                <c:pt idx="86">
                  <c:v>1.6850245017167589E-3</c:v>
                </c:pt>
                <c:pt idx="87">
                  <c:v>1.8617278156136195E-3</c:v>
                </c:pt>
                <c:pt idx="88">
                  <c:v>2.9152327327180935E-3</c:v>
                </c:pt>
                <c:pt idx="89">
                  <c:v>3.9183823979446102E-3</c:v>
                </c:pt>
                <c:pt idx="90">
                  <c:v>-2.2219682361614198E-3</c:v>
                </c:pt>
                <c:pt idx="91">
                  <c:v>-2.9248485571327499E-3</c:v>
                </c:pt>
                <c:pt idx="92">
                  <c:v>-2.5614967715450283E-3</c:v>
                </c:pt>
                <c:pt idx="93">
                  <c:v>-2.400251325201574E-3</c:v>
                </c:pt>
                <c:pt idx="94">
                  <c:v>9.51557395014954E-3</c:v>
                </c:pt>
                <c:pt idx="95">
                  <c:v>1.004058818883166E-2</c:v>
                </c:pt>
                <c:pt idx="96">
                  <c:v>7.9266822692953178E-3</c:v>
                </c:pt>
                <c:pt idx="97">
                  <c:v>6.0364692169643467E-3</c:v>
                </c:pt>
                <c:pt idx="98">
                  <c:v>4.1446089527204602E-4</c:v>
                </c:pt>
                <c:pt idx="99">
                  <c:v>6.9943517871142293E-4</c:v>
                </c:pt>
                <c:pt idx="100">
                  <c:v>1.6898321378817143E-3</c:v>
                </c:pt>
                <c:pt idx="101">
                  <c:v>3.2530608614424815E-3</c:v>
                </c:pt>
                <c:pt idx="102">
                  <c:v>2.5510313557246295E-3</c:v>
                </c:pt>
                <c:pt idx="103">
                  <c:v>1.9211293871716718E-3</c:v>
                </c:pt>
                <c:pt idx="104">
                  <c:v>1.5245891265562993E-3</c:v>
                </c:pt>
                <c:pt idx="105">
                  <c:v>1.8930130658630898E-3</c:v>
                </c:pt>
                <c:pt idx="106">
                  <c:v>3.2202584724854112E-3</c:v>
                </c:pt>
                <c:pt idx="107">
                  <c:v>4.6871780035683376E-3</c:v>
                </c:pt>
                <c:pt idx="108">
                  <c:v>6.6522014472408632E-3</c:v>
                </c:pt>
                <c:pt idx="109">
                  <c:v>6.5021237114155942E-3</c:v>
                </c:pt>
                <c:pt idx="110">
                  <c:v>5.2421285257579263E-3</c:v>
                </c:pt>
                <c:pt idx="111">
                  <c:v>3.800638289765167E-3</c:v>
                </c:pt>
                <c:pt idx="112">
                  <c:v>1.9618459265111328E-3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E-4BEF-9D41-9C024DEE41D8}"/>
            </c:ext>
          </c:extLst>
        </c:ser>
        <c:ser>
          <c:idx val="1"/>
          <c:order val="1"/>
          <c:tx>
            <c:strRef>
              <c:f>Planilha5!$AN$9</c:f>
              <c:strCache>
                <c:ptCount val="1"/>
                <c:pt idx="0">
                  <c:v>Transporte, armazenagem e correio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Planilha5!$AL$10:$AL$122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Planilha5!$AN$10:$AN$122</c:f>
              <c:numCache>
                <c:formatCode>0.0%</c:formatCode>
                <c:ptCount val="113"/>
                <c:pt idx="0">
                  <c:v>2.8606553993945514E-3</c:v>
                </c:pt>
                <c:pt idx="1">
                  <c:v>3.0267474615360002E-3</c:v>
                </c:pt>
                <c:pt idx="2">
                  <c:v>2.3024089892949018E-3</c:v>
                </c:pt>
                <c:pt idx="3">
                  <c:v>2.0283240875880394E-3</c:v>
                </c:pt>
                <c:pt idx="4">
                  <c:v>3.4441695430219749E-4</c:v>
                </c:pt>
                <c:pt idx="5">
                  <c:v>-1.9263795330208566E-4</c:v>
                </c:pt>
                <c:pt idx="6">
                  <c:v>-1.4558364441971188E-3</c:v>
                </c:pt>
                <c:pt idx="7">
                  <c:v>-2.6024183473757605E-3</c:v>
                </c:pt>
                <c:pt idx="8">
                  <c:v>-1.9004196664142044E-3</c:v>
                </c:pt>
                <c:pt idx="9">
                  <c:v>-1.0336059035783351E-3</c:v>
                </c:pt>
                <c:pt idx="10">
                  <c:v>1.0788611392493872E-3</c:v>
                </c:pt>
                <c:pt idx="11">
                  <c:v>2.5708964397554183E-3</c:v>
                </c:pt>
                <c:pt idx="12">
                  <c:v>2.5825432309070028E-3</c:v>
                </c:pt>
                <c:pt idx="13">
                  <c:v>2.0055305304885443E-3</c:v>
                </c:pt>
                <c:pt idx="14">
                  <c:v>8.9865681139238401E-4</c:v>
                </c:pt>
                <c:pt idx="15">
                  <c:v>1.9445505803796455E-4</c:v>
                </c:pt>
                <c:pt idx="16">
                  <c:v>1.2408916776164932E-4</c:v>
                </c:pt>
                <c:pt idx="17">
                  <c:v>6.2332190599370988E-4</c:v>
                </c:pt>
                <c:pt idx="18">
                  <c:v>1.282460527101456E-3</c:v>
                </c:pt>
                <c:pt idx="19">
                  <c:v>1.9685624719158168E-3</c:v>
                </c:pt>
                <c:pt idx="20">
                  <c:v>2.1181622255406016E-3</c:v>
                </c:pt>
                <c:pt idx="21">
                  <c:v>8.8164163896147418E-4</c:v>
                </c:pt>
                <c:pt idx="22">
                  <c:v>-1.3079677071765064E-4</c:v>
                </c:pt>
                <c:pt idx="23">
                  <c:v>-1.1524156281740798E-3</c:v>
                </c:pt>
                <c:pt idx="24">
                  <c:v>-1.226647215690581E-3</c:v>
                </c:pt>
                <c:pt idx="25">
                  <c:v>6.1782345894621793E-4</c:v>
                </c:pt>
                <c:pt idx="26">
                  <c:v>1.7002921926979528E-3</c:v>
                </c:pt>
                <c:pt idx="27">
                  <c:v>2.3753846446915687E-3</c:v>
                </c:pt>
                <c:pt idx="28">
                  <c:v>2.8061876692567502E-3</c:v>
                </c:pt>
                <c:pt idx="29">
                  <c:v>2.4451771148767797E-3</c:v>
                </c:pt>
                <c:pt idx="30">
                  <c:v>2.2930590986609913E-3</c:v>
                </c:pt>
                <c:pt idx="31">
                  <c:v>2.1386604621055068E-3</c:v>
                </c:pt>
                <c:pt idx="32">
                  <c:v>1.9278441182470863E-3</c:v>
                </c:pt>
                <c:pt idx="33">
                  <c:v>1.7562276288262441E-3</c:v>
                </c:pt>
                <c:pt idx="34">
                  <c:v>1.2017003791966543E-3</c:v>
                </c:pt>
                <c:pt idx="35">
                  <c:v>1.2263329304954308E-3</c:v>
                </c:pt>
                <c:pt idx="36">
                  <c:v>1.3112020277704721E-3</c:v>
                </c:pt>
                <c:pt idx="37">
                  <c:v>1.2203455524102838E-3</c:v>
                </c:pt>
                <c:pt idx="38">
                  <c:v>1.7538170776256448E-3</c:v>
                </c:pt>
                <c:pt idx="39">
                  <c:v>2.0507515870735477E-3</c:v>
                </c:pt>
                <c:pt idx="40">
                  <c:v>2.6035174089827353E-3</c:v>
                </c:pt>
                <c:pt idx="41">
                  <c:v>3.2767869854905332E-3</c:v>
                </c:pt>
                <c:pt idx="42">
                  <c:v>4.0311295275971739E-3</c:v>
                </c:pt>
                <c:pt idx="43">
                  <c:v>4.9643320918243842E-3</c:v>
                </c:pt>
                <c:pt idx="44">
                  <c:v>4.1449711931037863E-3</c:v>
                </c:pt>
                <c:pt idx="45">
                  <c:v>2.0597604981986693E-3</c:v>
                </c:pt>
                <c:pt idx="46">
                  <c:v>-7.2438147624316683E-4</c:v>
                </c:pt>
                <c:pt idx="47">
                  <c:v>-3.0994322183042419E-3</c:v>
                </c:pt>
                <c:pt idx="48">
                  <c:v>-2.5849979129666505E-3</c:v>
                </c:pt>
                <c:pt idx="49">
                  <c:v>1.2386167897543253E-4</c:v>
                </c:pt>
                <c:pt idx="50">
                  <c:v>3.2654961224633568E-3</c:v>
                </c:pt>
                <c:pt idx="51">
                  <c:v>5.6868181586020106E-3</c:v>
                </c:pt>
                <c:pt idx="52">
                  <c:v>6.2097121024122489E-3</c:v>
                </c:pt>
                <c:pt idx="53">
                  <c:v>5.4929484999012082E-3</c:v>
                </c:pt>
                <c:pt idx="54">
                  <c:v>4.4463388960118378E-3</c:v>
                </c:pt>
                <c:pt idx="55">
                  <c:v>3.3802623936114431E-3</c:v>
                </c:pt>
                <c:pt idx="56">
                  <c:v>2.7073143817405066E-3</c:v>
                </c:pt>
                <c:pt idx="57">
                  <c:v>1.709847505311401E-3</c:v>
                </c:pt>
                <c:pt idx="58">
                  <c:v>1.0020617581642198E-3</c:v>
                </c:pt>
                <c:pt idx="59">
                  <c:v>1.3564434156746528E-3</c:v>
                </c:pt>
                <c:pt idx="60">
                  <c:v>1.3419845931564225E-3</c:v>
                </c:pt>
                <c:pt idx="61">
                  <c:v>1.4418684497986246E-3</c:v>
                </c:pt>
                <c:pt idx="62">
                  <c:v>2.3902431992311223E-3</c:v>
                </c:pt>
                <c:pt idx="63">
                  <c:v>1.8044275752873557E-3</c:v>
                </c:pt>
                <c:pt idx="64">
                  <c:v>1.7012732377987767E-3</c:v>
                </c:pt>
                <c:pt idx="65">
                  <c:v>2.3407447905617858E-3</c:v>
                </c:pt>
                <c:pt idx="66">
                  <c:v>1.0400047267936361E-3</c:v>
                </c:pt>
                <c:pt idx="67">
                  <c:v>9.7215150338118871E-4</c:v>
                </c:pt>
                <c:pt idx="68">
                  <c:v>9.5322081423984944E-4</c:v>
                </c:pt>
                <c:pt idx="69">
                  <c:v>-1.4374751321398122E-4</c:v>
                </c:pt>
                <c:pt idx="70">
                  <c:v>-3.3299269909953342E-4</c:v>
                </c:pt>
                <c:pt idx="71">
                  <c:v>-1.3838504240656967E-3</c:v>
                </c:pt>
                <c:pt idx="72">
                  <c:v>-2.7824666715965526E-3</c:v>
                </c:pt>
                <c:pt idx="73">
                  <c:v>-3.353205170128533E-3</c:v>
                </c:pt>
                <c:pt idx="74">
                  <c:v>-3.4672512671071894E-3</c:v>
                </c:pt>
                <c:pt idx="75">
                  <c:v>-3.5820777364246347E-3</c:v>
                </c:pt>
                <c:pt idx="76">
                  <c:v>-3.3858453004558431E-3</c:v>
                </c:pt>
                <c:pt idx="77">
                  <c:v>-2.6964044145659236E-3</c:v>
                </c:pt>
                <c:pt idx="78">
                  <c:v>-2.1548926618685212E-3</c:v>
                </c:pt>
                <c:pt idx="79">
                  <c:v>-9.0020230034815933E-4</c:v>
                </c:pt>
                <c:pt idx="80">
                  <c:v>5.8070175687807463E-4</c:v>
                </c:pt>
                <c:pt idx="81">
                  <c:v>1.1932642582062989E-3</c:v>
                </c:pt>
                <c:pt idx="82">
                  <c:v>1.4433771074552301E-3</c:v>
                </c:pt>
                <c:pt idx="83">
                  <c:v>1.5525707219715549E-3</c:v>
                </c:pt>
                <c:pt idx="84">
                  <c:v>1.2655967161817202E-3</c:v>
                </c:pt>
                <c:pt idx="85">
                  <c:v>1.1097443410627006E-3</c:v>
                </c:pt>
                <c:pt idx="86">
                  <c:v>1.0815785595944248E-3</c:v>
                </c:pt>
                <c:pt idx="87">
                  <c:v>4.9138356654073812E-4</c:v>
                </c:pt>
                <c:pt idx="88">
                  <c:v>3.5776707535694188E-5</c:v>
                </c:pt>
                <c:pt idx="89">
                  <c:v>-7.4264972808773925E-4</c:v>
                </c:pt>
                <c:pt idx="90">
                  <c:v>-4.3715518846002789E-3</c:v>
                </c:pt>
                <c:pt idx="91">
                  <c:v>-6.6236488082643602E-3</c:v>
                </c:pt>
                <c:pt idx="92">
                  <c:v>-7.7518698065852914E-3</c:v>
                </c:pt>
                <c:pt idx="93">
                  <c:v>-7.6841293972917954E-3</c:v>
                </c:pt>
                <c:pt idx="94">
                  <c:v>-1.9734602779684935E-3</c:v>
                </c:pt>
                <c:pt idx="95">
                  <c:v>1.6817167868144359E-3</c:v>
                </c:pt>
                <c:pt idx="96">
                  <c:v>3.7735413614665867E-3</c:v>
                </c:pt>
                <c:pt idx="97">
                  <c:v>5.4391373243567048E-3</c:v>
                </c:pt>
                <c:pt idx="98">
                  <c:v>4.1432565124844304E-3</c:v>
                </c:pt>
                <c:pt idx="99">
                  <c:v>4.3679686683786301E-3</c:v>
                </c:pt>
                <c:pt idx="100">
                  <c:v>4.7812766159166008E-3</c:v>
                </c:pt>
                <c:pt idx="101">
                  <c:v>4.5045152625411682E-3</c:v>
                </c:pt>
                <c:pt idx="102">
                  <c:v>3.6215048818743077E-3</c:v>
                </c:pt>
                <c:pt idx="103">
                  <c:v>2.3464063284136193E-3</c:v>
                </c:pt>
                <c:pt idx="104">
                  <c:v>1.1593064323464951E-3</c:v>
                </c:pt>
                <c:pt idx="105">
                  <c:v>5.8006329317306072E-4</c:v>
                </c:pt>
                <c:pt idx="106">
                  <c:v>1.610232614920914E-4</c:v>
                </c:pt>
                <c:pt idx="107">
                  <c:v>3.1629725151682917E-4</c:v>
                </c:pt>
                <c:pt idx="108">
                  <c:v>9.8670156705121695E-4</c:v>
                </c:pt>
                <c:pt idx="109">
                  <c:v>1.1016481647041026E-3</c:v>
                </c:pt>
                <c:pt idx="110">
                  <c:v>1.1562939398126672E-3</c:v>
                </c:pt>
                <c:pt idx="111">
                  <c:v>1.3967251257879479E-3</c:v>
                </c:pt>
                <c:pt idx="112">
                  <c:v>1.1001339286690745E-3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E-4BEF-9D41-9C024DEE41D8}"/>
            </c:ext>
          </c:extLst>
        </c:ser>
        <c:ser>
          <c:idx val="2"/>
          <c:order val="2"/>
          <c:tx>
            <c:strRef>
              <c:f>Planilha5!$AO$9</c:f>
              <c:strCache>
                <c:ptCount val="1"/>
                <c:pt idx="0">
                  <c:v>Informação e comunicação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Planilha5!$AL$10:$AL$122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Planilha5!$AO$10:$AO$122</c:f>
              <c:numCache>
                <c:formatCode>0.0%</c:formatCode>
                <c:ptCount val="113"/>
                <c:pt idx="0">
                  <c:v>2.2073504822717679E-3</c:v>
                </c:pt>
                <c:pt idx="1">
                  <c:v>2.2230832140295144E-3</c:v>
                </c:pt>
                <c:pt idx="2">
                  <c:v>1.6681945503147931E-3</c:v>
                </c:pt>
                <c:pt idx="3">
                  <c:v>2.7803082969208759E-3</c:v>
                </c:pt>
                <c:pt idx="4">
                  <c:v>3.5632408983037852E-3</c:v>
                </c:pt>
                <c:pt idx="5">
                  <c:v>5.575185943555913E-3</c:v>
                </c:pt>
                <c:pt idx="6">
                  <c:v>8.5671431923964748E-3</c:v>
                </c:pt>
                <c:pt idx="7">
                  <c:v>8.031190136324513E-3</c:v>
                </c:pt>
                <c:pt idx="8">
                  <c:v>7.2050020229010893E-3</c:v>
                </c:pt>
                <c:pt idx="9">
                  <c:v>6.4435494026057697E-3</c:v>
                </c:pt>
                <c:pt idx="10">
                  <c:v>5.6574931080795423E-3</c:v>
                </c:pt>
                <c:pt idx="11">
                  <c:v>7.6784981188315719E-3</c:v>
                </c:pt>
                <c:pt idx="12">
                  <c:v>8.5609100734673465E-3</c:v>
                </c:pt>
                <c:pt idx="13">
                  <c:v>8.7754564576456532E-3</c:v>
                </c:pt>
                <c:pt idx="14">
                  <c:v>7.9327803071711899E-3</c:v>
                </c:pt>
                <c:pt idx="15">
                  <c:v>5.5326057594721383E-3</c:v>
                </c:pt>
                <c:pt idx="16">
                  <c:v>4.1106330106523079E-3</c:v>
                </c:pt>
                <c:pt idx="17">
                  <c:v>3.458465713695597E-3</c:v>
                </c:pt>
                <c:pt idx="18">
                  <c:v>2.9971235378963832E-3</c:v>
                </c:pt>
                <c:pt idx="19">
                  <c:v>3.7680141501310782E-3</c:v>
                </c:pt>
                <c:pt idx="20">
                  <c:v>4.233548815701405E-3</c:v>
                </c:pt>
                <c:pt idx="21">
                  <c:v>3.6218666556965327E-3</c:v>
                </c:pt>
                <c:pt idx="22">
                  <c:v>3.6859998738859E-3</c:v>
                </c:pt>
                <c:pt idx="23">
                  <c:v>2.6819999703603763E-3</c:v>
                </c:pt>
                <c:pt idx="24">
                  <c:v>1.4341306862675689E-3</c:v>
                </c:pt>
                <c:pt idx="25">
                  <c:v>1.1163006989073181E-3</c:v>
                </c:pt>
                <c:pt idx="26">
                  <c:v>7.9770489654888677E-4</c:v>
                </c:pt>
                <c:pt idx="27">
                  <c:v>1.3085375208770939E-3</c:v>
                </c:pt>
                <c:pt idx="28">
                  <c:v>2.6912082293816682E-3</c:v>
                </c:pt>
                <c:pt idx="29">
                  <c:v>3.7884572558439622E-3</c:v>
                </c:pt>
                <c:pt idx="30">
                  <c:v>4.707199364959792E-3</c:v>
                </c:pt>
                <c:pt idx="31">
                  <c:v>4.8356705861461735E-3</c:v>
                </c:pt>
                <c:pt idx="32">
                  <c:v>4.0569281883524929E-3</c:v>
                </c:pt>
                <c:pt idx="33">
                  <c:v>2.9704678815673834E-3</c:v>
                </c:pt>
                <c:pt idx="34">
                  <c:v>1.397140819659476E-3</c:v>
                </c:pt>
                <c:pt idx="35">
                  <c:v>9.4690831775917747E-4</c:v>
                </c:pt>
                <c:pt idx="36">
                  <c:v>5.2751721457032464E-4</c:v>
                </c:pt>
                <c:pt idx="37">
                  <c:v>1.2590929239592397E-3</c:v>
                </c:pt>
                <c:pt idx="38">
                  <c:v>2.5914524523424388E-3</c:v>
                </c:pt>
                <c:pt idx="39">
                  <c:v>2.7483451699579068E-3</c:v>
                </c:pt>
                <c:pt idx="40">
                  <c:v>4.1501659675738465E-3</c:v>
                </c:pt>
                <c:pt idx="41">
                  <c:v>4.6916743695568858E-3</c:v>
                </c:pt>
                <c:pt idx="42">
                  <c:v>5.1423054324315955E-3</c:v>
                </c:pt>
                <c:pt idx="43">
                  <c:v>6.2371540100109243E-3</c:v>
                </c:pt>
                <c:pt idx="44">
                  <c:v>6.3676669275526789E-3</c:v>
                </c:pt>
                <c:pt idx="45">
                  <c:v>5.2787806114725135E-3</c:v>
                </c:pt>
                <c:pt idx="46">
                  <c:v>3.8237932052028177E-3</c:v>
                </c:pt>
                <c:pt idx="47">
                  <c:v>1.9099319125935861E-3</c:v>
                </c:pt>
                <c:pt idx="48">
                  <c:v>7.7176163471209196E-6</c:v>
                </c:pt>
                <c:pt idx="49">
                  <c:v>9.8860034570103655E-5</c:v>
                </c:pt>
                <c:pt idx="50">
                  <c:v>7.1348678715355549E-4</c:v>
                </c:pt>
                <c:pt idx="51">
                  <c:v>1.8455957607331416E-3</c:v>
                </c:pt>
                <c:pt idx="52">
                  <c:v>3.3159794204961316E-3</c:v>
                </c:pt>
                <c:pt idx="53">
                  <c:v>3.7172363803366446E-3</c:v>
                </c:pt>
                <c:pt idx="54">
                  <c:v>3.9384063734242527E-3</c:v>
                </c:pt>
                <c:pt idx="55">
                  <c:v>3.8311209156709192E-3</c:v>
                </c:pt>
                <c:pt idx="56">
                  <c:v>3.6699050871903511E-3</c:v>
                </c:pt>
                <c:pt idx="57">
                  <c:v>3.6983723712509927E-3</c:v>
                </c:pt>
                <c:pt idx="58">
                  <c:v>3.3312177293579677E-3</c:v>
                </c:pt>
                <c:pt idx="59">
                  <c:v>3.501479507831101E-3</c:v>
                </c:pt>
                <c:pt idx="60">
                  <c:v>3.80645731645186E-3</c:v>
                </c:pt>
                <c:pt idx="61">
                  <c:v>3.5932082778681114E-3</c:v>
                </c:pt>
                <c:pt idx="62">
                  <c:v>3.660319457382797E-3</c:v>
                </c:pt>
                <c:pt idx="63">
                  <c:v>2.7352620243873711E-3</c:v>
                </c:pt>
                <c:pt idx="64">
                  <c:v>2.1033409447995849E-3</c:v>
                </c:pt>
                <c:pt idx="65">
                  <c:v>2.2622140598148803E-3</c:v>
                </c:pt>
                <c:pt idx="66">
                  <c:v>2.2274030798106353E-3</c:v>
                </c:pt>
                <c:pt idx="67">
                  <c:v>2.8579888881140043E-3</c:v>
                </c:pt>
                <c:pt idx="68">
                  <c:v>2.604778856023619E-3</c:v>
                </c:pt>
                <c:pt idx="69">
                  <c:v>2.1267975694193929E-3</c:v>
                </c:pt>
                <c:pt idx="70">
                  <c:v>1.3372389873431566E-3</c:v>
                </c:pt>
                <c:pt idx="71">
                  <c:v>3.2827680688701343E-4</c:v>
                </c:pt>
                <c:pt idx="72">
                  <c:v>-4.5004257830504036E-4</c:v>
                </c:pt>
                <c:pt idx="73">
                  <c:v>-1.2588916018570215E-3</c:v>
                </c:pt>
                <c:pt idx="74">
                  <c:v>-1.3902122323573071E-3</c:v>
                </c:pt>
                <c:pt idx="75">
                  <c:v>-1.1280831711783545E-3</c:v>
                </c:pt>
                <c:pt idx="76">
                  <c:v>-9.5801567710718141E-4</c:v>
                </c:pt>
                <c:pt idx="77">
                  <c:v>-3.577948659920568E-4</c:v>
                </c:pt>
                <c:pt idx="78">
                  <c:v>-9.4665634155203951E-5</c:v>
                </c:pt>
                <c:pt idx="79">
                  <c:v>-1.4259560548295457E-4</c:v>
                </c:pt>
                <c:pt idx="80">
                  <c:v>6.3117562904892784E-4</c:v>
                </c:pt>
                <c:pt idx="81">
                  <c:v>4.6673287586949513E-4</c:v>
                </c:pt>
                <c:pt idx="82">
                  <c:v>7.0860571161532652E-4</c:v>
                </c:pt>
                <c:pt idx="83">
                  <c:v>1.020290222849005E-3</c:v>
                </c:pt>
                <c:pt idx="84">
                  <c:v>8.5180243932677854E-4</c:v>
                </c:pt>
                <c:pt idx="85">
                  <c:v>1.4203590388395747E-3</c:v>
                </c:pt>
                <c:pt idx="86">
                  <c:v>1.5703832953353966E-3</c:v>
                </c:pt>
                <c:pt idx="87">
                  <c:v>1.8263525518632064E-3</c:v>
                </c:pt>
                <c:pt idx="88">
                  <c:v>2.094874832191894E-3</c:v>
                </c:pt>
                <c:pt idx="89">
                  <c:v>1.9600673934319691E-3</c:v>
                </c:pt>
                <c:pt idx="90">
                  <c:v>1.3537280220261786E-3</c:v>
                </c:pt>
                <c:pt idx="91">
                  <c:v>9.1586999108077499E-4</c:v>
                </c:pt>
                <c:pt idx="92">
                  <c:v>9.7464339629170212E-4</c:v>
                </c:pt>
                <c:pt idx="93">
                  <c:v>1.4071839058700994E-3</c:v>
                </c:pt>
                <c:pt idx="94">
                  <c:v>3.6844752857905071E-3</c:v>
                </c:pt>
                <c:pt idx="95">
                  <c:v>5.7011731659503241E-3</c:v>
                </c:pt>
                <c:pt idx="96">
                  <c:v>7.0802285471056846E-3</c:v>
                </c:pt>
                <c:pt idx="97">
                  <c:v>6.9447958664486074E-3</c:v>
                </c:pt>
                <c:pt idx="98">
                  <c:v>5.2332796224170055E-3</c:v>
                </c:pt>
                <c:pt idx="99">
                  <c:v>3.965717715253384E-3</c:v>
                </c:pt>
                <c:pt idx="100">
                  <c:v>2.6639665377095789E-3</c:v>
                </c:pt>
                <c:pt idx="101">
                  <c:v>2.6635899375399095E-3</c:v>
                </c:pt>
                <c:pt idx="102">
                  <c:v>2.6463811733660951E-3</c:v>
                </c:pt>
                <c:pt idx="103">
                  <c:v>2.067442789414866E-3</c:v>
                </c:pt>
                <c:pt idx="104">
                  <c:v>1.4452310304050905E-3</c:v>
                </c:pt>
                <c:pt idx="105">
                  <c:v>1.30552037109018E-3</c:v>
                </c:pt>
                <c:pt idx="106">
                  <c:v>1.4347076901174325E-3</c:v>
                </c:pt>
                <c:pt idx="107">
                  <c:v>2.2232818242816596E-3</c:v>
                </c:pt>
                <c:pt idx="108">
                  <c:v>3.0185061331061496E-3</c:v>
                </c:pt>
                <c:pt idx="109">
                  <c:v>3.3120856382860861E-3</c:v>
                </c:pt>
                <c:pt idx="110">
                  <c:v>3.4447543758145908E-3</c:v>
                </c:pt>
                <c:pt idx="111">
                  <c:v>3.1186367694940854E-3</c:v>
                </c:pt>
                <c:pt idx="112">
                  <c:v>3.2704941368405412E-3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BE-4BEF-9D41-9C024DEE41D8}"/>
            </c:ext>
          </c:extLst>
        </c:ser>
        <c:ser>
          <c:idx val="3"/>
          <c:order val="3"/>
          <c:tx>
            <c:strRef>
              <c:f>Planilha5!$AP$9</c:f>
              <c:strCache>
                <c:ptCount val="1"/>
                <c:pt idx="0">
                  <c:v>Atividades financeiras, de seguros e serviços relacionados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Planilha5!$AL$10:$AL$122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Planilha5!$AP$10:$AP$122</c:f>
              <c:numCache>
                <c:formatCode>0.0%</c:formatCode>
                <c:ptCount val="113"/>
                <c:pt idx="0">
                  <c:v>4.473663640051119E-3</c:v>
                </c:pt>
                <c:pt idx="1">
                  <c:v>3.1757077149872238E-3</c:v>
                </c:pt>
                <c:pt idx="2">
                  <c:v>2.3147540809034263E-3</c:v>
                </c:pt>
                <c:pt idx="3">
                  <c:v>1.4722161765271804E-3</c:v>
                </c:pt>
                <c:pt idx="4">
                  <c:v>-1.899389787164741E-3</c:v>
                </c:pt>
                <c:pt idx="5">
                  <c:v>-1.0927334646748867E-3</c:v>
                </c:pt>
                <c:pt idx="6">
                  <c:v>-5.1650482457228793E-4</c:v>
                </c:pt>
                <c:pt idx="7">
                  <c:v>1.0961985196720383E-5</c:v>
                </c:pt>
                <c:pt idx="8">
                  <c:v>3.7593712167418599E-4</c:v>
                </c:pt>
                <c:pt idx="9">
                  <c:v>8.8423235996563042E-4</c:v>
                </c:pt>
                <c:pt idx="10">
                  <c:v>1.3147737175656492E-3</c:v>
                </c:pt>
                <c:pt idx="11">
                  <c:v>1.8742332017229737E-3</c:v>
                </c:pt>
                <c:pt idx="12">
                  <c:v>2.6457021296745296E-3</c:v>
                </c:pt>
                <c:pt idx="13">
                  <c:v>1.9215531174601162E-3</c:v>
                </c:pt>
                <c:pt idx="14">
                  <c:v>1.5355963631072296E-3</c:v>
                </c:pt>
                <c:pt idx="15">
                  <c:v>1.2798894649705234E-3</c:v>
                </c:pt>
                <c:pt idx="16">
                  <c:v>1.1614093688784727E-3</c:v>
                </c:pt>
                <c:pt idx="17">
                  <c:v>2.2042304440549744E-3</c:v>
                </c:pt>
                <c:pt idx="18">
                  <c:v>3.0419313057768829E-3</c:v>
                </c:pt>
                <c:pt idx="19">
                  <c:v>3.8110611727075641E-3</c:v>
                </c:pt>
                <c:pt idx="20">
                  <c:v>3.9905847361898141E-3</c:v>
                </c:pt>
                <c:pt idx="21">
                  <c:v>2.3044252401172426E-3</c:v>
                </c:pt>
                <c:pt idx="22">
                  <c:v>3.181895443513533E-4</c:v>
                </c:pt>
                <c:pt idx="23">
                  <c:v>-2.0232882035651246E-3</c:v>
                </c:pt>
                <c:pt idx="24">
                  <c:v>-3.7916767264058733E-3</c:v>
                </c:pt>
                <c:pt idx="25">
                  <c:v>-2.7431333144105523E-3</c:v>
                </c:pt>
                <c:pt idx="26">
                  <c:v>1.9814988017677259E-3</c:v>
                </c:pt>
                <c:pt idx="27">
                  <c:v>2.9665975358554699E-3</c:v>
                </c:pt>
                <c:pt idx="28">
                  <c:v>4.3398704830810812E-3</c:v>
                </c:pt>
                <c:pt idx="29">
                  <c:v>6.3833026039047643E-3</c:v>
                </c:pt>
                <c:pt idx="30">
                  <c:v>3.3670268158964914E-3</c:v>
                </c:pt>
                <c:pt idx="31">
                  <c:v>5.7195557798457551E-3</c:v>
                </c:pt>
                <c:pt idx="32">
                  <c:v>5.8523662147519293E-3</c:v>
                </c:pt>
                <c:pt idx="33">
                  <c:v>6.0458330821104404E-3</c:v>
                </c:pt>
                <c:pt idx="34">
                  <c:v>8.7628340701079045E-3</c:v>
                </c:pt>
                <c:pt idx="35">
                  <c:v>8.6080612513290133E-3</c:v>
                </c:pt>
                <c:pt idx="36">
                  <c:v>8.8270717379777732E-3</c:v>
                </c:pt>
                <c:pt idx="37">
                  <c:v>9.3614532618796313E-3</c:v>
                </c:pt>
                <c:pt idx="38">
                  <c:v>9.4070413194633929E-3</c:v>
                </c:pt>
                <c:pt idx="39">
                  <c:v>1.1069545837876595E-2</c:v>
                </c:pt>
                <c:pt idx="40">
                  <c:v>1.6184339031079464E-2</c:v>
                </c:pt>
                <c:pt idx="41">
                  <c:v>1.8053976077449001E-2</c:v>
                </c:pt>
                <c:pt idx="42">
                  <c:v>1.9318128652266425E-2</c:v>
                </c:pt>
                <c:pt idx="43">
                  <c:v>1.9017709851433848E-2</c:v>
                </c:pt>
                <c:pt idx="44">
                  <c:v>1.4343629882045534E-2</c:v>
                </c:pt>
                <c:pt idx="45">
                  <c:v>1.1913573494861359E-2</c:v>
                </c:pt>
                <c:pt idx="46">
                  <c:v>9.3817714761598465E-3</c:v>
                </c:pt>
                <c:pt idx="47">
                  <c:v>7.8526750015407987E-3</c:v>
                </c:pt>
                <c:pt idx="48">
                  <c:v>8.556838536350855E-3</c:v>
                </c:pt>
                <c:pt idx="49">
                  <c:v>8.1439549963870442E-3</c:v>
                </c:pt>
                <c:pt idx="50">
                  <c:v>8.1689829653195829E-3</c:v>
                </c:pt>
                <c:pt idx="51">
                  <c:v>8.7067072874354827E-3</c:v>
                </c:pt>
                <c:pt idx="52">
                  <c:v>8.8709318997419219E-3</c:v>
                </c:pt>
                <c:pt idx="53">
                  <c:v>9.0588943653421381E-3</c:v>
                </c:pt>
                <c:pt idx="54">
                  <c:v>9.0885084153231373E-3</c:v>
                </c:pt>
                <c:pt idx="55">
                  <c:v>8.1453282342830082E-3</c:v>
                </c:pt>
                <c:pt idx="56">
                  <c:v>6.2271356918752454E-3</c:v>
                </c:pt>
                <c:pt idx="57">
                  <c:v>5.035962792355686E-3</c:v>
                </c:pt>
                <c:pt idx="58">
                  <c:v>3.6331080424650045E-3</c:v>
                </c:pt>
                <c:pt idx="59">
                  <c:v>2.1675172364443414E-3</c:v>
                </c:pt>
                <c:pt idx="60">
                  <c:v>1.4721741500962268E-3</c:v>
                </c:pt>
                <c:pt idx="61">
                  <c:v>8.3995097310834033E-4</c:v>
                </c:pt>
                <c:pt idx="62">
                  <c:v>1.2093580296080209E-3</c:v>
                </c:pt>
                <c:pt idx="63">
                  <c:v>1.9191946329173439E-3</c:v>
                </c:pt>
                <c:pt idx="64">
                  <c:v>1.6606067758174502E-3</c:v>
                </c:pt>
                <c:pt idx="65">
                  <c:v>1.8233479209616139E-3</c:v>
                </c:pt>
                <c:pt idx="66">
                  <c:v>6.1982199573641682E-4</c:v>
                </c:pt>
                <c:pt idx="67">
                  <c:v>-4.7005639572305534E-4</c:v>
                </c:pt>
                <c:pt idx="68">
                  <c:v>-4.8399606391704374E-4</c:v>
                </c:pt>
                <c:pt idx="69">
                  <c:v>-9.7344941761003296E-4</c:v>
                </c:pt>
                <c:pt idx="70">
                  <c:v>-8.5915120720228999E-4</c:v>
                </c:pt>
                <c:pt idx="71">
                  <c:v>-7.5974751565478869E-4</c:v>
                </c:pt>
                <c:pt idx="72">
                  <c:v>-1.0876735515624664E-3</c:v>
                </c:pt>
                <c:pt idx="73">
                  <c:v>-1.4408272765614417E-3</c:v>
                </c:pt>
                <c:pt idx="74">
                  <c:v>-1.9113922905176128E-3</c:v>
                </c:pt>
                <c:pt idx="75">
                  <c:v>-2.5800906146174435E-3</c:v>
                </c:pt>
                <c:pt idx="76">
                  <c:v>-3.3400725572100332E-3</c:v>
                </c:pt>
                <c:pt idx="77">
                  <c:v>-3.8996912524571462E-3</c:v>
                </c:pt>
                <c:pt idx="78">
                  <c:v>-3.6037959585556952E-3</c:v>
                </c:pt>
                <c:pt idx="79">
                  <c:v>-2.7366372267705048E-3</c:v>
                </c:pt>
                <c:pt idx="80">
                  <c:v>-1.2310574651599945E-3</c:v>
                </c:pt>
                <c:pt idx="81">
                  <c:v>9.4731869764500979E-5</c:v>
                </c:pt>
                <c:pt idx="82">
                  <c:v>8.5120227873169713E-4</c:v>
                </c:pt>
                <c:pt idx="83">
                  <c:v>1.4854435116826977E-3</c:v>
                </c:pt>
                <c:pt idx="84">
                  <c:v>1.0318484764380667E-3</c:v>
                </c:pt>
                <c:pt idx="85">
                  <c:v>1.1164210064401993E-3</c:v>
                </c:pt>
                <c:pt idx="86">
                  <c:v>5.3299533034084775E-4</c:v>
                </c:pt>
                <c:pt idx="87">
                  <c:v>3.4847577758725722E-4</c:v>
                </c:pt>
                <c:pt idx="88">
                  <c:v>1.0361574831864557E-3</c:v>
                </c:pt>
                <c:pt idx="89">
                  <c:v>8.0908590068170063E-4</c:v>
                </c:pt>
                <c:pt idx="90">
                  <c:v>2.2131379540620013E-3</c:v>
                </c:pt>
                <c:pt idx="91">
                  <c:v>3.1669966812528888E-3</c:v>
                </c:pt>
                <c:pt idx="92">
                  <c:v>3.2181257348822888E-3</c:v>
                </c:pt>
                <c:pt idx="93">
                  <c:v>3.8699736517361894E-3</c:v>
                </c:pt>
                <c:pt idx="94">
                  <c:v>2.1215635386941717E-3</c:v>
                </c:pt>
                <c:pt idx="95">
                  <c:v>5.0274832285892108E-5</c:v>
                </c:pt>
                <c:pt idx="96">
                  <c:v>-6.9782178086401066E-4</c:v>
                </c:pt>
                <c:pt idx="97">
                  <c:v>-1.8079892445469442E-3</c:v>
                </c:pt>
                <c:pt idx="98">
                  <c:v>-1.6641438533408759E-3</c:v>
                </c:pt>
                <c:pt idx="99">
                  <c:v>-5.4133110948394202E-4</c:v>
                </c:pt>
                <c:pt idx="100">
                  <c:v>-1.6954372188971771E-4</c:v>
                </c:pt>
                <c:pt idx="101">
                  <c:v>1.6715794854639256E-3</c:v>
                </c:pt>
                <c:pt idx="102">
                  <c:v>4.0540052324782019E-3</c:v>
                </c:pt>
                <c:pt idx="103">
                  <c:v>5.7514632385179502E-3</c:v>
                </c:pt>
                <c:pt idx="104">
                  <c:v>7.8288995958084289E-3</c:v>
                </c:pt>
                <c:pt idx="105">
                  <c:v>7.948534836039467E-3</c:v>
                </c:pt>
                <c:pt idx="106">
                  <c:v>7.7362282922197314E-3</c:v>
                </c:pt>
                <c:pt idx="107">
                  <c:v>7.3497374337170062E-3</c:v>
                </c:pt>
                <c:pt idx="108">
                  <c:v>6.0921199398651987E-3</c:v>
                </c:pt>
                <c:pt idx="109">
                  <c:v>5.3202472030628532E-3</c:v>
                </c:pt>
                <c:pt idx="110">
                  <c:v>4.4523428574650085E-3</c:v>
                </c:pt>
                <c:pt idx="111">
                  <c:v>2.9011993406195011E-3</c:v>
                </c:pt>
                <c:pt idx="112">
                  <c:v>3.1366303582975831E-3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BE-4BEF-9D41-9C024DEE41D8}"/>
            </c:ext>
          </c:extLst>
        </c:ser>
        <c:ser>
          <c:idx val="4"/>
          <c:order val="4"/>
          <c:tx>
            <c:strRef>
              <c:f>Planilha5!$AQ$9</c:f>
              <c:strCache>
                <c:ptCount val="1"/>
                <c:pt idx="0">
                  <c:v>Atividades Imobiliárias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Planilha5!$AL$10:$AL$122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Planilha5!$AQ$10:$AQ$122</c:f>
              <c:numCache>
                <c:formatCode>0.0%</c:formatCode>
                <c:ptCount val="113"/>
                <c:pt idx="0">
                  <c:v>4.7749905772186347E-3</c:v>
                </c:pt>
                <c:pt idx="1">
                  <c:v>5.6642028376649688E-3</c:v>
                </c:pt>
                <c:pt idx="2">
                  <c:v>6.6221006548791003E-3</c:v>
                </c:pt>
                <c:pt idx="3">
                  <c:v>7.1562754945517565E-3</c:v>
                </c:pt>
                <c:pt idx="4">
                  <c:v>5.2801856419126703E-3</c:v>
                </c:pt>
                <c:pt idx="5">
                  <c:v>5.7103021793882078E-3</c:v>
                </c:pt>
                <c:pt idx="6">
                  <c:v>5.4543068561838624E-3</c:v>
                </c:pt>
                <c:pt idx="7">
                  <c:v>5.2173125819444163E-3</c:v>
                </c:pt>
                <c:pt idx="8">
                  <c:v>4.7359941545436594E-3</c:v>
                </c:pt>
                <c:pt idx="9">
                  <c:v>3.0693480334166405E-3</c:v>
                </c:pt>
                <c:pt idx="10">
                  <c:v>2.9462865687414855E-3</c:v>
                </c:pt>
                <c:pt idx="11">
                  <c:v>4.3162938538517676E-3</c:v>
                </c:pt>
                <c:pt idx="12">
                  <c:v>7.6025673545775966E-3</c:v>
                </c:pt>
                <c:pt idx="13">
                  <c:v>9.502343802761935E-3</c:v>
                </c:pt>
                <c:pt idx="14">
                  <c:v>1.024949653572681E-2</c:v>
                </c:pt>
                <c:pt idx="15">
                  <c:v>9.0169910150218521E-3</c:v>
                </c:pt>
                <c:pt idx="16">
                  <c:v>5.7225270069590547E-3</c:v>
                </c:pt>
                <c:pt idx="17">
                  <c:v>4.8928007226348358E-3</c:v>
                </c:pt>
                <c:pt idx="18">
                  <c:v>4.3927223386002294E-3</c:v>
                </c:pt>
                <c:pt idx="19">
                  <c:v>4.8686030056561864E-3</c:v>
                </c:pt>
                <c:pt idx="20">
                  <c:v>6.5066672174091105E-3</c:v>
                </c:pt>
                <c:pt idx="21">
                  <c:v>8.0449433618941264E-3</c:v>
                </c:pt>
                <c:pt idx="22">
                  <c:v>8.6798966003171912E-3</c:v>
                </c:pt>
                <c:pt idx="23">
                  <c:v>7.9631712078074499E-3</c:v>
                </c:pt>
                <c:pt idx="24">
                  <c:v>6.1920226051097402E-3</c:v>
                </c:pt>
                <c:pt idx="25">
                  <c:v>3.7213038058784248E-3</c:v>
                </c:pt>
                <c:pt idx="26">
                  <c:v>3.3211823588898061E-3</c:v>
                </c:pt>
                <c:pt idx="27">
                  <c:v>5.5347621959029427E-3</c:v>
                </c:pt>
                <c:pt idx="28">
                  <c:v>8.2782612601472929E-3</c:v>
                </c:pt>
                <c:pt idx="29">
                  <c:v>1.0394092652414626E-2</c:v>
                </c:pt>
                <c:pt idx="30">
                  <c:v>1.0304880929048618E-2</c:v>
                </c:pt>
                <c:pt idx="31">
                  <c:v>7.9399307453422528E-3</c:v>
                </c:pt>
                <c:pt idx="32">
                  <c:v>6.1571940495928641E-3</c:v>
                </c:pt>
                <c:pt idx="33">
                  <c:v>4.9858094279970032E-3</c:v>
                </c:pt>
                <c:pt idx="34">
                  <c:v>5.0808310906777735E-3</c:v>
                </c:pt>
                <c:pt idx="35">
                  <c:v>6.2427292755182816E-3</c:v>
                </c:pt>
                <c:pt idx="36">
                  <c:v>6.6202415742597177E-3</c:v>
                </c:pt>
                <c:pt idx="37">
                  <c:v>7.8337292367015622E-3</c:v>
                </c:pt>
                <c:pt idx="38">
                  <c:v>8.5480140256193222E-3</c:v>
                </c:pt>
                <c:pt idx="39">
                  <c:v>8.3718930284691385E-3</c:v>
                </c:pt>
                <c:pt idx="40">
                  <c:v>7.9774206190794707E-3</c:v>
                </c:pt>
                <c:pt idx="41">
                  <c:v>6.4392432271634702E-3</c:v>
                </c:pt>
                <c:pt idx="42">
                  <c:v>4.6206555627940774E-3</c:v>
                </c:pt>
                <c:pt idx="43">
                  <c:v>3.2712776446471954E-3</c:v>
                </c:pt>
                <c:pt idx="44">
                  <c:v>1.8011467379652043E-3</c:v>
                </c:pt>
                <c:pt idx="45">
                  <c:v>1.4708180717038454E-3</c:v>
                </c:pt>
                <c:pt idx="46">
                  <c:v>1.6618333734901021E-3</c:v>
                </c:pt>
                <c:pt idx="47">
                  <c:v>1.9873506794174148E-3</c:v>
                </c:pt>
                <c:pt idx="48">
                  <c:v>3.7497220808512975E-3</c:v>
                </c:pt>
                <c:pt idx="49">
                  <c:v>4.7077726003303087E-3</c:v>
                </c:pt>
                <c:pt idx="50">
                  <c:v>5.7165100813963794E-3</c:v>
                </c:pt>
                <c:pt idx="51">
                  <c:v>6.4736965507261593E-3</c:v>
                </c:pt>
                <c:pt idx="52">
                  <c:v>6.1287566362283382E-3</c:v>
                </c:pt>
                <c:pt idx="53">
                  <c:v>5.7568462512258937E-3</c:v>
                </c:pt>
                <c:pt idx="54">
                  <c:v>4.5446158737285133E-3</c:v>
                </c:pt>
                <c:pt idx="55">
                  <c:v>3.3308440596976504E-3</c:v>
                </c:pt>
                <c:pt idx="56">
                  <c:v>2.3673925288183262E-3</c:v>
                </c:pt>
                <c:pt idx="57">
                  <c:v>2.0840893943278233E-3</c:v>
                </c:pt>
                <c:pt idx="58">
                  <c:v>3.3570777812459954E-3</c:v>
                </c:pt>
                <c:pt idx="59">
                  <c:v>4.9168651310493132E-3</c:v>
                </c:pt>
                <c:pt idx="60">
                  <c:v>6.2895852314542406E-3</c:v>
                </c:pt>
                <c:pt idx="61">
                  <c:v>7.7385490745352069E-3</c:v>
                </c:pt>
                <c:pt idx="62">
                  <c:v>7.5099276709854187E-3</c:v>
                </c:pt>
                <c:pt idx="63">
                  <c:v>6.9282723735654876E-3</c:v>
                </c:pt>
                <c:pt idx="64">
                  <c:v>6.5006248501785916E-3</c:v>
                </c:pt>
                <c:pt idx="65">
                  <c:v>4.7620201587173774E-3</c:v>
                </c:pt>
                <c:pt idx="66">
                  <c:v>3.4111578292521164E-3</c:v>
                </c:pt>
                <c:pt idx="67">
                  <c:v>2.136253033496782E-3</c:v>
                </c:pt>
                <c:pt idx="68">
                  <c:v>9.676778978498496E-4</c:v>
                </c:pt>
                <c:pt idx="69">
                  <c:v>4.0693232306061568E-4</c:v>
                </c:pt>
                <c:pt idx="70">
                  <c:v>9.1730916444769211E-5</c:v>
                </c:pt>
                <c:pt idx="71">
                  <c:v>-4.8272323793201318E-5</c:v>
                </c:pt>
                <c:pt idx="72">
                  <c:v>-4.9976482646184989E-4</c:v>
                </c:pt>
                <c:pt idx="73">
                  <c:v>-4.768424954416713E-4</c:v>
                </c:pt>
                <c:pt idx="74">
                  <c:v>-2.1213382013261252E-4</c:v>
                </c:pt>
                <c:pt idx="75">
                  <c:v>-1.2821600452446818E-4</c:v>
                </c:pt>
                <c:pt idx="76">
                  <c:v>2.2404556819452726E-4</c:v>
                </c:pt>
                <c:pt idx="77">
                  <c:v>9.7428874432697247E-5</c:v>
                </c:pt>
                <c:pt idx="78">
                  <c:v>3.1285620694658663E-4</c:v>
                </c:pt>
                <c:pt idx="79">
                  <c:v>1.0984856190895324E-3</c:v>
                </c:pt>
                <c:pt idx="80">
                  <c:v>1.7655756852046111E-3</c:v>
                </c:pt>
                <c:pt idx="81">
                  <c:v>2.8753564385208944E-3</c:v>
                </c:pt>
                <c:pt idx="82">
                  <c:v>3.603779145317914E-3</c:v>
                </c:pt>
                <c:pt idx="83">
                  <c:v>4.0006350645581017E-3</c:v>
                </c:pt>
                <c:pt idx="84">
                  <c:v>4.4354621266449023E-3</c:v>
                </c:pt>
                <c:pt idx="85">
                  <c:v>4.5768457700820437E-3</c:v>
                </c:pt>
                <c:pt idx="86">
                  <c:v>4.5323243546248849E-3</c:v>
                </c:pt>
                <c:pt idx="87">
                  <c:v>4.0839719446270411E-3</c:v>
                </c:pt>
                <c:pt idx="88">
                  <c:v>3.2600108154692011E-3</c:v>
                </c:pt>
                <c:pt idx="89">
                  <c:v>2.6638634383994329E-3</c:v>
                </c:pt>
                <c:pt idx="90">
                  <c:v>1.9048038884390281E-3</c:v>
                </c:pt>
                <c:pt idx="91">
                  <c:v>1.7535021194365528E-3</c:v>
                </c:pt>
                <c:pt idx="92">
                  <c:v>2.3140806252322389E-3</c:v>
                </c:pt>
                <c:pt idx="93">
                  <c:v>2.480474328798539E-3</c:v>
                </c:pt>
                <c:pt idx="94">
                  <c:v>2.95057309543821E-3</c:v>
                </c:pt>
                <c:pt idx="95">
                  <c:v>2.9498522908351968E-3</c:v>
                </c:pt>
                <c:pt idx="96">
                  <c:v>2.5986001958074687E-3</c:v>
                </c:pt>
                <c:pt idx="97">
                  <c:v>2.1086344246129532E-3</c:v>
                </c:pt>
                <c:pt idx="98">
                  <c:v>1.8314285769050493E-3</c:v>
                </c:pt>
                <c:pt idx="99">
                  <c:v>2.1913575972775531E-3</c:v>
                </c:pt>
                <c:pt idx="100">
                  <c:v>2.5450921945962923E-3</c:v>
                </c:pt>
                <c:pt idx="101">
                  <c:v>3.2667982667407671E-3</c:v>
                </c:pt>
                <c:pt idx="102">
                  <c:v>3.7424983729124929E-3</c:v>
                </c:pt>
                <c:pt idx="103">
                  <c:v>4.0226710227473875E-3</c:v>
                </c:pt>
                <c:pt idx="104">
                  <c:v>3.9448915295199598E-3</c:v>
                </c:pt>
                <c:pt idx="105">
                  <c:v>4.2354973736621997E-3</c:v>
                </c:pt>
                <c:pt idx="106">
                  <c:v>4.4496660935089945E-3</c:v>
                </c:pt>
                <c:pt idx="107">
                  <c:v>4.2229168213072533E-3</c:v>
                </c:pt>
                <c:pt idx="108">
                  <c:v>4.0439378735488279E-3</c:v>
                </c:pt>
                <c:pt idx="109">
                  <c:v>3.4669350044583673E-3</c:v>
                </c:pt>
                <c:pt idx="110">
                  <c:v>2.9584986788897222E-3</c:v>
                </c:pt>
                <c:pt idx="111">
                  <c:v>2.63288664945288E-3</c:v>
                </c:pt>
                <c:pt idx="112">
                  <c:v>2.5178487206930764E-3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BE-4BEF-9D41-9C024DEE41D8}"/>
            </c:ext>
          </c:extLst>
        </c:ser>
        <c:ser>
          <c:idx val="5"/>
          <c:order val="5"/>
          <c:tx>
            <c:strRef>
              <c:f>Planilha5!$AR$9</c:f>
              <c:strCache>
                <c:ptCount val="1"/>
                <c:pt idx="0">
                  <c:v>Outras atividades de serviços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Planilha5!$AL$10:$AL$122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Planilha5!$AR$10:$AR$122</c:f>
              <c:numCache>
                <c:formatCode>0.0%</c:formatCode>
                <c:ptCount val="113"/>
                <c:pt idx="0">
                  <c:v>6.6526281263912419E-3</c:v>
                </c:pt>
                <c:pt idx="1">
                  <c:v>6.7729989771473584E-3</c:v>
                </c:pt>
                <c:pt idx="2">
                  <c:v>6.6544345785470686E-3</c:v>
                </c:pt>
                <c:pt idx="3">
                  <c:v>5.9817608008741032E-3</c:v>
                </c:pt>
                <c:pt idx="4">
                  <c:v>2.5545788446415863E-3</c:v>
                </c:pt>
                <c:pt idx="5">
                  <c:v>2.8729219144506052E-3</c:v>
                </c:pt>
                <c:pt idx="6">
                  <c:v>1.9218868987987434E-3</c:v>
                </c:pt>
                <c:pt idx="7">
                  <c:v>1.4210813611167921E-3</c:v>
                </c:pt>
                <c:pt idx="8">
                  <c:v>2.7437351061188578E-3</c:v>
                </c:pt>
                <c:pt idx="9">
                  <c:v>4.6344016480263685E-3</c:v>
                </c:pt>
                <c:pt idx="10">
                  <c:v>6.6559603032657604E-3</c:v>
                </c:pt>
                <c:pt idx="11">
                  <c:v>8.2471201347633725E-3</c:v>
                </c:pt>
                <c:pt idx="12">
                  <c:v>8.3492197928341505E-3</c:v>
                </c:pt>
                <c:pt idx="13">
                  <c:v>4.2631481295672341E-3</c:v>
                </c:pt>
                <c:pt idx="14">
                  <c:v>2.6010351069958764E-3</c:v>
                </c:pt>
                <c:pt idx="15">
                  <c:v>3.2966842314655211E-4</c:v>
                </c:pt>
                <c:pt idx="16">
                  <c:v>-9.1938559830246139E-4</c:v>
                </c:pt>
                <c:pt idx="17">
                  <c:v>2.6592101808171034E-3</c:v>
                </c:pt>
                <c:pt idx="18">
                  <c:v>3.9364271294697849E-3</c:v>
                </c:pt>
                <c:pt idx="19">
                  <c:v>7.0557700580560941E-3</c:v>
                </c:pt>
                <c:pt idx="20">
                  <c:v>1.0724514094574918E-2</c:v>
                </c:pt>
                <c:pt idx="21">
                  <c:v>9.6179873863481598E-3</c:v>
                </c:pt>
                <c:pt idx="22">
                  <c:v>7.5342309664193632E-3</c:v>
                </c:pt>
                <c:pt idx="23">
                  <c:v>4.6289327764946694E-3</c:v>
                </c:pt>
                <c:pt idx="24">
                  <c:v>-1.2320841821324773E-4</c:v>
                </c:pt>
                <c:pt idx="25">
                  <c:v>-2.2364279743106235E-3</c:v>
                </c:pt>
                <c:pt idx="26">
                  <c:v>2.7513505477915254E-4</c:v>
                </c:pt>
                <c:pt idx="27">
                  <c:v>2.8937947695747202E-3</c:v>
                </c:pt>
                <c:pt idx="28">
                  <c:v>8.5592754732579674E-3</c:v>
                </c:pt>
                <c:pt idx="29">
                  <c:v>1.2988679835699624E-2</c:v>
                </c:pt>
                <c:pt idx="30">
                  <c:v>1.387531496955579E-2</c:v>
                </c:pt>
                <c:pt idx="31">
                  <c:v>1.4293554933616203E-2</c:v>
                </c:pt>
                <c:pt idx="32">
                  <c:v>1.1344048771634358E-2</c:v>
                </c:pt>
                <c:pt idx="33">
                  <c:v>1.0219461627765367E-2</c:v>
                </c:pt>
                <c:pt idx="34">
                  <c:v>8.9683383741269006E-3</c:v>
                </c:pt>
                <c:pt idx="35">
                  <c:v>7.8275912899040938E-3</c:v>
                </c:pt>
                <c:pt idx="36">
                  <c:v>8.4477066157471713E-3</c:v>
                </c:pt>
                <c:pt idx="37">
                  <c:v>8.7518888310961773E-3</c:v>
                </c:pt>
                <c:pt idx="38">
                  <c:v>9.1956502958403952E-3</c:v>
                </c:pt>
                <c:pt idx="39">
                  <c:v>9.0472284048134163E-3</c:v>
                </c:pt>
                <c:pt idx="40">
                  <c:v>8.4042416483050639E-3</c:v>
                </c:pt>
                <c:pt idx="41">
                  <c:v>7.7570966665831704E-3</c:v>
                </c:pt>
                <c:pt idx="42">
                  <c:v>8.6037709556412503E-3</c:v>
                </c:pt>
                <c:pt idx="43">
                  <c:v>1.0452556947415679E-2</c:v>
                </c:pt>
                <c:pt idx="44">
                  <c:v>1.0854720045963851E-2</c:v>
                </c:pt>
                <c:pt idx="45">
                  <c:v>1.0519700805595117E-2</c:v>
                </c:pt>
                <c:pt idx="46">
                  <c:v>8.3281707859167858E-3</c:v>
                </c:pt>
                <c:pt idx="47">
                  <c:v>6.3199026035092136E-3</c:v>
                </c:pt>
                <c:pt idx="48">
                  <c:v>6.7849864156480999E-3</c:v>
                </c:pt>
                <c:pt idx="49">
                  <c:v>6.5211661553741104E-3</c:v>
                </c:pt>
                <c:pt idx="50">
                  <c:v>7.5272689779554893E-3</c:v>
                </c:pt>
                <c:pt idx="51">
                  <c:v>7.866661424753044E-3</c:v>
                </c:pt>
                <c:pt idx="52">
                  <c:v>7.5432657146791253E-3</c:v>
                </c:pt>
                <c:pt idx="53">
                  <c:v>9.1470808838201197E-3</c:v>
                </c:pt>
                <c:pt idx="54">
                  <c:v>1.0636739603163633E-2</c:v>
                </c:pt>
                <c:pt idx="55">
                  <c:v>1.1490407335695367E-2</c:v>
                </c:pt>
                <c:pt idx="56">
                  <c:v>1.0685427048127496E-2</c:v>
                </c:pt>
                <c:pt idx="57">
                  <c:v>9.273450239411167E-3</c:v>
                </c:pt>
                <c:pt idx="58">
                  <c:v>7.2920515645246743E-3</c:v>
                </c:pt>
                <c:pt idx="59">
                  <c:v>6.5644850247332139E-3</c:v>
                </c:pt>
                <c:pt idx="60">
                  <c:v>8.4385071494582804E-3</c:v>
                </c:pt>
                <c:pt idx="61">
                  <c:v>7.8139299546757298E-3</c:v>
                </c:pt>
                <c:pt idx="62">
                  <c:v>7.2589589747757395E-3</c:v>
                </c:pt>
                <c:pt idx="63">
                  <c:v>6.4663763929672735E-3</c:v>
                </c:pt>
                <c:pt idx="64">
                  <c:v>3.8332574896146445E-3</c:v>
                </c:pt>
                <c:pt idx="65">
                  <c:v>5.0120927528042166E-3</c:v>
                </c:pt>
                <c:pt idx="66">
                  <c:v>6.0176531421616318E-3</c:v>
                </c:pt>
                <c:pt idx="67">
                  <c:v>5.6013951278606477E-3</c:v>
                </c:pt>
                <c:pt idx="68">
                  <c:v>4.5112206427621931E-3</c:v>
                </c:pt>
                <c:pt idx="69">
                  <c:v>1.1145635868129761E-3</c:v>
                </c:pt>
                <c:pt idx="70">
                  <c:v>-2.550862301313692E-3</c:v>
                </c:pt>
                <c:pt idx="71">
                  <c:v>-6.4375382003958558E-3</c:v>
                </c:pt>
                <c:pt idx="72">
                  <c:v>-9.1169645277080526E-3</c:v>
                </c:pt>
                <c:pt idx="73">
                  <c:v>-9.4405101914304679E-3</c:v>
                </c:pt>
                <c:pt idx="74">
                  <c:v>-8.7949060369130975E-3</c:v>
                </c:pt>
                <c:pt idx="75">
                  <c:v>-5.6146935093805955E-3</c:v>
                </c:pt>
                <c:pt idx="76">
                  <c:v>-3.201951269072599E-3</c:v>
                </c:pt>
                <c:pt idx="77">
                  <c:v>-2.5329747505834551E-3</c:v>
                </c:pt>
                <c:pt idx="78">
                  <c:v>-1.0163233861297453E-3</c:v>
                </c:pt>
                <c:pt idx="79">
                  <c:v>-1.8012435129152447E-4</c:v>
                </c:pt>
                <c:pt idx="80">
                  <c:v>1.6282868184239795E-3</c:v>
                </c:pt>
                <c:pt idx="81">
                  <c:v>4.4330936157723193E-3</c:v>
                </c:pt>
                <c:pt idx="82">
                  <c:v>5.9016911918541764E-3</c:v>
                </c:pt>
                <c:pt idx="83">
                  <c:v>7.1848504717586664E-3</c:v>
                </c:pt>
                <c:pt idx="84">
                  <c:v>8.3430128721543716E-3</c:v>
                </c:pt>
                <c:pt idx="85">
                  <c:v>8.2053481056976411E-3</c:v>
                </c:pt>
                <c:pt idx="86">
                  <c:v>7.9382409061489259E-3</c:v>
                </c:pt>
                <c:pt idx="87">
                  <c:v>6.9156725328248922E-3</c:v>
                </c:pt>
                <c:pt idx="88">
                  <c:v>6.7909675345998923E-3</c:v>
                </c:pt>
                <c:pt idx="89">
                  <c:v>4.3161367836951018E-3</c:v>
                </c:pt>
                <c:pt idx="90">
                  <c:v>-8.647424759282327E-3</c:v>
                </c:pt>
                <c:pt idx="91">
                  <c:v>-1.6525681245342188E-2</c:v>
                </c:pt>
                <c:pt idx="92">
                  <c:v>-2.2827942076001407E-2</c:v>
                </c:pt>
                <c:pt idx="93">
                  <c:v>-2.4274747912297896E-2</c:v>
                </c:pt>
                <c:pt idx="94">
                  <c:v>-3.8198776561204511E-3</c:v>
                </c:pt>
                <c:pt idx="95">
                  <c:v>1.1346790695116833E-2</c:v>
                </c:pt>
                <c:pt idx="96">
                  <c:v>2.0872420438480702E-2</c:v>
                </c:pt>
                <c:pt idx="97">
                  <c:v>2.9274164337095909E-2</c:v>
                </c:pt>
                <c:pt idx="98">
                  <c:v>2.6913228146695448E-2</c:v>
                </c:pt>
                <c:pt idx="99">
                  <c:v>2.5741430638318887E-2</c:v>
                </c:pt>
                <c:pt idx="100">
                  <c:v>2.7205018859429206E-2</c:v>
                </c:pt>
                <c:pt idx="101">
                  <c:v>2.4111773668614649E-2</c:v>
                </c:pt>
                <c:pt idx="102">
                  <c:v>1.8169143661230285E-2</c:v>
                </c:pt>
                <c:pt idx="103">
                  <c:v>1.2418084527676419E-2</c:v>
                </c:pt>
                <c:pt idx="104">
                  <c:v>8.1472989487408193E-3</c:v>
                </c:pt>
                <c:pt idx="105">
                  <c:v>8.043780016796934E-3</c:v>
                </c:pt>
                <c:pt idx="106">
                  <c:v>9.1806765825860233E-3</c:v>
                </c:pt>
                <c:pt idx="107">
                  <c:v>1.202480147630338E-2</c:v>
                </c:pt>
                <c:pt idx="108">
                  <c:v>1.2964904472198229E-2</c:v>
                </c:pt>
                <c:pt idx="109">
                  <c:v>1.1085324066031105E-2</c:v>
                </c:pt>
                <c:pt idx="110">
                  <c:v>9.6562136824693383E-3</c:v>
                </c:pt>
                <c:pt idx="111">
                  <c:v>6.4477645578377421E-3</c:v>
                </c:pt>
                <c:pt idx="112">
                  <c:v>5.0628357628686501E-3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BE-4BEF-9D41-9C024DEE41D8}"/>
            </c:ext>
          </c:extLst>
        </c:ser>
        <c:ser>
          <c:idx val="6"/>
          <c:order val="6"/>
          <c:tx>
            <c:strRef>
              <c:f>Planilha5!$AS$9</c:f>
              <c:strCache>
                <c:ptCount val="1"/>
                <c:pt idx="0">
                  <c:v>Adm., defesa, saúde e educação públicas e seguridade social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Planilha5!$AL$10:$AL$122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Planilha5!$AS$10:$AS$122</c:f>
              <c:numCache>
                <c:formatCode>0.0%</c:formatCode>
                <c:ptCount val="113"/>
                <c:pt idx="0">
                  <c:v>-9.878470262405862E-5</c:v>
                </c:pt>
                <c:pt idx="1">
                  <c:v>3.7239248379757691E-4</c:v>
                </c:pt>
                <c:pt idx="2">
                  <c:v>2.3524439531223741E-3</c:v>
                </c:pt>
                <c:pt idx="3">
                  <c:v>4.8838125702100237E-3</c:v>
                </c:pt>
                <c:pt idx="4">
                  <c:v>6.5041658921416437E-3</c:v>
                </c:pt>
                <c:pt idx="5">
                  <c:v>7.8337720473018943E-3</c:v>
                </c:pt>
                <c:pt idx="6">
                  <c:v>8.1887708681031152E-3</c:v>
                </c:pt>
                <c:pt idx="7">
                  <c:v>7.9242039629510343E-3</c:v>
                </c:pt>
                <c:pt idx="8">
                  <c:v>7.4321262835623991E-3</c:v>
                </c:pt>
                <c:pt idx="9">
                  <c:v>5.9818397557905821E-3</c:v>
                </c:pt>
                <c:pt idx="10">
                  <c:v>4.7192878692567698E-3</c:v>
                </c:pt>
                <c:pt idx="11">
                  <c:v>3.9361669084812968E-3</c:v>
                </c:pt>
                <c:pt idx="12">
                  <c:v>3.8127076345778736E-3</c:v>
                </c:pt>
                <c:pt idx="13">
                  <c:v>4.8044006346722604E-3</c:v>
                </c:pt>
                <c:pt idx="14">
                  <c:v>6.2686208662922523E-3</c:v>
                </c:pt>
                <c:pt idx="15">
                  <c:v>7.5396557594739587E-3</c:v>
                </c:pt>
                <c:pt idx="16">
                  <c:v>8.2307798737418208E-3</c:v>
                </c:pt>
                <c:pt idx="17">
                  <c:v>8.3817072957517794E-3</c:v>
                </c:pt>
                <c:pt idx="18">
                  <c:v>7.8530219936298207E-3</c:v>
                </c:pt>
                <c:pt idx="19">
                  <c:v>7.0602806195177396E-3</c:v>
                </c:pt>
                <c:pt idx="20">
                  <c:v>6.5556009158407669E-3</c:v>
                </c:pt>
                <c:pt idx="21">
                  <c:v>5.9327852267251997E-3</c:v>
                </c:pt>
                <c:pt idx="22">
                  <c:v>6.0704243400857812E-3</c:v>
                </c:pt>
                <c:pt idx="23">
                  <c:v>6.7348502016916431E-3</c:v>
                </c:pt>
                <c:pt idx="24">
                  <c:v>7.8797176624996867E-3</c:v>
                </c:pt>
                <c:pt idx="25">
                  <c:v>1.1250553114792059E-2</c:v>
                </c:pt>
                <c:pt idx="26">
                  <c:v>1.1275825569470019E-2</c:v>
                </c:pt>
                <c:pt idx="27">
                  <c:v>1.0985700109622942E-2</c:v>
                </c:pt>
                <c:pt idx="28">
                  <c:v>1.0006153896589832E-2</c:v>
                </c:pt>
                <c:pt idx="29">
                  <c:v>4.9456458535170125E-3</c:v>
                </c:pt>
                <c:pt idx="30">
                  <c:v>4.5991679537269363E-3</c:v>
                </c:pt>
                <c:pt idx="31">
                  <c:v>3.6786489450627174E-3</c:v>
                </c:pt>
                <c:pt idx="32">
                  <c:v>2.5019773876202877E-3</c:v>
                </c:pt>
                <c:pt idx="33">
                  <c:v>5.0533846345192429E-3</c:v>
                </c:pt>
                <c:pt idx="34">
                  <c:v>5.7240193000142187E-3</c:v>
                </c:pt>
                <c:pt idx="35">
                  <c:v>7.0281523225571053E-3</c:v>
                </c:pt>
                <c:pt idx="36">
                  <c:v>9.4711415417034085E-3</c:v>
                </c:pt>
                <c:pt idx="37">
                  <c:v>9.1109347861734694E-3</c:v>
                </c:pt>
                <c:pt idx="38">
                  <c:v>8.3648747334605696E-3</c:v>
                </c:pt>
                <c:pt idx="39">
                  <c:v>7.3435263507895098E-3</c:v>
                </c:pt>
                <c:pt idx="40">
                  <c:v>5.2299635626163561E-3</c:v>
                </c:pt>
                <c:pt idx="41">
                  <c:v>3.1886908633888583E-3</c:v>
                </c:pt>
                <c:pt idx="42">
                  <c:v>2.056023922736011E-3</c:v>
                </c:pt>
                <c:pt idx="43">
                  <c:v>1.3628126797797266E-3</c:v>
                </c:pt>
                <c:pt idx="44">
                  <c:v>1.5378034284216002E-3</c:v>
                </c:pt>
                <c:pt idx="45">
                  <c:v>3.6179485440448072E-3</c:v>
                </c:pt>
                <c:pt idx="46">
                  <c:v>5.1458080474609397E-3</c:v>
                </c:pt>
                <c:pt idx="47">
                  <c:v>6.5665429759043338E-3</c:v>
                </c:pt>
                <c:pt idx="48">
                  <c:v>8.411334192843737E-3</c:v>
                </c:pt>
                <c:pt idx="49">
                  <c:v>8.1267360821230244E-3</c:v>
                </c:pt>
                <c:pt idx="50">
                  <c:v>7.7439096933525787E-3</c:v>
                </c:pt>
                <c:pt idx="51">
                  <c:v>7.0381911876119781E-3</c:v>
                </c:pt>
                <c:pt idx="52">
                  <c:v>5.4987082932768088E-3</c:v>
                </c:pt>
                <c:pt idx="53">
                  <c:v>5.3552765584242287E-3</c:v>
                </c:pt>
                <c:pt idx="54">
                  <c:v>5.1488757649662507E-3</c:v>
                </c:pt>
                <c:pt idx="55">
                  <c:v>4.8255151371695377E-3</c:v>
                </c:pt>
                <c:pt idx="56">
                  <c:v>4.5686209455926708E-3</c:v>
                </c:pt>
                <c:pt idx="57">
                  <c:v>3.9448735078732181E-3</c:v>
                </c:pt>
                <c:pt idx="58">
                  <c:v>3.7945067700742119E-3</c:v>
                </c:pt>
                <c:pt idx="59">
                  <c:v>3.3890924065880564E-3</c:v>
                </c:pt>
                <c:pt idx="60">
                  <c:v>3.1920259864664734E-3</c:v>
                </c:pt>
                <c:pt idx="61">
                  <c:v>3.2784527757963081E-3</c:v>
                </c:pt>
                <c:pt idx="62">
                  <c:v>2.9436315226875477E-3</c:v>
                </c:pt>
                <c:pt idx="63">
                  <c:v>4.1223390902942721E-3</c:v>
                </c:pt>
                <c:pt idx="64">
                  <c:v>5.0992227734513694E-3</c:v>
                </c:pt>
                <c:pt idx="65">
                  <c:v>4.349842149405086E-3</c:v>
                </c:pt>
                <c:pt idx="66">
                  <c:v>3.8862329521659063E-3</c:v>
                </c:pt>
                <c:pt idx="67">
                  <c:v>1.9597249156052903E-3</c:v>
                </c:pt>
                <c:pt idx="68">
                  <c:v>2.2848374170921312E-4</c:v>
                </c:pt>
                <c:pt idx="69">
                  <c:v>3.5383734011280052E-4</c:v>
                </c:pt>
                <c:pt idx="70">
                  <c:v>-9.8591611620398064E-5</c:v>
                </c:pt>
                <c:pt idx="71">
                  <c:v>2.0181537439877356E-4</c:v>
                </c:pt>
                <c:pt idx="72">
                  <c:v>5.5909250644601085E-4</c:v>
                </c:pt>
                <c:pt idx="73">
                  <c:v>5.1405270970575367E-4</c:v>
                </c:pt>
                <c:pt idx="74">
                  <c:v>1.1446472457100532E-3</c:v>
                </c:pt>
                <c:pt idx="75">
                  <c:v>1.1784654264110107E-3</c:v>
                </c:pt>
                <c:pt idx="76">
                  <c:v>6.1003576118735337E-4</c:v>
                </c:pt>
                <c:pt idx="77">
                  <c:v>2.0818552347570091E-4</c:v>
                </c:pt>
                <c:pt idx="78">
                  <c:v>-4.1280456778077694E-4</c:v>
                </c:pt>
                <c:pt idx="79">
                  <c:v>-6.1847060848265617E-4</c:v>
                </c:pt>
                <c:pt idx="80">
                  <c:v>1.9583848966904578E-4</c:v>
                </c:pt>
                <c:pt idx="81">
                  <c:v>8.4538181555313368E-4</c:v>
                </c:pt>
                <c:pt idx="82">
                  <c:v>1.1231848771886864E-3</c:v>
                </c:pt>
                <c:pt idx="83">
                  <c:v>9.7172314147892251E-4</c:v>
                </c:pt>
                <c:pt idx="84">
                  <c:v>2.3398798604919757E-4</c:v>
                </c:pt>
                <c:pt idx="85">
                  <c:v>-3.7572211896110826E-4</c:v>
                </c:pt>
                <c:pt idx="86">
                  <c:v>-8.4753727362950153E-4</c:v>
                </c:pt>
                <c:pt idx="87">
                  <c:v>-1.2824252779342355E-3</c:v>
                </c:pt>
                <c:pt idx="88">
                  <c:v>-1.0120025816615821E-3</c:v>
                </c:pt>
                <c:pt idx="89">
                  <c:v>-1.0401766027171454E-3</c:v>
                </c:pt>
                <c:pt idx="90">
                  <c:v>-6.0792427229543113E-3</c:v>
                </c:pt>
                <c:pt idx="91">
                  <c:v>-8.7881192146190661E-3</c:v>
                </c:pt>
                <c:pt idx="92">
                  <c:v>-1.0746612778382264E-2</c:v>
                </c:pt>
                <c:pt idx="93">
                  <c:v>-1.2694781036886489E-2</c:v>
                </c:pt>
                <c:pt idx="94">
                  <c:v>-3.8808307689112585E-3</c:v>
                </c:pt>
                <c:pt idx="95">
                  <c:v>2.1660217533237525E-3</c:v>
                </c:pt>
                <c:pt idx="96">
                  <c:v>6.4758631349868586E-3</c:v>
                </c:pt>
                <c:pt idx="97">
                  <c:v>1.1303791038456109E-2</c:v>
                </c:pt>
                <c:pt idx="98">
                  <c:v>8.0389431994635063E-3</c:v>
                </c:pt>
                <c:pt idx="99">
                  <c:v>6.4444952627360419E-3</c:v>
                </c:pt>
                <c:pt idx="100">
                  <c:v>3.8512302924898619E-3</c:v>
                </c:pt>
                <c:pt idx="101">
                  <c:v>1.8915074394335065E-3</c:v>
                </c:pt>
                <c:pt idx="102">
                  <c:v>2.5524345352486329E-3</c:v>
                </c:pt>
                <c:pt idx="103">
                  <c:v>2.2791863402294391E-3</c:v>
                </c:pt>
                <c:pt idx="104">
                  <c:v>3.7238797972571915E-3</c:v>
                </c:pt>
                <c:pt idx="105">
                  <c:v>4.256589096325915E-3</c:v>
                </c:pt>
                <c:pt idx="106">
                  <c:v>3.6915133555769932E-3</c:v>
                </c:pt>
                <c:pt idx="107">
                  <c:v>4.0363862884740254E-3</c:v>
                </c:pt>
                <c:pt idx="108">
                  <c:v>4.0390193331127887E-3</c:v>
                </c:pt>
                <c:pt idx="109">
                  <c:v>3.4962120094623045E-3</c:v>
                </c:pt>
                <c:pt idx="110">
                  <c:v>2.5795477340921297E-3</c:v>
                </c:pt>
                <c:pt idx="111">
                  <c:v>1.5348790329138696E-3</c:v>
                </c:pt>
                <c:pt idx="112">
                  <c:v>1.1175791815709027E-3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BE-4BEF-9D41-9C024DEE41D8}"/>
            </c:ext>
          </c:extLst>
        </c:ser>
        <c:ser>
          <c:idx val="7"/>
          <c:order val="7"/>
          <c:tx>
            <c:strRef>
              <c:f>Planilha5!$AT$9</c:f>
              <c:strCache>
                <c:ptCount val="1"/>
                <c:pt idx="0">
                  <c:v> Serviços - Total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Planilha5!$AL$10:$AL$122</c:f>
              <c:strCache>
                <c:ptCount val="113"/>
                <c:pt idx="0">
                  <c:v>1997.IV</c:v>
                </c:pt>
                <c:pt idx="1">
                  <c:v>1998.I</c:v>
                </c:pt>
                <c:pt idx="2">
                  <c:v>1998.II</c:v>
                </c:pt>
                <c:pt idx="3">
                  <c:v>1998.III</c:v>
                </c:pt>
                <c:pt idx="4">
                  <c:v>1998.IV</c:v>
                </c:pt>
                <c:pt idx="5">
                  <c:v>1999.I</c:v>
                </c:pt>
                <c:pt idx="6">
                  <c:v>1999.II</c:v>
                </c:pt>
                <c:pt idx="7">
                  <c:v>1999.III</c:v>
                </c:pt>
                <c:pt idx="8">
                  <c:v>1999.IV</c:v>
                </c:pt>
                <c:pt idx="9">
                  <c:v>2000.I</c:v>
                </c:pt>
                <c:pt idx="10">
                  <c:v>2000.II</c:v>
                </c:pt>
                <c:pt idx="11">
                  <c:v>2000.III</c:v>
                </c:pt>
                <c:pt idx="12">
                  <c:v>2000.IV</c:v>
                </c:pt>
                <c:pt idx="13">
                  <c:v>2001.I</c:v>
                </c:pt>
                <c:pt idx="14">
                  <c:v>2001.II</c:v>
                </c:pt>
                <c:pt idx="15">
                  <c:v>2001.III</c:v>
                </c:pt>
                <c:pt idx="16">
                  <c:v>2001.IV</c:v>
                </c:pt>
                <c:pt idx="17">
                  <c:v>2002.I</c:v>
                </c:pt>
                <c:pt idx="18">
                  <c:v>2002.II</c:v>
                </c:pt>
                <c:pt idx="19">
                  <c:v>2002.III</c:v>
                </c:pt>
                <c:pt idx="20">
                  <c:v>2002.IV</c:v>
                </c:pt>
                <c:pt idx="21">
                  <c:v>2003.I</c:v>
                </c:pt>
                <c:pt idx="22">
                  <c:v>2003.II</c:v>
                </c:pt>
                <c:pt idx="23">
                  <c:v>2003.III</c:v>
                </c:pt>
                <c:pt idx="24">
                  <c:v>2003.IV</c:v>
                </c:pt>
                <c:pt idx="25">
                  <c:v>2004.I</c:v>
                </c:pt>
                <c:pt idx="26">
                  <c:v>2004.II</c:v>
                </c:pt>
                <c:pt idx="27">
                  <c:v>2004.III</c:v>
                </c:pt>
                <c:pt idx="28">
                  <c:v>2004.IV</c:v>
                </c:pt>
                <c:pt idx="29">
                  <c:v>2005.I</c:v>
                </c:pt>
                <c:pt idx="30">
                  <c:v>2005.II</c:v>
                </c:pt>
                <c:pt idx="31">
                  <c:v>2005.III</c:v>
                </c:pt>
                <c:pt idx="32">
                  <c:v>2005.IV</c:v>
                </c:pt>
                <c:pt idx="33">
                  <c:v>2006.I</c:v>
                </c:pt>
                <c:pt idx="34">
                  <c:v>2006.II</c:v>
                </c:pt>
                <c:pt idx="35">
                  <c:v>2006.III</c:v>
                </c:pt>
                <c:pt idx="36">
                  <c:v>2006.IV</c:v>
                </c:pt>
                <c:pt idx="37">
                  <c:v>2007.I</c:v>
                </c:pt>
                <c:pt idx="38">
                  <c:v>2007.II</c:v>
                </c:pt>
                <c:pt idx="39">
                  <c:v>2007.III</c:v>
                </c:pt>
                <c:pt idx="40">
                  <c:v>2007.IV</c:v>
                </c:pt>
                <c:pt idx="41">
                  <c:v>2008.I</c:v>
                </c:pt>
                <c:pt idx="42">
                  <c:v>2008.II</c:v>
                </c:pt>
                <c:pt idx="43">
                  <c:v>2008.III</c:v>
                </c:pt>
                <c:pt idx="44">
                  <c:v>2008.IV</c:v>
                </c:pt>
                <c:pt idx="45">
                  <c:v>2009.I</c:v>
                </c:pt>
                <c:pt idx="46">
                  <c:v>2009.II</c:v>
                </c:pt>
                <c:pt idx="47">
                  <c:v>2009.III</c:v>
                </c:pt>
                <c:pt idx="48">
                  <c:v>2009.IV</c:v>
                </c:pt>
                <c:pt idx="49">
                  <c:v>2010.I</c:v>
                </c:pt>
                <c:pt idx="50">
                  <c:v>2010.II</c:v>
                </c:pt>
                <c:pt idx="51">
                  <c:v>2010.III</c:v>
                </c:pt>
                <c:pt idx="52">
                  <c:v>2010.IV</c:v>
                </c:pt>
                <c:pt idx="53">
                  <c:v>2011.I</c:v>
                </c:pt>
                <c:pt idx="54">
                  <c:v>2011.II</c:v>
                </c:pt>
                <c:pt idx="55">
                  <c:v>2011.III</c:v>
                </c:pt>
                <c:pt idx="56">
                  <c:v>2011.IV</c:v>
                </c:pt>
                <c:pt idx="57">
                  <c:v>2012.I</c:v>
                </c:pt>
                <c:pt idx="58">
                  <c:v>2012.II</c:v>
                </c:pt>
                <c:pt idx="59">
                  <c:v>2012.III</c:v>
                </c:pt>
                <c:pt idx="60">
                  <c:v>2012.IV</c:v>
                </c:pt>
                <c:pt idx="61">
                  <c:v>2013.I</c:v>
                </c:pt>
                <c:pt idx="62">
                  <c:v>2013.II</c:v>
                </c:pt>
                <c:pt idx="63">
                  <c:v>2013.III</c:v>
                </c:pt>
                <c:pt idx="64">
                  <c:v>2013.IV</c:v>
                </c:pt>
                <c:pt idx="65">
                  <c:v>2014.I</c:v>
                </c:pt>
                <c:pt idx="66">
                  <c:v>2014.II</c:v>
                </c:pt>
                <c:pt idx="67">
                  <c:v>2014.III</c:v>
                </c:pt>
                <c:pt idx="68">
                  <c:v>2014.IV</c:v>
                </c:pt>
                <c:pt idx="69">
                  <c:v>2015.I</c:v>
                </c:pt>
                <c:pt idx="70">
                  <c:v>2015.II</c:v>
                </c:pt>
                <c:pt idx="71">
                  <c:v>2015.III</c:v>
                </c:pt>
                <c:pt idx="72">
                  <c:v>2015.IV</c:v>
                </c:pt>
                <c:pt idx="73">
                  <c:v>2016.I</c:v>
                </c:pt>
                <c:pt idx="74">
                  <c:v>2016.II</c:v>
                </c:pt>
                <c:pt idx="75">
                  <c:v>2016.III</c:v>
                </c:pt>
                <c:pt idx="76">
                  <c:v>2016.IV</c:v>
                </c:pt>
                <c:pt idx="77">
                  <c:v>2017.I</c:v>
                </c:pt>
                <c:pt idx="78">
                  <c:v>2017.II</c:v>
                </c:pt>
                <c:pt idx="79">
                  <c:v>2017.III</c:v>
                </c:pt>
                <c:pt idx="80">
                  <c:v>2017.IV</c:v>
                </c:pt>
                <c:pt idx="81">
                  <c:v>2018.I</c:v>
                </c:pt>
                <c:pt idx="82">
                  <c:v>2018.II</c:v>
                </c:pt>
                <c:pt idx="83">
                  <c:v>2018.III</c:v>
                </c:pt>
                <c:pt idx="84">
                  <c:v>2018.IV</c:v>
                </c:pt>
                <c:pt idx="85">
                  <c:v>2019.I</c:v>
                </c:pt>
                <c:pt idx="86">
                  <c:v>2019.II</c:v>
                </c:pt>
                <c:pt idx="87">
                  <c:v>2019.III</c:v>
                </c:pt>
                <c:pt idx="88">
                  <c:v>2019.IV</c:v>
                </c:pt>
                <c:pt idx="89">
                  <c:v>2020.I</c:v>
                </c:pt>
                <c:pt idx="90">
                  <c:v>2020.II</c:v>
                </c:pt>
                <c:pt idx="91">
                  <c:v>2020.III</c:v>
                </c:pt>
                <c:pt idx="92">
                  <c:v>2020.IV</c:v>
                </c:pt>
                <c:pt idx="93">
                  <c:v>2021.I</c:v>
                </c:pt>
                <c:pt idx="94">
                  <c:v>2021.II</c:v>
                </c:pt>
                <c:pt idx="95">
                  <c:v>2021.III</c:v>
                </c:pt>
                <c:pt idx="96">
                  <c:v>2021.IV</c:v>
                </c:pt>
                <c:pt idx="97">
                  <c:v>2022.I</c:v>
                </c:pt>
                <c:pt idx="98">
                  <c:v>2022.II</c:v>
                </c:pt>
                <c:pt idx="99">
                  <c:v>2022.III</c:v>
                </c:pt>
                <c:pt idx="100">
                  <c:v>2022.IV</c:v>
                </c:pt>
                <c:pt idx="101">
                  <c:v>2023.I</c:v>
                </c:pt>
                <c:pt idx="102">
                  <c:v>2023.II</c:v>
                </c:pt>
                <c:pt idx="103">
                  <c:v>2023.III</c:v>
                </c:pt>
                <c:pt idx="104">
                  <c:v>2023.IV</c:v>
                </c:pt>
                <c:pt idx="105">
                  <c:v>2024.I</c:v>
                </c:pt>
                <c:pt idx="106">
                  <c:v>2024.II</c:v>
                </c:pt>
                <c:pt idx="107">
                  <c:v>2024.III</c:v>
                </c:pt>
                <c:pt idx="108">
                  <c:v>2024.IV</c:v>
                </c:pt>
                <c:pt idx="109">
                  <c:v>2025.I</c:v>
                </c:pt>
                <c:pt idx="110">
                  <c:v>2025.II</c:v>
                </c:pt>
                <c:pt idx="111">
                  <c:v>2025.III</c:v>
                </c:pt>
                <c:pt idx="112">
                  <c:v>2025.IV</c:v>
                </c:pt>
              </c:strCache>
            </c:strRef>
          </c:cat>
          <c:val>
            <c:numRef>
              <c:f>Planilha5!$AT$10:$AT$122</c:f>
              <c:numCache>
                <c:formatCode>0.0%</c:formatCode>
                <c:ptCount val="113"/>
                <c:pt idx="0">
                  <c:v>2.5342338048156776E-2</c:v>
                </c:pt>
                <c:pt idx="1">
                  <c:v>2.4055865491471318E-2</c:v>
                </c:pt>
                <c:pt idx="2">
                  <c:v>2.3088164152700319E-2</c:v>
                </c:pt>
                <c:pt idx="3">
                  <c:v>2.44131810108974E-2</c:v>
                </c:pt>
                <c:pt idx="4">
                  <c:v>1.4214815228865474E-2</c:v>
                </c:pt>
                <c:pt idx="5">
                  <c:v>1.751182473424473E-2</c:v>
                </c:pt>
                <c:pt idx="6">
                  <c:v>1.7037281387282333E-2</c:v>
                </c:pt>
                <c:pt idx="7">
                  <c:v>1.470473735910427E-2</c:v>
                </c:pt>
                <c:pt idx="8">
                  <c:v>1.8203151895443304E-2</c:v>
                </c:pt>
                <c:pt idx="9">
                  <c:v>1.9177220335957479E-2</c:v>
                </c:pt>
                <c:pt idx="10">
                  <c:v>2.3238367633630297E-2</c:v>
                </c:pt>
                <c:pt idx="11">
                  <c:v>3.1963158710109019E-2</c:v>
                </c:pt>
                <c:pt idx="12">
                  <c:v>3.8467521455338494E-2</c:v>
                </c:pt>
                <c:pt idx="13">
                  <c:v>3.6651781796647409E-2</c:v>
                </c:pt>
                <c:pt idx="14">
                  <c:v>3.6293572209579406E-2</c:v>
                </c:pt>
                <c:pt idx="15">
                  <c:v>2.969614098086959E-2</c:v>
                </c:pt>
                <c:pt idx="16">
                  <c:v>2.0637140919325114E-2</c:v>
                </c:pt>
                <c:pt idx="17">
                  <c:v>2.1906759465660564E-2</c:v>
                </c:pt>
                <c:pt idx="18">
                  <c:v>2.0248911964096727E-2</c:v>
                </c:pt>
                <c:pt idx="19">
                  <c:v>2.4484853223538661E-2</c:v>
                </c:pt>
                <c:pt idx="20">
                  <c:v>3.122349532551949E-2</c:v>
                </c:pt>
                <c:pt idx="21">
                  <c:v>2.849506453843631E-2</c:v>
                </c:pt>
                <c:pt idx="22">
                  <c:v>2.4478881089670779E-2</c:v>
                </c:pt>
                <c:pt idx="23">
                  <c:v>1.7024434345230155E-2</c:v>
                </c:pt>
                <c:pt idx="24">
                  <c:v>9.913197740495594E-3</c:v>
                </c:pt>
                <c:pt idx="25">
                  <c:v>1.3571438477355535E-2</c:v>
                </c:pt>
                <c:pt idx="26">
                  <c:v>2.5094091994446011E-2</c:v>
                </c:pt>
                <c:pt idx="27">
                  <c:v>3.7131370634817529E-2</c:v>
                </c:pt>
                <c:pt idx="28">
                  <c:v>5.0095557306963023E-2</c:v>
                </c:pt>
                <c:pt idx="29">
                  <c:v>5.296826553476941E-2</c:v>
                </c:pt>
                <c:pt idx="30">
                  <c:v>4.9592251244050534E-2</c:v>
                </c:pt>
                <c:pt idx="31">
                  <c:v>4.5295401772442956E-2</c:v>
                </c:pt>
                <c:pt idx="32">
                  <c:v>3.6606340408312787E-2</c:v>
                </c:pt>
                <c:pt idx="33">
                  <c:v>3.6881815090984205E-2</c:v>
                </c:pt>
                <c:pt idx="34">
                  <c:v>3.6097729847635263E-2</c:v>
                </c:pt>
                <c:pt idx="35">
                  <c:v>3.8195089717326214E-2</c:v>
                </c:pt>
                <c:pt idx="36">
                  <c:v>4.3312451063575619E-2</c:v>
                </c:pt>
                <c:pt idx="37">
                  <c:v>4.5996192188648255E-2</c:v>
                </c:pt>
                <c:pt idx="38">
                  <c:v>5.1228601090784087E-2</c:v>
                </c:pt>
                <c:pt idx="39">
                  <c:v>5.3746494419242286E-2</c:v>
                </c:pt>
                <c:pt idx="40">
                  <c:v>5.8265112624298343E-2</c:v>
                </c:pt>
                <c:pt idx="41">
                  <c:v>5.7267209296006483E-2</c:v>
                </c:pt>
                <c:pt idx="42">
                  <c:v>5.6772783403211902E-2</c:v>
                </c:pt>
                <c:pt idx="43">
                  <c:v>5.8875106102943775E-2</c:v>
                </c:pt>
                <c:pt idx="44">
                  <c:v>4.8240191257270082E-2</c:v>
                </c:pt>
                <c:pt idx="45">
                  <c:v>3.7553434221446969E-2</c:v>
                </c:pt>
                <c:pt idx="46">
                  <c:v>2.4847953302205905E-2</c:v>
                </c:pt>
                <c:pt idx="47">
                  <c:v>1.3058338716608331E-2</c:v>
                </c:pt>
                <c:pt idx="48">
                  <c:v>2.0668237861514172E-2</c:v>
                </c:pt>
                <c:pt idx="49">
                  <c:v>3.3349428275812665E-2</c:v>
                </c:pt>
                <c:pt idx="50">
                  <c:v>4.6675438411416748E-2</c:v>
                </c:pt>
                <c:pt idx="51">
                  <c:v>5.7674535101681634E-2</c:v>
                </c:pt>
                <c:pt idx="52">
                  <c:v>5.8036528354641792E-2</c:v>
                </c:pt>
                <c:pt idx="53">
                  <c:v>5.4331746825307947E-2</c:v>
                </c:pt>
                <c:pt idx="54">
                  <c:v>5.0163158688868892E-2</c:v>
                </c:pt>
                <c:pt idx="55">
                  <c:v>4.2772374615734021E-2</c:v>
                </c:pt>
                <c:pt idx="56">
                  <c:v>3.4578224452147754E-2</c:v>
                </c:pt>
                <c:pt idx="57">
                  <c:v>2.8429560003606635E-2</c:v>
                </c:pt>
                <c:pt idx="58">
                  <c:v>2.3691710465331584E-2</c:v>
                </c:pt>
                <c:pt idx="59">
                  <c:v>2.4913589248833246E-2</c:v>
                </c:pt>
                <c:pt idx="60">
                  <c:v>2.9029099324791696E-2</c:v>
                </c:pt>
                <c:pt idx="61">
                  <c:v>3.0498337022374145E-2</c:v>
                </c:pt>
                <c:pt idx="62">
                  <c:v>3.2196845427806098E-2</c:v>
                </c:pt>
                <c:pt idx="63">
                  <c:v>3.0807160336393302E-2</c:v>
                </c:pt>
                <c:pt idx="64">
                  <c:v>2.7538277815609247E-2</c:v>
                </c:pt>
                <c:pt idx="65">
                  <c:v>2.7600627021032498E-2</c:v>
                </c:pt>
                <c:pt idx="66">
                  <c:v>2.1497402974083757E-2</c:v>
                </c:pt>
                <c:pt idx="67">
                  <c:v>1.5539653646134965E-2</c:v>
                </c:pt>
                <c:pt idx="68">
                  <c:v>9.8540343636472905E-3</c:v>
                </c:pt>
                <c:pt idx="69">
                  <c:v>9.926647126667909E-5</c:v>
                </c:pt>
                <c:pt idx="70">
                  <c:v>-7.0359068809333625E-3</c:v>
                </c:pt>
                <c:pt idx="71">
                  <c:v>-1.6573578232504826E-2</c:v>
                </c:pt>
                <c:pt idx="72">
                  <c:v>-2.7337615314598551E-2</c:v>
                </c:pt>
                <c:pt idx="73">
                  <c:v>-3.2248704192512911E-2</c:v>
                </c:pt>
                <c:pt idx="74">
                  <c:v>-3.2138670652264278E-2</c:v>
                </c:pt>
                <c:pt idx="75">
                  <c:v>-2.7736025205818748E-2</c:v>
                </c:pt>
                <c:pt idx="76">
                  <c:v>-2.2213436331531056E-2</c:v>
                </c:pt>
                <c:pt idx="77">
                  <c:v>-1.7304873445590285E-2</c:v>
                </c:pt>
                <c:pt idx="78">
                  <c:v>-1.1270030456215441E-2</c:v>
                </c:pt>
                <c:pt idx="79">
                  <c:v>-3.4496124699557873E-3</c:v>
                </c:pt>
                <c:pt idx="80">
                  <c:v>7.6566323478906018E-3</c:v>
                </c:pt>
                <c:pt idx="81">
                  <c:v>1.7337714325294851E-2</c:v>
                </c:pt>
                <c:pt idx="82">
                  <c:v>2.1671953861267523E-2</c:v>
                </c:pt>
                <c:pt idx="83">
                  <c:v>2.3148381572072774E-2</c:v>
                </c:pt>
                <c:pt idx="84">
                  <c:v>2.0871437188212383E-2</c:v>
                </c:pt>
                <c:pt idx="85">
                  <c:v>1.8194554481667735E-2</c:v>
                </c:pt>
                <c:pt idx="86">
                  <c:v>1.6393390083676573E-2</c:v>
                </c:pt>
                <c:pt idx="87">
                  <c:v>1.4159202441689223E-2</c:v>
                </c:pt>
                <c:pt idx="88">
                  <c:v>1.5121017524039715E-2</c:v>
                </c:pt>
                <c:pt idx="89">
                  <c:v>1.193930757200734E-2</c:v>
                </c:pt>
                <c:pt idx="90">
                  <c:v>-1.5609533320744107E-2</c:v>
                </c:pt>
                <c:pt idx="91">
                  <c:v>-2.8923869870278285E-2</c:v>
                </c:pt>
                <c:pt idx="92">
                  <c:v>-3.7381071676107602E-2</c:v>
                </c:pt>
                <c:pt idx="93">
                  <c:v>-3.9367538438294325E-2</c:v>
                </c:pt>
                <c:pt idx="94">
                  <c:v>9.0590916504567076E-3</c:v>
                </c:pt>
                <c:pt idx="95">
                  <c:v>3.4316175725342957E-2</c:v>
                </c:pt>
                <c:pt idx="96">
                  <c:v>4.8029514166278764E-2</c:v>
                </c:pt>
                <c:pt idx="97">
                  <c:v>5.8854779673953805E-2</c:v>
                </c:pt>
                <c:pt idx="98">
                  <c:v>4.4824524700671109E-2</c:v>
                </c:pt>
                <c:pt idx="99">
                  <c:v>4.2959074365263472E-2</c:v>
                </c:pt>
                <c:pt idx="100">
                  <c:v>4.2566872916133702E-2</c:v>
                </c:pt>
                <c:pt idx="101">
                  <c:v>4.1815605492469876E-2</c:v>
                </c:pt>
                <c:pt idx="102">
                  <c:v>3.7964735331397659E-2</c:v>
                </c:pt>
                <c:pt idx="103">
                  <c:v>3.1176288581891365E-2</c:v>
                </c:pt>
                <c:pt idx="104">
                  <c:v>2.7774096460634112E-2</c:v>
                </c:pt>
                <c:pt idx="105">
                  <c:v>2.7963124856606347E-2</c:v>
                </c:pt>
                <c:pt idx="106">
                  <c:v>2.9628489956084136E-2</c:v>
                </c:pt>
                <c:pt idx="107">
                  <c:v>3.4695791518684072E-2</c:v>
                </c:pt>
                <c:pt idx="108">
                  <c:v>3.7797390766123318E-2</c:v>
                </c:pt>
                <c:pt idx="109">
                  <c:v>3.4278231109444501E-2</c:v>
                </c:pt>
                <c:pt idx="110">
                  <c:v>2.9495654429171347E-2</c:v>
                </c:pt>
                <c:pt idx="111">
                  <c:v>2.1915089130481569E-2</c:v>
                </c:pt>
                <c:pt idx="112">
                  <c:v>1.8167368015451046E-2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BE-4BEF-9D41-9C024DEE4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505567"/>
        <c:axId val="216496927"/>
      </c:lineChart>
      <c:catAx>
        <c:axId val="21650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6496927"/>
        <c:crosses val="autoZero"/>
        <c:auto val="1"/>
        <c:lblAlgn val="ctr"/>
        <c:lblOffset val="100"/>
        <c:noMultiLvlLbl val="0"/>
      </c:catAx>
      <c:valAx>
        <c:axId val="21649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650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57822</xdr:colOff>
      <xdr:row>80</xdr:row>
      <xdr:rowOff>33617</xdr:rowOff>
    </xdr:from>
    <xdr:to>
      <xdr:col>23</xdr:col>
      <xdr:colOff>347383</xdr:colOff>
      <xdr:row>109</xdr:row>
      <xdr:rowOff>45607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A61A75-5B29-9534-0045-4C26ED585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249555</xdr:colOff>
      <xdr:row>105</xdr:row>
      <xdr:rowOff>75247</xdr:rowOff>
    </xdr:from>
    <xdr:to>
      <xdr:col>24</xdr:col>
      <xdr:colOff>430530</xdr:colOff>
      <xdr:row>122</xdr:row>
      <xdr:rowOff>63817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90295C-C51F-A243-BE12-B029EC17B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357187</xdr:colOff>
      <xdr:row>84</xdr:row>
      <xdr:rowOff>85726</xdr:rowOff>
    </xdr:from>
    <xdr:to>
      <xdr:col>32</xdr:col>
      <xdr:colOff>0</xdr:colOff>
      <xdr:row>113</xdr:row>
      <xdr:rowOff>33338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C2336DE-F837-46E4-91EA-39DBDA4F9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274544</xdr:colOff>
      <xdr:row>103</xdr:row>
      <xdr:rowOff>180414</xdr:rowOff>
    </xdr:from>
    <xdr:to>
      <xdr:col>17</xdr:col>
      <xdr:colOff>5603</xdr:colOff>
      <xdr:row>118</xdr:row>
      <xdr:rowOff>66114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38A25A-78F7-B4FF-8EA1-AE3292D19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274544</xdr:colOff>
      <xdr:row>103</xdr:row>
      <xdr:rowOff>180414</xdr:rowOff>
    </xdr:from>
    <xdr:to>
      <xdr:col>17</xdr:col>
      <xdr:colOff>5603</xdr:colOff>
      <xdr:row>118</xdr:row>
      <xdr:rowOff>66114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6226E22-4DC6-AA38-DCB7-5C9449DF2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381000</xdr:colOff>
      <xdr:row>104</xdr:row>
      <xdr:rowOff>133350</xdr:rowOff>
    </xdr:from>
    <xdr:to>
      <xdr:col>31</xdr:col>
      <xdr:colOff>76200</xdr:colOff>
      <xdr:row>119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C94061-484A-1101-C8B0-DA8DCD69E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421005</xdr:colOff>
      <xdr:row>85</xdr:row>
      <xdr:rowOff>73342</xdr:rowOff>
    </xdr:from>
    <xdr:to>
      <xdr:col>26</xdr:col>
      <xdr:colOff>116205</xdr:colOff>
      <xdr:row>100</xdr:row>
      <xdr:rowOff>105727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08F6A3-F8B5-1A02-C1E2-DFAA89384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581025</xdr:colOff>
      <xdr:row>105</xdr:row>
      <xdr:rowOff>128587</xdr:rowOff>
    </xdr:from>
    <xdr:to>
      <xdr:col>20</xdr:col>
      <xdr:colOff>276225</xdr:colOff>
      <xdr:row>120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817F84-1E72-F043-0303-CD82E9149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106</xdr:row>
      <xdr:rowOff>33337</xdr:rowOff>
    </xdr:from>
    <xdr:to>
      <xdr:col>14</xdr:col>
      <xdr:colOff>28575</xdr:colOff>
      <xdr:row>120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4B01EB-86DF-B17D-ED71-F69E483FF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581025</xdr:colOff>
      <xdr:row>106</xdr:row>
      <xdr:rowOff>33337</xdr:rowOff>
    </xdr:from>
    <xdr:to>
      <xdr:col>40</xdr:col>
      <xdr:colOff>276225</xdr:colOff>
      <xdr:row>120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730B66-70F8-0E4C-F19D-43ED42E69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CBA5BB-700E-4000-93B6-AE36BFBC4EC5}" name="Tabela1" displayName="Tabela1" ref="L9:U124" totalsRowShown="0" headerRowDxfId="10" dataDxfId="9" headerRowCellStyle="Porcentagem" dataCellStyle="Porcentagem">
  <autoFilter ref="L9:U124" xr:uid="{E6CBA5BB-700E-4000-93B6-AE36BFBC4EC5}"/>
  <tableColumns count="10">
    <tableColumn id="1" xr3:uid="{74EFB77F-2828-4997-A1B9-0C1B845A244A}" name="Coluna1">
      <calculatedColumnFormula>B10</calculatedColumnFormula>
    </tableColumn>
    <tableColumn id="2" xr3:uid="{D2D19E9B-D63B-4DA2-860D-78EA500DF5E7}" name=" PIB Nominal" dataDxfId="8">
      <calculatedColumnFormula>(N10+O10+P10+Q10+T10)</calculatedColumnFormula>
    </tableColumn>
    <tableColumn id="3" xr3:uid="{6852DA2A-974B-44C4-A8FC-DB0AD63A51F5}" name="Consumo das Famílias" dataDxfId="7" dataCellStyle="Porcentagem">
      <calculatedColumnFormula>C6*(SUM('Valores Correntes'!S9:S12)/SUM('Valores Correntes'!S5:S8)-1)</calculatedColumnFormula>
    </tableColumn>
    <tableColumn id="4" xr3:uid="{AE2CF593-1896-4583-A121-460EDCC7537B}" name="Consumo do Governo" dataDxfId="6" dataCellStyle="Porcentagem">
      <calculatedColumnFormula>D6*(SUM('Valores Correntes'!T9:T12)/SUM('Valores Correntes'!T5:T8)-1)</calculatedColumnFormula>
    </tableColumn>
    <tableColumn id="5" xr3:uid="{62D080A8-252F-4F78-B959-169AC5164B80}" name="Formação Bruta de Capital Fixo" dataDxfId="5" dataCellStyle="Porcentagem">
      <calculatedColumnFormula>F6*(SUM('Valores Correntes'!U9:U12)/SUM('Valores Correntes'!U5:U8)-1)</calculatedColumnFormula>
    </tableColumn>
    <tableColumn id="6" xr3:uid="{8EDBF105-7FCE-4040-BDAC-87DB1BD98148}" name="Variação de Estoques" dataDxfId="4" dataCellStyle="Porcentagem">
      <calculatedColumnFormula>G6*(SUM('Valores Correntes'!V9:V12)/SUM('Valores Correntes'!V5:V8)-1)</calculatedColumnFormula>
    </tableColumn>
    <tableColumn id="7" xr3:uid="{960C361B-71FA-452B-A891-C7AF0A6CF347}" name="Exportação" dataDxfId="3" dataCellStyle="Porcentagem">
      <calculatedColumnFormula>H6*(SUM('Valores Correntes'!W9:W12)/SUM('Valores Correntes'!W5:W8)-1)</calculatedColumnFormula>
    </tableColumn>
    <tableColumn id="8" xr3:uid="{6D68B8BB-C058-4470-A797-D70FF77FD778}" name="Importação" dataDxfId="2" dataCellStyle="Porcentagem">
      <calculatedColumnFormula>I6*(SUM('Valores Correntes'!X9:X12)/SUM('Valores Correntes'!X5:X8)-1)</calculatedColumnFormula>
    </tableColumn>
    <tableColumn id="9" xr3:uid="{0A6DD853-142D-46F2-A548-E4345EEB4292}" name="Exportações Líquidas" dataDxfId="1" dataCellStyle="Porcentagem">
      <calculatedColumnFormula>((SUM('Valores Correntes'!W9:W12)-SUM('Valores Correntes'!X9:X12))/(SUM('Valores Correntes'!W5:W8)-SUM('Valores Correntes'!X5:X8))-1)*J6</calculatedColumnFormula>
    </tableColumn>
    <tableColumn id="10" xr3:uid="{2D7B6098-F8EF-4590-AB86-F29F84A8D021}" name=" CDI" dataDxfId="0" dataCellStyle="Porcentagem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1B37-C63B-433E-A225-EFCAF228708C}">
  <sheetPr>
    <pageSetUpPr fitToPage="1"/>
  </sheetPr>
  <dimension ref="A1:V126"/>
  <sheetViews>
    <sheetView topLeftCell="A5" zoomScale="55" zoomScaleNormal="55" workbookViewId="0">
      <selection activeCell="A5" sqref="A5:V126"/>
    </sheetView>
  </sheetViews>
  <sheetFormatPr defaultRowHeight="12.75" customHeight="1" x14ac:dyDescent="0.25"/>
  <cols>
    <col min="1" max="1" width="7.6640625" style="1" customWidth="1"/>
    <col min="2" max="2" width="7.88671875" style="1" customWidth="1"/>
    <col min="3" max="3" width="9.5546875" style="1" customWidth="1"/>
    <col min="4" max="6" width="9.109375" style="1"/>
    <col min="7" max="7" width="6.5546875" style="1" customWidth="1"/>
    <col min="8" max="14" width="9.109375" style="1"/>
    <col min="15" max="15" width="5.88671875" style="1" customWidth="1"/>
    <col min="16" max="16" width="6.109375" style="1" customWidth="1"/>
    <col min="17" max="17" width="5.5546875" style="1" customWidth="1"/>
    <col min="18" max="18" width="10.88671875" style="2" customWidth="1"/>
    <col min="19" max="19" width="9.109375" style="1"/>
    <col min="20" max="20" width="10.44140625" style="1" customWidth="1"/>
    <col min="21" max="21" width="9.5546875" style="1" customWidth="1"/>
    <col min="22" max="22" width="9.6640625" style="1" customWidth="1"/>
    <col min="23" max="23" width="9.33203125" style="1" customWidth="1"/>
    <col min="24" max="256" width="9.109375" style="1"/>
    <col min="257" max="257" width="7.6640625" style="1" customWidth="1"/>
    <col min="258" max="258" width="7.88671875" style="1" customWidth="1"/>
    <col min="259" max="259" width="9.5546875" style="1" customWidth="1"/>
    <col min="260" max="262" width="9.109375" style="1"/>
    <col min="263" max="263" width="6.5546875" style="1" customWidth="1"/>
    <col min="264" max="270" width="9.109375" style="1"/>
    <col min="271" max="271" width="5.88671875" style="1" customWidth="1"/>
    <col min="272" max="272" width="6.109375" style="1" customWidth="1"/>
    <col min="273" max="273" width="5.5546875" style="1" customWidth="1"/>
    <col min="274" max="274" width="10.88671875" style="1" customWidth="1"/>
    <col min="275" max="275" width="9.109375" style="1"/>
    <col min="276" max="276" width="10.44140625" style="1" customWidth="1"/>
    <col min="277" max="277" width="9.5546875" style="1" customWidth="1"/>
    <col min="278" max="278" width="9.6640625" style="1" customWidth="1"/>
    <col min="279" max="279" width="9.33203125" style="1" customWidth="1"/>
    <col min="280" max="512" width="9.109375" style="1"/>
    <col min="513" max="513" width="7.6640625" style="1" customWidth="1"/>
    <col min="514" max="514" width="7.88671875" style="1" customWidth="1"/>
    <col min="515" max="515" width="9.5546875" style="1" customWidth="1"/>
    <col min="516" max="518" width="9.109375" style="1"/>
    <col min="519" max="519" width="6.5546875" style="1" customWidth="1"/>
    <col min="520" max="526" width="9.109375" style="1"/>
    <col min="527" max="527" width="5.88671875" style="1" customWidth="1"/>
    <col min="528" max="528" width="6.109375" style="1" customWidth="1"/>
    <col min="529" max="529" width="5.5546875" style="1" customWidth="1"/>
    <col min="530" max="530" width="10.88671875" style="1" customWidth="1"/>
    <col min="531" max="531" width="9.109375" style="1"/>
    <col min="532" max="532" width="10.44140625" style="1" customWidth="1"/>
    <col min="533" max="533" width="9.5546875" style="1" customWidth="1"/>
    <col min="534" max="534" width="9.6640625" style="1" customWidth="1"/>
    <col min="535" max="535" width="9.33203125" style="1" customWidth="1"/>
    <col min="536" max="768" width="9.109375" style="1"/>
    <col min="769" max="769" width="7.6640625" style="1" customWidth="1"/>
    <col min="770" max="770" width="7.88671875" style="1" customWidth="1"/>
    <col min="771" max="771" width="9.5546875" style="1" customWidth="1"/>
    <col min="772" max="774" width="9.109375" style="1"/>
    <col min="775" max="775" width="6.5546875" style="1" customWidth="1"/>
    <col min="776" max="782" width="9.109375" style="1"/>
    <col min="783" max="783" width="5.88671875" style="1" customWidth="1"/>
    <col min="784" max="784" width="6.109375" style="1" customWidth="1"/>
    <col min="785" max="785" width="5.5546875" style="1" customWidth="1"/>
    <col min="786" max="786" width="10.88671875" style="1" customWidth="1"/>
    <col min="787" max="787" width="9.109375" style="1"/>
    <col min="788" max="788" width="10.44140625" style="1" customWidth="1"/>
    <col min="789" max="789" width="9.5546875" style="1" customWidth="1"/>
    <col min="790" max="790" width="9.6640625" style="1" customWidth="1"/>
    <col min="791" max="791" width="9.33203125" style="1" customWidth="1"/>
    <col min="792" max="1024" width="9.109375" style="1"/>
    <col min="1025" max="1025" width="7.6640625" style="1" customWidth="1"/>
    <col min="1026" max="1026" width="7.88671875" style="1" customWidth="1"/>
    <col min="1027" max="1027" width="9.5546875" style="1" customWidth="1"/>
    <col min="1028" max="1030" width="9.109375" style="1"/>
    <col min="1031" max="1031" width="6.5546875" style="1" customWidth="1"/>
    <col min="1032" max="1038" width="9.109375" style="1"/>
    <col min="1039" max="1039" width="5.88671875" style="1" customWidth="1"/>
    <col min="1040" max="1040" width="6.109375" style="1" customWidth="1"/>
    <col min="1041" max="1041" width="5.5546875" style="1" customWidth="1"/>
    <col min="1042" max="1042" width="10.88671875" style="1" customWidth="1"/>
    <col min="1043" max="1043" width="9.109375" style="1"/>
    <col min="1044" max="1044" width="10.44140625" style="1" customWidth="1"/>
    <col min="1045" max="1045" width="9.5546875" style="1" customWidth="1"/>
    <col min="1046" max="1046" width="9.6640625" style="1" customWidth="1"/>
    <col min="1047" max="1047" width="9.33203125" style="1" customWidth="1"/>
    <col min="1048" max="1280" width="9.109375" style="1"/>
    <col min="1281" max="1281" width="7.6640625" style="1" customWidth="1"/>
    <col min="1282" max="1282" width="7.88671875" style="1" customWidth="1"/>
    <col min="1283" max="1283" width="9.5546875" style="1" customWidth="1"/>
    <col min="1284" max="1286" width="9.109375" style="1"/>
    <col min="1287" max="1287" width="6.5546875" style="1" customWidth="1"/>
    <col min="1288" max="1294" width="9.109375" style="1"/>
    <col min="1295" max="1295" width="5.88671875" style="1" customWidth="1"/>
    <col min="1296" max="1296" width="6.109375" style="1" customWidth="1"/>
    <col min="1297" max="1297" width="5.5546875" style="1" customWidth="1"/>
    <col min="1298" max="1298" width="10.88671875" style="1" customWidth="1"/>
    <col min="1299" max="1299" width="9.109375" style="1"/>
    <col min="1300" max="1300" width="10.44140625" style="1" customWidth="1"/>
    <col min="1301" max="1301" width="9.5546875" style="1" customWidth="1"/>
    <col min="1302" max="1302" width="9.6640625" style="1" customWidth="1"/>
    <col min="1303" max="1303" width="9.33203125" style="1" customWidth="1"/>
    <col min="1304" max="1536" width="9.109375" style="1"/>
    <col min="1537" max="1537" width="7.6640625" style="1" customWidth="1"/>
    <col min="1538" max="1538" width="7.88671875" style="1" customWidth="1"/>
    <col min="1539" max="1539" width="9.5546875" style="1" customWidth="1"/>
    <col min="1540" max="1542" width="9.109375" style="1"/>
    <col min="1543" max="1543" width="6.5546875" style="1" customWidth="1"/>
    <col min="1544" max="1550" width="9.109375" style="1"/>
    <col min="1551" max="1551" width="5.88671875" style="1" customWidth="1"/>
    <col min="1552" max="1552" width="6.109375" style="1" customWidth="1"/>
    <col min="1553" max="1553" width="5.5546875" style="1" customWidth="1"/>
    <col min="1554" max="1554" width="10.88671875" style="1" customWidth="1"/>
    <col min="1555" max="1555" width="9.109375" style="1"/>
    <col min="1556" max="1556" width="10.44140625" style="1" customWidth="1"/>
    <col min="1557" max="1557" width="9.5546875" style="1" customWidth="1"/>
    <col min="1558" max="1558" width="9.6640625" style="1" customWidth="1"/>
    <col min="1559" max="1559" width="9.33203125" style="1" customWidth="1"/>
    <col min="1560" max="1792" width="9.109375" style="1"/>
    <col min="1793" max="1793" width="7.6640625" style="1" customWidth="1"/>
    <col min="1794" max="1794" width="7.88671875" style="1" customWidth="1"/>
    <col min="1795" max="1795" width="9.5546875" style="1" customWidth="1"/>
    <col min="1796" max="1798" width="9.109375" style="1"/>
    <col min="1799" max="1799" width="6.5546875" style="1" customWidth="1"/>
    <col min="1800" max="1806" width="9.109375" style="1"/>
    <col min="1807" max="1807" width="5.88671875" style="1" customWidth="1"/>
    <col min="1808" max="1808" width="6.109375" style="1" customWidth="1"/>
    <col min="1809" max="1809" width="5.5546875" style="1" customWidth="1"/>
    <col min="1810" max="1810" width="10.88671875" style="1" customWidth="1"/>
    <col min="1811" max="1811" width="9.109375" style="1"/>
    <col min="1812" max="1812" width="10.44140625" style="1" customWidth="1"/>
    <col min="1813" max="1813" width="9.5546875" style="1" customWidth="1"/>
    <col min="1814" max="1814" width="9.6640625" style="1" customWidth="1"/>
    <col min="1815" max="1815" width="9.33203125" style="1" customWidth="1"/>
    <col min="1816" max="2048" width="9.109375" style="1"/>
    <col min="2049" max="2049" width="7.6640625" style="1" customWidth="1"/>
    <col min="2050" max="2050" width="7.88671875" style="1" customWidth="1"/>
    <col min="2051" max="2051" width="9.5546875" style="1" customWidth="1"/>
    <col min="2052" max="2054" width="9.109375" style="1"/>
    <col min="2055" max="2055" width="6.5546875" style="1" customWidth="1"/>
    <col min="2056" max="2062" width="9.109375" style="1"/>
    <col min="2063" max="2063" width="5.88671875" style="1" customWidth="1"/>
    <col min="2064" max="2064" width="6.109375" style="1" customWidth="1"/>
    <col min="2065" max="2065" width="5.5546875" style="1" customWidth="1"/>
    <col min="2066" max="2066" width="10.88671875" style="1" customWidth="1"/>
    <col min="2067" max="2067" width="9.109375" style="1"/>
    <col min="2068" max="2068" width="10.44140625" style="1" customWidth="1"/>
    <col min="2069" max="2069" width="9.5546875" style="1" customWidth="1"/>
    <col min="2070" max="2070" width="9.6640625" style="1" customWidth="1"/>
    <col min="2071" max="2071" width="9.33203125" style="1" customWidth="1"/>
    <col min="2072" max="2304" width="9.109375" style="1"/>
    <col min="2305" max="2305" width="7.6640625" style="1" customWidth="1"/>
    <col min="2306" max="2306" width="7.88671875" style="1" customWidth="1"/>
    <col min="2307" max="2307" width="9.5546875" style="1" customWidth="1"/>
    <col min="2308" max="2310" width="9.109375" style="1"/>
    <col min="2311" max="2311" width="6.5546875" style="1" customWidth="1"/>
    <col min="2312" max="2318" width="9.109375" style="1"/>
    <col min="2319" max="2319" width="5.88671875" style="1" customWidth="1"/>
    <col min="2320" max="2320" width="6.109375" style="1" customWidth="1"/>
    <col min="2321" max="2321" width="5.5546875" style="1" customWidth="1"/>
    <col min="2322" max="2322" width="10.88671875" style="1" customWidth="1"/>
    <col min="2323" max="2323" width="9.109375" style="1"/>
    <col min="2324" max="2324" width="10.44140625" style="1" customWidth="1"/>
    <col min="2325" max="2325" width="9.5546875" style="1" customWidth="1"/>
    <col min="2326" max="2326" width="9.6640625" style="1" customWidth="1"/>
    <col min="2327" max="2327" width="9.33203125" style="1" customWidth="1"/>
    <col min="2328" max="2560" width="9.109375" style="1"/>
    <col min="2561" max="2561" width="7.6640625" style="1" customWidth="1"/>
    <col min="2562" max="2562" width="7.88671875" style="1" customWidth="1"/>
    <col min="2563" max="2563" width="9.5546875" style="1" customWidth="1"/>
    <col min="2564" max="2566" width="9.109375" style="1"/>
    <col min="2567" max="2567" width="6.5546875" style="1" customWidth="1"/>
    <col min="2568" max="2574" width="9.109375" style="1"/>
    <col min="2575" max="2575" width="5.88671875" style="1" customWidth="1"/>
    <col min="2576" max="2576" width="6.109375" style="1" customWidth="1"/>
    <col min="2577" max="2577" width="5.5546875" style="1" customWidth="1"/>
    <col min="2578" max="2578" width="10.88671875" style="1" customWidth="1"/>
    <col min="2579" max="2579" width="9.109375" style="1"/>
    <col min="2580" max="2580" width="10.44140625" style="1" customWidth="1"/>
    <col min="2581" max="2581" width="9.5546875" style="1" customWidth="1"/>
    <col min="2582" max="2582" width="9.6640625" style="1" customWidth="1"/>
    <col min="2583" max="2583" width="9.33203125" style="1" customWidth="1"/>
    <col min="2584" max="2816" width="9.109375" style="1"/>
    <col min="2817" max="2817" width="7.6640625" style="1" customWidth="1"/>
    <col min="2818" max="2818" width="7.88671875" style="1" customWidth="1"/>
    <col min="2819" max="2819" width="9.5546875" style="1" customWidth="1"/>
    <col min="2820" max="2822" width="9.109375" style="1"/>
    <col min="2823" max="2823" width="6.5546875" style="1" customWidth="1"/>
    <col min="2824" max="2830" width="9.109375" style="1"/>
    <col min="2831" max="2831" width="5.88671875" style="1" customWidth="1"/>
    <col min="2832" max="2832" width="6.109375" style="1" customWidth="1"/>
    <col min="2833" max="2833" width="5.5546875" style="1" customWidth="1"/>
    <col min="2834" max="2834" width="10.88671875" style="1" customWidth="1"/>
    <col min="2835" max="2835" width="9.109375" style="1"/>
    <col min="2836" max="2836" width="10.44140625" style="1" customWidth="1"/>
    <col min="2837" max="2837" width="9.5546875" style="1" customWidth="1"/>
    <col min="2838" max="2838" width="9.6640625" style="1" customWidth="1"/>
    <col min="2839" max="2839" width="9.33203125" style="1" customWidth="1"/>
    <col min="2840" max="3072" width="9.109375" style="1"/>
    <col min="3073" max="3073" width="7.6640625" style="1" customWidth="1"/>
    <col min="3074" max="3074" width="7.88671875" style="1" customWidth="1"/>
    <col min="3075" max="3075" width="9.5546875" style="1" customWidth="1"/>
    <col min="3076" max="3078" width="9.109375" style="1"/>
    <col min="3079" max="3079" width="6.5546875" style="1" customWidth="1"/>
    <col min="3080" max="3086" width="9.109375" style="1"/>
    <col min="3087" max="3087" width="5.88671875" style="1" customWidth="1"/>
    <col min="3088" max="3088" width="6.109375" style="1" customWidth="1"/>
    <col min="3089" max="3089" width="5.5546875" style="1" customWidth="1"/>
    <col min="3090" max="3090" width="10.88671875" style="1" customWidth="1"/>
    <col min="3091" max="3091" width="9.109375" style="1"/>
    <col min="3092" max="3092" width="10.44140625" style="1" customWidth="1"/>
    <col min="3093" max="3093" width="9.5546875" style="1" customWidth="1"/>
    <col min="3094" max="3094" width="9.6640625" style="1" customWidth="1"/>
    <col min="3095" max="3095" width="9.33203125" style="1" customWidth="1"/>
    <col min="3096" max="3328" width="9.109375" style="1"/>
    <col min="3329" max="3329" width="7.6640625" style="1" customWidth="1"/>
    <col min="3330" max="3330" width="7.88671875" style="1" customWidth="1"/>
    <col min="3331" max="3331" width="9.5546875" style="1" customWidth="1"/>
    <col min="3332" max="3334" width="9.109375" style="1"/>
    <col min="3335" max="3335" width="6.5546875" style="1" customWidth="1"/>
    <col min="3336" max="3342" width="9.109375" style="1"/>
    <col min="3343" max="3343" width="5.88671875" style="1" customWidth="1"/>
    <col min="3344" max="3344" width="6.109375" style="1" customWidth="1"/>
    <col min="3345" max="3345" width="5.5546875" style="1" customWidth="1"/>
    <col min="3346" max="3346" width="10.88671875" style="1" customWidth="1"/>
    <col min="3347" max="3347" width="9.109375" style="1"/>
    <col min="3348" max="3348" width="10.44140625" style="1" customWidth="1"/>
    <col min="3349" max="3349" width="9.5546875" style="1" customWidth="1"/>
    <col min="3350" max="3350" width="9.6640625" style="1" customWidth="1"/>
    <col min="3351" max="3351" width="9.33203125" style="1" customWidth="1"/>
    <col min="3352" max="3584" width="9.109375" style="1"/>
    <col min="3585" max="3585" width="7.6640625" style="1" customWidth="1"/>
    <col min="3586" max="3586" width="7.88671875" style="1" customWidth="1"/>
    <col min="3587" max="3587" width="9.5546875" style="1" customWidth="1"/>
    <col min="3588" max="3590" width="9.109375" style="1"/>
    <col min="3591" max="3591" width="6.5546875" style="1" customWidth="1"/>
    <col min="3592" max="3598" width="9.109375" style="1"/>
    <col min="3599" max="3599" width="5.88671875" style="1" customWidth="1"/>
    <col min="3600" max="3600" width="6.109375" style="1" customWidth="1"/>
    <col min="3601" max="3601" width="5.5546875" style="1" customWidth="1"/>
    <col min="3602" max="3602" width="10.88671875" style="1" customWidth="1"/>
    <col min="3603" max="3603" width="9.109375" style="1"/>
    <col min="3604" max="3604" width="10.44140625" style="1" customWidth="1"/>
    <col min="3605" max="3605" width="9.5546875" style="1" customWidth="1"/>
    <col min="3606" max="3606" width="9.6640625" style="1" customWidth="1"/>
    <col min="3607" max="3607" width="9.33203125" style="1" customWidth="1"/>
    <col min="3608" max="3840" width="9.109375" style="1"/>
    <col min="3841" max="3841" width="7.6640625" style="1" customWidth="1"/>
    <col min="3842" max="3842" width="7.88671875" style="1" customWidth="1"/>
    <col min="3843" max="3843" width="9.5546875" style="1" customWidth="1"/>
    <col min="3844" max="3846" width="9.109375" style="1"/>
    <col min="3847" max="3847" width="6.5546875" style="1" customWidth="1"/>
    <col min="3848" max="3854" width="9.109375" style="1"/>
    <col min="3855" max="3855" width="5.88671875" style="1" customWidth="1"/>
    <col min="3856" max="3856" width="6.109375" style="1" customWidth="1"/>
    <col min="3857" max="3857" width="5.5546875" style="1" customWidth="1"/>
    <col min="3858" max="3858" width="10.88671875" style="1" customWidth="1"/>
    <col min="3859" max="3859" width="9.109375" style="1"/>
    <col min="3860" max="3860" width="10.44140625" style="1" customWidth="1"/>
    <col min="3861" max="3861" width="9.5546875" style="1" customWidth="1"/>
    <col min="3862" max="3862" width="9.6640625" style="1" customWidth="1"/>
    <col min="3863" max="3863" width="9.33203125" style="1" customWidth="1"/>
    <col min="3864" max="4096" width="9.109375" style="1"/>
    <col min="4097" max="4097" width="7.6640625" style="1" customWidth="1"/>
    <col min="4098" max="4098" width="7.88671875" style="1" customWidth="1"/>
    <col min="4099" max="4099" width="9.5546875" style="1" customWidth="1"/>
    <col min="4100" max="4102" width="9.109375" style="1"/>
    <col min="4103" max="4103" width="6.5546875" style="1" customWidth="1"/>
    <col min="4104" max="4110" width="9.109375" style="1"/>
    <col min="4111" max="4111" width="5.88671875" style="1" customWidth="1"/>
    <col min="4112" max="4112" width="6.109375" style="1" customWidth="1"/>
    <col min="4113" max="4113" width="5.5546875" style="1" customWidth="1"/>
    <col min="4114" max="4114" width="10.88671875" style="1" customWidth="1"/>
    <col min="4115" max="4115" width="9.109375" style="1"/>
    <col min="4116" max="4116" width="10.44140625" style="1" customWidth="1"/>
    <col min="4117" max="4117" width="9.5546875" style="1" customWidth="1"/>
    <col min="4118" max="4118" width="9.6640625" style="1" customWidth="1"/>
    <col min="4119" max="4119" width="9.33203125" style="1" customWidth="1"/>
    <col min="4120" max="4352" width="9.109375" style="1"/>
    <col min="4353" max="4353" width="7.6640625" style="1" customWidth="1"/>
    <col min="4354" max="4354" width="7.88671875" style="1" customWidth="1"/>
    <col min="4355" max="4355" width="9.5546875" style="1" customWidth="1"/>
    <col min="4356" max="4358" width="9.109375" style="1"/>
    <col min="4359" max="4359" width="6.5546875" style="1" customWidth="1"/>
    <col min="4360" max="4366" width="9.109375" style="1"/>
    <col min="4367" max="4367" width="5.88671875" style="1" customWidth="1"/>
    <col min="4368" max="4368" width="6.109375" style="1" customWidth="1"/>
    <col min="4369" max="4369" width="5.5546875" style="1" customWidth="1"/>
    <col min="4370" max="4370" width="10.88671875" style="1" customWidth="1"/>
    <col min="4371" max="4371" width="9.109375" style="1"/>
    <col min="4372" max="4372" width="10.44140625" style="1" customWidth="1"/>
    <col min="4373" max="4373" width="9.5546875" style="1" customWidth="1"/>
    <col min="4374" max="4374" width="9.6640625" style="1" customWidth="1"/>
    <col min="4375" max="4375" width="9.33203125" style="1" customWidth="1"/>
    <col min="4376" max="4608" width="9.109375" style="1"/>
    <col min="4609" max="4609" width="7.6640625" style="1" customWidth="1"/>
    <col min="4610" max="4610" width="7.88671875" style="1" customWidth="1"/>
    <col min="4611" max="4611" width="9.5546875" style="1" customWidth="1"/>
    <col min="4612" max="4614" width="9.109375" style="1"/>
    <col min="4615" max="4615" width="6.5546875" style="1" customWidth="1"/>
    <col min="4616" max="4622" width="9.109375" style="1"/>
    <col min="4623" max="4623" width="5.88671875" style="1" customWidth="1"/>
    <col min="4624" max="4624" width="6.109375" style="1" customWidth="1"/>
    <col min="4625" max="4625" width="5.5546875" style="1" customWidth="1"/>
    <col min="4626" max="4626" width="10.88671875" style="1" customWidth="1"/>
    <col min="4627" max="4627" width="9.109375" style="1"/>
    <col min="4628" max="4628" width="10.44140625" style="1" customWidth="1"/>
    <col min="4629" max="4629" width="9.5546875" style="1" customWidth="1"/>
    <col min="4630" max="4630" width="9.6640625" style="1" customWidth="1"/>
    <col min="4631" max="4631" width="9.33203125" style="1" customWidth="1"/>
    <col min="4632" max="4864" width="9.109375" style="1"/>
    <col min="4865" max="4865" width="7.6640625" style="1" customWidth="1"/>
    <col min="4866" max="4866" width="7.88671875" style="1" customWidth="1"/>
    <col min="4867" max="4867" width="9.5546875" style="1" customWidth="1"/>
    <col min="4868" max="4870" width="9.109375" style="1"/>
    <col min="4871" max="4871" width="6.5546875" style="1" customWidth="1"/>
    <col min="4872" max="4878" width="9.109375" style="1"/>
    <col min="4879" max="4879" width="5.88671875" style="1" customWidth="1"/>
    <col min="4880" max="4880" width="6.109375" style="1" customWidth="1"/>
    <col min="4881" max="4881" width="5.5546875" style="1" customWidth="1"/>
    <col min="4882" max="4882" width="10.88671875" style="1" customWidth="1"/>
    <col min="4883" max="4883" width="9.109375" style="1"/>
    <col min="4884" max="4884" width="10.44140625" style="1" customWidth="1"/>
    <col min="4885" max="4885" width="9.5546875" style="1" customWidth="1"/>
    <col min="4886" max="4886" width="9.6640625" style="1" customWidth="1"/>
    <col min="4887" max="4887" width="9.33203125" style="1" customWidth="1"/>
    <col min="4888" max="5120" width="9.109375" style="1"/>
    <col min="5121" max="5121" width="7.6640625" style="1" customWidth="1"/>
    <col min="5122" max="5122" width="7.88671875" style="1" customWidth="1"/>
    <col min="5123" max="5123" width="9.5546875" style="1" customWidth="1"/>
    <col min="5124" max="5126" width="9.109375" style="1"/>
    <col min="5127" max="5127" width="6.5546875" style="1" customWidth="1"/>
    <col min="5128" max="5134" width="9.109375" style="1"/>
    <col min="5135" max="5135" width="5.88671875" style="1" customWidth="1"/>
    <col min="5136" max="5136" width="6.109375" style="1" customWidth="1"/>
    <col min="5137" max="5137" width="5.5546875" style="1" customWidth="1"/>
    <col min="5138" max="5138" width="10.88671875" style="1" customWidth="1"/>
    <col min="5139" max="5139" width="9.109375" style="1"/>
    <col min="5140" max="5140" width="10.44140625" style="1" customWidth="1"/>
    <col min="5141" max="5141" width="9.5546875" style="1" customWidth="1"/>
    <col min="5142" max="5142" width="9.6640625" style="1" customWidth="1"/>
    <col min="5143" max="5143" width="9.33203125" style="1" customWidth="1"/>
    <col min="5144" max="5376" width="9.109375" style="1"/>
    <col min="5377" max="5377" width="7.6640625" style="1" customWidth="1"/>
    <col min="5378" max="5378" width="7.88671875" style="1" customWidth="1"/>
    <col min="5379" max="5379" width="9.5546875" style="1" customWidth="1"/>
    <col min="5380" max="5382" width="9.109375" style="1"/>
    <col min="5383" max="5383" width="6.5546875" style="1" customWidth="1"/>
    <col min="5384" max="5390" width="9.109375" style="1"/>
    <col min="5391" max="5391" width="5.88671875" style="1" customWidth="1"/>
    <col min="5392" max="5392" width="6.109375" style="1" customWidth="1"/>
    <col min="5393" max="5393" width="5.5546875" style="1" customWidth="1"/>
    <col min="5394" max="5394" width="10.88671875" style="1" customWidth="1"/>
    <col min="5395" max="5395" width="9.109375" style="1"/>
    <col min="5396" max="5396" width="10.44140625" style="1" customWidth="1"/>
    <col min="5397" max="5397" width="9.5546875" style="1" customWidth="1"/>
    <col min="5398" max="5398" width="9.6640625" style="1" customWidth="1"/>
    <col min="5399" max="5399" width="9.33203125" style="1" customWidth="1"/>
    <col min="5400" max="5632" width="9.109375" style="1"/>
    <col min="5633" max="5633" width="7.6640625" style="1" customWidth="1"/>
    <col min="5634" max="5634" width="7.88671875" style="1" customWidth="1"/>
    <col min="5635" max="5635" width="9.5546875" style="1" customWidth="1"/>
    <col min="5636" max="5638" width="9.109375" style="1"/>
    <col min="5639" max="5639" width="6.5546875" style="1" customWidth="1"/>
    <col min="5640" max="5646" width="9.109375" style="1"/>
    <col min="5647" max="5647" width="5.88671875" style="1" customWidth="1"/>
    <col min="5648" max="5648" width="6.109375" style="1" customWidth="1"/>
    <col min="5649" max="5649" width="5.5546875" style="1" customWidth="1"/>
    <col min="5650" max="5650" width="10.88671875" style="1" customWidth="1"/>
    <col min="5651" max="5651" width="9.109375" style="1"/>
    <col min="5652" max="5652" width="10.44140625" style="1" customWidth="1"/>
    <col min="5653" max="5653" width="9.5546875" style="1" customWidth="1"/>
    <col min="5654" max="5654" width="9.6640625" style="1" customWidth="1"/>
    <col min="5655" max="5655" width="9.33203125" style="1" customWidth="1"/>
    <col min="5656" max="5888" width="9.109375" style="1"/>
    <col min="5889" max="5889" width="7.6640625" style="1" customWidth="1"/>
    <col min="5890" max="5890" width="7.88671875" style="1" customWidth="1"/>
    <col min="5891" max="5891" width="9.5546875" style="1" customWidth="1"/>
    <col min="5892" max="5894" width="9.109375" style="1"/>
    <col min="5895" max="5895" width="6.5546875" style="1" customWidth="1"/>
    <col min="5896" max="5902" width="9.109375" style="1"/>
    <col min="5903" max="5903" width="5.88671875" style="1" customWidth="1"/>
    <col min="5904" max="5904" width="6.109375" style="1" customWidth="1"/>
    <col min="5905" max="5905" width="5.5546875" style="1" customWidth="1"/>
    <col min="5906" max="5906" width="10.88671875" style="1" customWidth="1"/>
    <col min="5907" max="5907" width="9.109375" style="1"/>
    <col min="5908" max="5908" width="10.44140625" style="1" customWidth="1"/>
    <col min="5909" max="5909" width="9.5546875" style="1" customWidth="1"/>
    <col min="5910" max="5910" width="9.6640625" style="1" customWidth="1"/>
    <col min="5911" max="5911" width="9.33203125" style="1" customWidth="1"/>
    <col min="5912" max="6144" width="9.109375" style="1"/>
    <col min="6145" max="6145" width="7.6640625" style="1" customWidth="1"/>
    <col min="6146" max="6146" width="7.88671875" style="1" customWidth="1"/>
    <col min="6147" max="6147" width="9.5546875" style="1" customWidth="1"/>
    <col min="6148" max="6150" width="9.109375" style="1"/>
    <col min="6151" max="6151" width="6.5546875" style="1" customWidth="1"/>
    <col min="6152" max="6158" width="9.109375" style="1"/>
    <col min="6159" max="6159" width="5.88671875" style="1" customWidth="1"/>
    <col min="6160" max="6160" width="6.109375" style="1" customWidth="1"/>
    <col min="6161" max="6161" width="5.5546875" style="1" customWidth="1"/>
    <col min="6162" max="6162" width="10.88671875" style="1" customWidth="1"/>
    <col min="6163" max="6163" width="9.109375" style="1"/>
    <col min="6164" max="6164" width="10.44140625" style="1" customWidth="1"/>
    <col min="6165" max="6165" width="9.5546875" style="1" customWidth="1"/>
    <col min="6166" max="6166" width="9.6640625" style="1" customWidth="1"/>
    <col min="6167" max="6167" width="9.33203125" style="1" customWidth="1"/>
    <col min="6168" max="6400" width="9.109375" style="1"/>
    <col min="6401" max="6401" width="7.6640625" style="1" customWidth="1"/>
    <col min="6402" max="6402" width="7.88671875" style="1" customWidth="1"/>
    <col min="6403" max="6403" width="9.5546875" style="1" customWidth="1"/>
    <col min="6404" max="6406" width="9.109375" style="1"/>
    <col min="6407" max="6407" width="6.5546875" style="1" customWidth="1"/>
    <col min="6408" max="6414" width="9.109375" style="1"/>
    <col min="6415" max="6415" width="5.88671875" style="1" customWidth="1"/>
    <col min="6416" max="6416" width="6.109375" style="1" customWidth="1"/>
    <col min="6417" max="6417" width="5.5546875" style="1" customWidth="1"/>
    <col min="6418" max="6418" width="10.88671875" style="1" customWidth="1"/>
    <col min="6419" max="6419" width="9.109375" style="1"/>
    <col min="6420" max="6420" width="10.44140625" style="1" customWidth="1"/>
    <col min="6421" max="6421" width="9.5546875" style="1" customWidth="1"/>
    <col min="6422" max="6422" width="9.6640625" style="1" customWidth="1"/>
    <col min="6423" max="6423" width="9.33203125" style="1" customWidth="1"/>
    <col min="6424" max="6656" width="9.109375" style="1"/>
    <col min="6657" max="6657" width="7.6640625" style="1" customWidth="1"/>
    <col min="6658" max="6658" width="7.88671875" style="1" customWidth="1"/>
    <col min="6659" max="6659" width="9.5546875" style="1" customWidth="1"/>
    <col min="6660" max="6662" width="9.109375" style="1"/>
    <col min="6663" max="6663" width="6.5546875" style="1" customWidth="1"/>
    <col min="6664" max="6670" width="9.109375" style="1"/>
    <col min="6671" max="6671" width="5.88671875" style="1" customWidth="1"/>
    <col min="6672" max="6672" width="6.109375" style="1" customWidth="1"/>
    <col min="6673" max="6673" width="5.5546875" style="1" customWidth="1"/>
    <col min="6674" max="6674" width="10.88671875" style="1" customWidth="1"/>
    <col min="6675" max="6675" width="9.109375" style="1"/>
    <col min="6676" max="6676" width="10.44140625" style="1" customWidth="1"/>
    <col min="6677" max="6677" width="9.5546875" style="1" customWidth="1"/>
    <col min="6678" max="6678" width="9.6640625" style="1" customWidth="1"/>
    <col min="6679" max="6679" width="9.33203125" style="1" customWidth="1"/>
    <col min="6680" max="6912" width="9.109375" style="1"/>
    <col min="6913" max="6913" width="7.6640625" style="1" customWidth="1"/>
    <col min="6914" max="6914" width="7.88671875" style="1" customWidth="1"/>
    <col min="6915" max="6915" width="9.5546875" style="1" customWidth="1"/>
    <col min="6916" max="6918" width="9.109375" style="1"/>
    <col min="6919" max="6919" width="6.5546875" style="1" customWidth="1"/>
    <col min="6920" max="6926" width="9.109375" style="1"/>
    <col min="6927" max="6927" width="5.88671875" style="1" customWidth="1"/>
    <col min="6928" max="6928" width="6.109375" style="1" customWidth="1"/>
    <col min="6929" max="6929" width="5.5546875" style="1" customWidth="1"/>
    <col min="6930" max="6930" width="10.88671875" style="1" customWidth="1"/>
    <col min="6931" max="6931" width="9.109375" style="1"/>
    <col min="6932" max="6932" width="10.44140625" style="1" customWidth="1"/>
    <col min="6933" max="6933" width="9.5546875" style="1" customWidth="1"/>
    <col min="6934" max="6934" width="9.6640625" style="1" customWidth="1"/>
    <col min="6935" max="6935" width="9.33203125" style="1" customWidth="1"/>
    <col min="6936" max="7168" width="9.109375" style="1"/>
    <col min="7169" max="7169" width="7.6640625" style="1" customWidth="1"/>
    <col min="7170" max="7170" width="7.88671875" style="1" customWidth="1"/>
    <col min="7171" max="7171" width="9.5546875" style="1" customWidth="1"/>
    <col min="7172" max="7174" width="9.109375" style="1"/>
    <col min="7175" max="7175" width="6.5546875" style="1" customWidth="1"/>
    <col min="7176" max="7182" width="9.109375" style="1"/>
    <col min="7183" max="7183" width="5.88671875" style="1" customWidth="1"/>
    <col min="7184" max="7184" width="6.109375" style="1" customWidth="1"/>
    <col min="7185" max="7185" width="5.5546875" style="1" customWidth="1"/>
    <col min="7186" max="7186" width="10.88671875" style="1" customWidth="1"/>
    <col min="7187" max="7187" width="9.109375" style="1"/>
    <col min="7188" max="7188" width="10.44140625" style="1" customWidth="1"/>
    <col min="7189" max="7189" width="9.5546875" style="1" customWidth="1"/>
    <col min="7190" max="7190" width="9.6640625" style="1" customWidth="1"/>
    <col min="7191" max="7191" width="9.33203125" style="1" customWidth="1"/>
    <col min="7192" max="7424" width="9.109375" style="1"/>
    <col min="7425" max="7425" width="7.6640625" style="1" customWidth="1"/>
    <col min="7426" max="7426" width="7.88671875" style="1" customWidth="1"/>
    <col min="7427" max="7427" width="9.5546875" style="1" customWidth="1"/>
    <col min="7428" max="7430" width="9.109375" style="1"/>
    <col min="7431" max="7431" width="6.5546875" style="1" customWidth="1"/>
    <col min="7432" max="7438" width="9.109375" style="1"/>
    <col min="7439" max="7439" width="5.88671875" style="1" customWidth="1"/>
    <col min="7440" max="7440" width="6.109375" style="1" customWidth="1"/>
    <col min="7441" max="7441" width="5.5546875" style="1" customWidth="1"/>
    <col min="7442" max="7442" width="10.88671875" style="1" customWidth="1"/>
    <col min="7443" max="7443" width="9.109375" style="1"/>
    <col min="7444" max="7444" width="10.44140625" style="1" customWidth="1"/>
    <col min="7445" max="7445" width="9.5546875" style="1" customWidth="1"/>
    <col min="7446" max="7446" width="9.6640625" style="1" customWidth="1"/>
    <col min="7447" max="7447" width="9.33203125" style="1" customWidth="1"/>
    <col min="7448" max="7680" width="9.109375" style="1"/>
    <col min="7681" max="7681" width="7.6640625" style="1" customWidth="1"/>
    <col min="7682" max="7682" width="7.88671875" style="1" customWidth="1"/>
    <col min="7683" max="7683" width="9.5546875" style="1" customWidth="1"/>
    <col min="7684" max="7686" width="9.109375" style="1"/>
    <col min="7687" max="7687" width="6.5546875" style="1" customWidth="1"/>
    <col min="7688" max="7694" width="9.109375" style="1"/>
    <col min="7695" max="7695" width="5.88671875" style="1" customWidth="1"/>
    <col min="7696" max="7696" width="6.109375" style="1" customWidth="1"/>
    <col min="7697" max="7697" width="5.5546875" style="1" customWidth="1"/>
    <col min="7698" max="7698" width="10.88671875" style="1" customWidth="1"/>
    <col min="7699" max="7699" width="9.109375" style="1"/>
    <col min="7700" max="7700" width="10.44140625" style="1" customWidth="1"/>
    <col min="7701" max="7701" width="9.5546875" style="1" customWidth="1"/>
    <col min="7702" max="7702" width="9.6640625" style="1" customWidth="1"/>
    <col min="7703" max="7703" width="9.33203125" style="1" customWidth="1"/>
    <col min="7704" max="7936" width="9.109375" style="1"/>
    <col min="7937" max="7937" width="7.6640625" style="1" customWidth="1"/>
    <col min="7938" max="7938" width="7.88671875" style="1" customWidth="1"/>
    <col min="7939" max="7939" width="9.5546875" style="1" customWidth="1"/>
    <col min="7940" max="7942" width="9.109375" style="1"/>
    <col min="7943" max="7943" width="6.5546875" style="1" customWidth="1"/>
    <col min="7944" max="7950" width="9.109375" style="1"/>
    <col min="7951" max="7951" width="5.88671875" style="1" customWidth="1"/>
    <col min="7952" max="7952" width="6.109375" style="1" customWidth="1"/>
    <col min="7953" max="7953" width="5.5546875" style="1" customWidth="1"/>
    <col min="7954" max="7954" width="10.88671875" style="1" customWidth="1"/>
    <col min="7955" max="7955" width="9.109375" style="1"/>
    <col min="7956" max="7956" width="10.44140625" style="1" customWidth="1"/>
    <col min="7957" max="7957" width="9.5546875" style="1" customWidth="1"/>
    <col min="7958" max="7958" width="9.6640625" style="1" customWidth="1"/>
    <col min="7959" max="7959" width="9.33203125" style="1" customWidth="1"/>
    <col min="7960" max="8192" width="9.109375" style="1"/>
    <col min="8193" max="8193" width="7.6640625" style="1" customWidth="1"/>
    <col min="8194" max="8194" width="7.88671875" style="1" customWidth="1"/>
    <col min="8195" max="8195" width="9.5546875" style="1" customWidth="1"/>
    <col min="8196" max="8198" width="9.109375" style="1"/>
    <col min="8199" max="8199" width="6.5546875" style="1" customWidth="1"/>
    <col min="8200" max="8206" width="9.109375" style="1"/>
    <col min="8207" max="8207" width="5.88671875" style="1" customWidth="1"/>
    <col min="8208" max="8208" width="6.109375" style="1" customWidth="1"/>
    <col min="8209" max="8209" width="5.5546875" style="1" customWidth="1"/>
    <col min="8210" max="8210" width="10.88671875" style="1" customWidth="1"/>
    <col min="8211" max="8211" width="9.109375" style="1"/>
    <col min="8212" max="8212" width="10.44140625" style="1" customWidth="1"/>
    <col min="8213" max="8213" width="9.5546875" style="1" customWidth="1"/>
    <col min="8214" max="8214" width="9.6640625" style="1" customWidth="1"/>
    <col min="8215" max="8215" width="9.33203125" style="1" customWidth="1"/>
    <col min="8216" max="8448" width="9.109375" style="1"/>
    <col min="8449" max="8449" width="7.6640625" style="1" customWidth="1"/>
    <col min="8450" max="8450" width="7.88671875" style="1" customWidth="1"/>
    <col min="8451" max="8451" width="9.5546875" style="1" customWidth="1"/>
    <col min="8452" max="8454" width="9.109375" style="1"/>
    <col min="8455" max="8455" width="6.5546875" style="1" customWidth="1"/>
    <col min="8456" max="8462" width="9.109375" style="1"/>
    <col min="8463" max="8463" width="5.88671875" style="1" customWidth="1"/>
    <col min="8464" max="8464" width="6.109375" style="1" customWidth="1"/>
    <col min="8465" max="8465" width="5.5546875" style="1" customWidth="1"/>
    <col min="8466" max="8466" width="10.88671875" style="1" customWidth="1"/>
    <col min="8467" max="8467" width="9.109375" style="1"/>
    <col min="8468" max="8468" width="10.44140625" style="1" customWidth="1"/>
    <col min="8469" max="8469" width="9.5546875" style="1" customWidth="1"/>
    <col min="8470" max="8470" width="9.6640625" style="1" customWidth="1"/>
    <col min="8471" max="8471" width="9.33203125" style="1" customWidth="1"/>
    <col min="8472" max="8704" width="9.109375" style="1"/>
    <col min="8705" max="8705" width="7.6640625" style="1" customWidth="1"/>
    <col min="8706" max="8706" width="7.88671875" style="1" customWidth="1"/>
    <col min="8707" max="8707" width="9.5546875" style="1" customWidth="1"/>
    <col min="8708" max="8710" width="9.109375" style="1"/>
    <col min="8711" max="8711" width="6.5546875" style="1" customWidth="1"/>
    <col min="8712" max="8718" width="9.109375" style="1"/>
    <col min="8719" max="8719" width="5.88671875" style="1" customWidth="1"/>
    <col min="8720" max="8720" width="6.109375" style="1" customWidth="1"/>
    <col min="8721" max="8721" width="5.5546875" style="1" customWidth="1"/>
    <col min="8722" max="8722" width="10.88671875" style="1" customWidth="1"/>
    <col min="8723" max="8723" width="9.109375" style="1"/>
    <col min="8724" max="8724" width="10.44140625" style="1" customWidth="1"/>
    <col min="8725" max="8725" width="9.5546875" style="1" customWidth="1"/>
    <col min="8726" max="8726" width="9.6640625" style="1" customWidth="1"/>
    <col min="8727" max="8727" width="9.33203125" style="1" customWidth="1"/>
    <col min="8728" max="8960" width="9.109375" style="1"/>
    <col min="8961" max="8961" width="7.6640625" style="1" customWidth="1"/>
    <col min="8962" max="8962" width="7.88671875" style="1" customWidth="1"/>
    <col min="8963" max="8963" width="9.5546875" style="1" customWidth="1"/>
    <col min="8964" max="8966" width="9.109375" style="1"/>
    <col min="8967" max="8967" width="6.5546875" style="1" customWidth="1"/>
    <col min="8968" max="8974" width="9.109375" style="1"/>
    <col min="8975" max="8975" width="5.88671875" style="1" customWidth="1"/>
    <col min="8976" max="8976" width="6.109375" style="1" customWidth="1"/>
    <col min="8977" max="8977" width="5.5546875" style="1" customWidth="1"/>
    <col min="8978" max="8978" width="10.88671875" style="1" customWidth="1"/>
    <col min="8979" max="8979" width="9.109375" style="1"/>
    <col min="8980" max="8980" width="10.44140625" style="1" customWidth="1"/>
    <col min="8981" max="8981" width="9.5546875" style="1" customWidth="1"/>
    <col min="8982" max="8982" width="9.6640625" style="1" customWidth="1"/>
    <col min="8983" max="8983" width="9.33203125" style="1" customWidth="1"/>
    <col min="8984" max="9216" width="9.109375" style="1"/>
    <col min="9217" max="9217" width="7.6640625" style="1" customWidth="1"/>
    <col min="9218" max="9218" width="7.88671875" style="1" customWidth="1"/>
    <col min="9219" max="9219" width="9.5546875" style="1" customWidth="1"/>
    <col min="9220" max="9222" width="9.109375" style="1"/>
    <col min="9223" max="9223" width="6.5546875" style="1" customWidth="1"/>
    <col min="9224" max="9230" width="9.109375" style="1"/>
    <col min="9231" max="9231" width="5.88671875" style="1" customWidth="1"/>
    <col min="9232" max="9232" width="6.109375" style="1" customWidth="1"/>
    <col min="9233" max="9233" width="5.5546875" style="1" customWidth="1"/>
    <col min="9234" max="9234" width="10.88671875" style="1" customWidth="1"/>
    <col min="9235" max="9235" width="9.109375" style="1"/>
    <col min="9236" max="9236" width="10.44140625" style="1" customWidth="1"/>
    <col min="9237" max="9237" width="9.5546875" style="1" customWidth="1"/>
    <col min="9238" max="9238" width="9.6640625" style="1" customWidth="1"/>
    <col min="9239" max="9239" width="9.33203125" style="1" customWidth="1"/>
    <col min="9240" max="9472" width="9.109375" style="1"/>
    <col min="9473" max="9473" width="7.6640625" style="1" customWidth="1"/>
    <col min="9474" max="9474" width="7.88671875" style="1" customWidth="1"/>
    <col min="9475" max="9475" width="9.5546875" style="1" customWidth="1"/>
    <col min="9476" max="9478" width="9.109375" style="1"/>
    <col min="9479" max="9479" width="6.5546875" style="1" customWidth="1"/>
    <col min="9480" max="9486" width="9.109375" style="1"/>
    <col min="9487" max="9487" width="5.88671875" style="1" customWidth="1"/>
    <col min="9488" max="9488" width="6.109375" style="1" customWidth="1"/>
    <col min="9489" max="9489" width="5.5546875" style="1" customWidth="1"/>
    <col min="9490" max="9490" width="10.88671875" style="1" customWidth="1"/>
    <col min="9491" max="9491" width="9.109375" style="1"/>
    <col min="9492" max="9492" width="10.44140625" style="1" customWidth="1"/>
    <col min="9493" max="9493" width="9.5546875" style="1" customWidth="1"/>
    <col min="9494" max="9494" width="9.6640625" style="1" customWidth="1"/>
    <col min="9495" max="9495" width="9.33203125" style="1" customWidth="1"/>
    <col min="9496" max="9728" width="9.109375" style="1"/>
    <col min="9729" max="9729" width="7.6640625" style="1" customWidth="1"/>
    <col min="9730" max="9730" width="7.88671875" style="1" customWidth="1"/>
    <col min="9731" max="9731" width="9.5546875" style="1" customWidth="1"/>
    <col min="9732" max="9734" width="9.109375" style="1"/>
    <col min="9735" max="9735" width="6.5546875" style="1" customWidth="1"/>
    <col min="9736" max="9742" width="9.109375" style="1"/>
    <col min="9743" max="9743" width="5.88671875" style="1" customWidth="1"/>
    <col min="9744" max="9744" width="6.109375" style="1" customWidth="1"/>
    <col min="9745" max="9745" width="5.5546875" style="1" customWidth="1"/>
    <col min="9746" max="9746" width="10.88671875" style="1" customWidth="1"/>
    <col min="9747" max="9747" width="9.109375" style="1"/>
    <col min="9748" max="9748" width="10.44140625" style="1" customWidth="1"/>
    <col min="9749" max="9749" width="9.5546875" style="1" customWidth="1"/>
    <col min="9750" max="9750" width="9.6640625" style="1" customWidth="1"/>
    <col min="9751" max="9751" width="9.33203125" style="1" customWidth="1"/>
    <col min="9752" max="9984" width="9.109375" style="1"/>
    <col min="9985" max="9985" width="7.6640625" style="1" customWidth="1"/>
    <col min="9986" max="9986" width="7.88671875" style="1" customWidth="1"/>
    <col min="9987" max="9987" width="9.5546875" style="1" customWidth="1"/>
    <col min="9988" max="9990" width="9.109375" style="1"/>
    <col min="9991" max="9991" width="6.5546875" style="1" customWidth="1"/>
    <col min="9992" max="9998" width="9.109375" style="1"/>
    <col min="9999" max="9999" width="5.88671875" style="1" customWidth="1"/>
    <col min="10000" max="10000" width="6.109375" style="1" customWidth="1"/>
    <col min="10001" max="10001" width="5.5546875" style="1" customWidth="1"/>
    <col min="10002" max="10002" width="10.88671875" style="1" customWidth="1"/>
    <col min="10003" max="10003" width="9.109375" style="1"/>
    <col min="10004" max="10004" width="10.44140625" style="1" customWidth="1"/>
    <col min="10005" max="10005" width="9.5546875" style="1" customWidth="1"/>
    <col min="10006" max="10006" width="9.6640625" style="1" customWidth="1"/>
    <col min="10007" max="10007" width="9.33203125" style="1" customWidth="1"/>
    <col min="10008" max="10240" width="9.109375" style="1"/>
    <col min="10241" max="10241" width="7.6640625" style="1" customWidth="1"/>
    <col min="10242" max="10242" width="7.88671875" style="1" customWidth="1"/>
    <col min="10243" max="10243" width="9.5546875" style="1" customWidth="1"/>
    <col min="10244" max="10246" width="9.109375" style="1"/>
    <col min="10247" max="10247" width="6.5546875" style="1" customWidth="1"/>
    <col min="10248" max="10254" width="9.109375" style="1"/>
    <col min="10255" max="10255" width="5.88671875" style="1" customWidth="1"/>
    <col min="10256" max="10256" width="6.109375" style="1" customWidth="1"/>
    <col min="10257" max="10257" width="5.5546875" style="1" customWidth="1"/>
    <col min="10258" max="10258" width="10.88671875" style="1" customWidth="1"/>
    <col min="10259" max="10259" width="9.109375" style="1"/>
    <col min="10260" max="10260" width="10.44140625" style="1" customWidth="1"/>
    <col min="10261" max="10261" width="9.5546875" style="1" customWidth="1"/>
    <col min="10262" max="10262" width="9.6640625" style="1" customWidth="1"/>
    <col min="10263" max="10263" width="9.33203125" style="1" customWidth="1"/>
    <col min="10264" max="10496" width="9.109375" style="1"/>
    <col min="10497" max="10497" width="7.6640625" style="1" customWidth="1"/>
    <col min="10498" max="10498" width="7.88671875" style="1" customWidth="1"/>
    <col min="10499" max="10499" width="9.5546875" style="1" customWidth="1"/>
    <col min="10500" max="10502" width="9.109375" style="1"/>
    <col min="10503" max="10503" width="6.5546875" style="1" customWidth="1"/>
    <col min="10504" max="10510" width="9.109375" style="1"/>
    <col min="10511" max="10511" width="5.88671875" style="1" customWidth="1"/>
    <col min="10512" max="10512" width="6.109375" style="1" customWidth="1"/>
    <col min="10513" max="10513" width="5.5546875" style="1" customWidth="1"/>
    <col min="10514" max="10514" width="10.88671875" style="1" customWidth="1"/>
    <col min="10515" max="10515" width="9.109375" style="1"/>
    <col min="10516" max="10516" width="10.44140625" style="1" customWidth="1"/>
    <col min="10517" max="10517" width="9.5546875" style="1" customWidth="1"/>
    <col min="10518" max="10518" width="9.6640625" style="1" customWidth="1"/>
    <col min="10519" max="10519" width="9.33203125" style="1" customWidth="1"/>
    <col min="10520" max="10752" width="9.109375" style="1"/>
    <col min="10753" max="10753" width="7.6640625" style="1" customWidth="1"/>
    <col min="10754" max="10754" width="7.88671875" style="1" customWidth="1"/>
    <col min="10755" max="10755" width="9.5546875" style="1" customWidth="1"/>
    <col min="10756" max="10758" width="9.109375" style="1"/>
    <col min="10759" max="10759" width="6.5546875" style="1" customWidth="1"/>
    <col min="10760" max="10766" width="9.109375" style="1"/>
    <col min="10767" max="10767" width="5.88671875" style="1" customWidth="1"/>
    <col min="10768" max="10768" width="6.109375" style="1" customWidth="1"/>
    <col min="10769" max="10769" width="5.5546875" style="1" customWidth="1"/>
    <col min="10770" max="10770" width="10.88671875" style="1" customWidth="1"/>
    <col min="10771" max="10771" width="9.109375" style="1"/>
    <col min="10772" max="10772" width="10.44140625" style="1" customWidth="1"/>
    <col min="10773" max="10773" width="9.5546875" style="1" customWidth="1"/>
    <col min="10774" max="10774" width="9.6640625" style="1" customWidth="1"/>
    <col min="10775" max="10775" width="9.33203125" style="1" customWidth="1"/>
    <col min="10776" max="11008" width="9.109375" style="1"/>
    <col min="11009" max="11009" width="7.6640625" style="1" customWidth="1"/>
    <col min="11010" max="11010" width="7.88671875" style="1" customWidth="1"/>
    <col min="11011" max="11011" width="9.5546875" style="1" customWidth="1"/>
    <col min="11012" max="11014" width="9.109375" style="1"/>
    <col min="11015" max="11015" width="6.5546875" style="1" customWidth="1"/>
    <col min="11016" max="11022" width="9.109375" style="1"/>
    <col min="11023" max="11023" width="5.88671875" style="1" customWidth="1"/>
    <col min="11024" max="11024" width="6.109375" style="1" customWidth="1"/>
    <col min="11025" max="11025" width="5.5546875" style="1" customWidth="1"/>
    <col min="11026" max="11026" width="10.88671875" style="1" customWidth="1"/>
    <col min="11027" max="11027" width="9.109375" style="1"/>
    <col min="11028" max="11028" width="10.44140625" style="1" customWidth="1"/>
    <col min="11029" max="11029" width="9.5546875" style="1" customWidth="1"/>
    <col min="11030" max="11030" width="9.6640625" style="1" customWidth="1"/>
    <col min="11031" max="11031" width="9.33203125" style="1" customWidth="1"/>
    <col min="11032" max="11264" width="9.109375" style="1"/>
    <col min="11265" max="11265" width="7.6640625" style="1" customWidth="1"/>
    <col min="11266" max="11266" width="7.88671875" style="1" customWidth="1"/>
    <col min="11267" max="11267" width="9.5546875" style="1" customWidth="1"/>
    <col min="11268" max="11270" width="9.109375" style="1"/>
    <col min="11271" max="11271" width="6.5546875" style="1" customWidth="1"/>
    <col min="11272" max="11278" width="9.109375" style="1"/>
    <col min="11279" max="11279" width="5.88671875" style="1" customWidth="1"/>
    <col min="11280" max="11280" width="6.109375" style="1" customWidth="1"/>
    <col min="11281" max="11281" width="5.5546875" style="1" customWidth="1"/>
    <col min="11282" max="11282" width="10.88671875" style="1" customWidth="1"/>
    <col min="11283" max="11283" width="9.109375" style="1"/>
    <col min="11284" max="11284" width="10.44140625" style="1" customWidth="1"/>
    <col min="11285" max="11285" width="9.5546875" style="1" customWidth="1"/>
    <col min="11286" max="11286" width="9.6640625" style="1" customWidth="1"/>
    <col min="11287" max="11287" width="9.33203125" style="1" customWidth="1"/>
    <col min="11288" max="11520" width="9.109375" style="1"/>
    <col min="11521" max="11521" width="7.6640625" style="1" customWidth="1"/>
    <col min="11522" max="11522" width="7.88671875" style="1" customWidth="1"/>
    <col min="11523" max="11523" width="9.5546875" style="1" customWidth="1"/>
    <col min="11524" max="11526" width="9.109375" style="1"/>
    <col min="11527" max="11527" width="6.5546875" style="1" customWidth="1"/>
    <col min="11528" max="11534" width="9.109375" style="1"/>
    <col min="11535" max="11535" width="5.88671875" style="1" customWidth="1"/>
    <col min="11536" max="11536" width="6.109375" style="1" customWidth="1"/>
    <col min="11537" max="11537" width="5.5546875" style="1" customWidth="1"/>
    <col min="11538" max="11538" width="10.88671875" style="1" customWidth="1"/>
    <col min="11539" max="11539" width="9.109375" style="1"/>
    <col min="11540" max="11540" width="10.44140625" style="1" customWidth="1"/>
    <col min="11541" max="11541" width="9.5546875" style="1" customWidth="1"/>
    <col min="11542" max="11542" width="9.6640625" style="1" customWidth="1"/>
    <col min="11543" max="11543" width="9.33203125" style="1" customWidth="1"/>
    <col min="11544" max="11776" width="9.109375" style="1"/>
    <col min="11777" max="11777" width="7.6640625" style="1" customWidth="1"/>
    <col min="11778" max="11778" width="7.88671875" style="1" customWidth="1"/>
    <col min="11779" max="11779" width="9.5546875" style="1" customWidth="1"/>
    <col min="11780" max="11782" width="9.109375" style="1"/>
    <col min="11783" max="11783" width="6.5546875" style="1" customWidth="1"/>
    <col min="11784" max="11790" width="9.109375" style="1"/>
    <col min="11791" max="11791" width="5.88671875" style="1" customWidth="1"/>
    <col min="11792" max="11792" width="6.109375" style="1" customWidth="1"/>
    <col min="11793" max="11793" width="5.5546875" style="1" customWidth="1"/>
    <col min="11794" max="11794" width="10.88671875" style="1" customWidth="1"/>
    <col min="11795" max="11795" width="9.109375" style="1"/>
    <col min="11796" max="11796" width="10.44140625" style="1" customWidth="1"/>
    <col min="11797" max="11797" width="9.5546875" style="1" customWidth="1"/>
    <col min="11798" max="11798" width="9.6640625" style="1" customWidth="1"/>
    <col min="11799" max="11799" width="9.33203125" style="1" customWidth="1"/>
    <col min="11800" max="12032" width="9.109375" style="1"/>
    <col min="12033" max="12033" width="7.6640625" style="1" customWidth="1"/>
    <col min="12034" max="12034" width="7.88671875" style="1" customWidth="1"/>
    <col min="12035" max="12035" width="9.5546875" style="1" customWidth="1"/>
    <col min="12036" max="12038" width="9.109375" style="1"/>
    <col min="12039" max="12039" width="6.5546875" style="1" customWidth="1"/>
    <col min="12040" max="12046" width="9.109375" style="1"/>
    <col min="12047" max="12047" width="5.88671875" style="1" customWidth="1"/>
    <col min="12048" max="12048" width="6.109375" style="1" customWidth="1"/>
    <col min="12049" max="12049" width="5.5546875" style="1" customWidth="1"/>
    <col min="12050" max="12050" width="10.88671875" style="1" customWidth="1"/>
    <col min="12051" max="12051" width="9.109375" style="1"/>
    <col min="12052" max="12052" width="10.44140625" style="1" customWidth="1"/>
    <col min="12053" max="12053" width="9.5546875" style="1" customWidth="1"/>
    <col min="12054" max="12054" width="9.6640625" style="1" customWidth="1"/>
    <col min="12055" max="12055" width="9.33203125" style="1" customWidth="1"/>
    <col min="12056" max="12288" width="9.109375" style="1"/>
    <col min="12289" max="12289" width="7.6640625" style="1" customWidth="1"/>
    <col min="12290" max="12290" width="7.88671875" style="1" customWidth="1"/>
    <col min="12291" max="12291" width="9.5546875" style="1" customWidth="1"/>
    <col min="12292" max="12294" width="9.109375" style="1"/>
    <col min="12295" max="12295" width="6.5546875" style="1" customWidth="1"/>
    <col min="12296" max="12302" width="9.109375" style="1"/>
    <col min="12303" max="12303" width="5.88671875" style="1" customWidth="1"/>
    <col min="12304" max="12304" width="6.109375" style="1" customWidth="1"/>
    <col min="12305" max="12305" width="5.5546875" style="1" customWidth="1"/>
    <col min="12306" max="12306" width="10.88671875" style="1" customWidth="1"/>
    <col min="12307" max="12307" width="9.109375" style="1"/>
    <col min="12308" max="12308" width="10.44140625" style="1" customWidth="1"/>
    <col min="12309" max="12309" width="9.5546875" style="1" customWidth="1"/>
    <col min="12310" max="12310" width="9.6640625" style="1" customWidth="1"/>
    <col min="12311" max="12311" width="9.33203125" style="1" customWidth="1"/>
    <col min="12312" max="12544" width="9.109375" style="1"/>
    <col min="12545" max="12545" width="7.6640625" style="1" customWidth="1"/>
    <col min="12546" max="12546" width="7.88671875" style="1" customWidth="1"/>
    <col min="12547" max="12547" width="9.5546875" style="1" customWidth="1"/>
    <col min="12548" max="12550" width="9.109375" style="1"/>
    <col min="12551" max="12551" width="6.5546875" style="1" customWidth="1"/>
    <col min="12552" max="12558" width="9.109375" style="1"/>
    <col min="12559" max="12559" width="5.88671875" style="1" customWidth="1"/>
    <col min="12560" max="12560" width="6.109375" style="1" customWidth="1"/>
    <col min="12561" max="12561" width="5.5546875" style="1" customWidth="1"/>
    <col min="12562" max="12562" width="10.88671875" style="1" customWidth="1"/>
    <col min="12563" max="12563" width="9.109375" style="1"/>
    <col min="12564" max="12564" width="10.44140625" style="1" customWidth="1"/>
    <col min="12565" max="12565" width="9.5546875" style="1" customWidth="1"/>
    <col min="12566" max="12566" width="9.6640625" style="1" customWidth="1"/>
    <col min="12567" max="12567" width="9.33203125" style="1" customWidth="1"/>
    <col min="12568" max="12800" width="9.109375" style="1"/>
    <col min="12801" max="12801" width="7.6640625" style="1" customWidth="1"/>
    <col min="12802" max="12802" width="7.88671875" style="1" customWidth="1"/>
    <col min="12803" max="12803" width="9.5546875" style="1" customWidth="1"/>
    <col min="12804" max="12806" width="9.109375" style="1"/>
    <col min="12807" max="12807" width="6.5546875" style="1" customWidth="1"/>
    <col min="12808" max="12814" width="9.109375" style="1"/>
    <col min="12815" max="12815" width="5.88671875" style="1" customWidth="1"/>
    <col min="12816" max="12816" width="6.109375" style="1" customWidth="1"/>
    <col min="12817" max="12817" width="5.5546875" style="1" customWidth="1"/>
    <col min="12818" max="12818" width="10.88671875" style="1" customWidth="1"/>
    <col min="12819" max="12819" width="9.109375" style="1"/>
    <col min="12820" max="12820" width="10.44140625" style="1" customWidth="1"/>
    <col min="12821" max="12821" width="9.5546875" style="1" customWidth="1"/>
    <col min="12822" max="12822" width="9.6640625" style="1" customWidth="1"/>
    <col min="12823" max="12823" width="9.33203125" style="1" customWidth="1"/>
    <col min="12824" max="13056" width="9.109375" style="1"/>
    <col min="13057" max="13057" width="7.6640625" style="1" customWidth="1"/>
    <col min="13058" max="13058" width="7.88671875" style="1" customWidth="1"/>
    <col min="13059" max="13059" width="9.5546875" style="1" customWidth="1"/>
    <col min="13060" max="13062" width="9.109375" style="1"/>
    <col min="13063" max="13063" width="6.5546875" style="1" customWidth="1"/>
    <col min="13064" max="13070" width="9.109375" style="1"/>
    <col min="13071" max="13071" width="5.88671875" style="1" customWidth="1"/>
    <col min="13072" max="13072" width="6.109375" style="1" customWidth="1"/>
    <col min="13073" max="13073" width="5.5546875" style="1" customWidth="1"/>
    <col min="13074" max="13074" width="10.88671875" style="1" customWidth="1"/>
    <col min="13075" max="13075" width="9.109375" style="1"/>
    <col min="13076" max="13076" width="10.44140625" style="1" customWidth="1"/>
    <col min="13077" max="13077" width="9.5546875" style="1" customWidth="1"/>
    <col min="13078" max="13078" width="9.6640625" style="1" customWidth="1"/>
    <col min="13079" max="13079" width="9.33203125" style="1" customWidth="1"/>
    <col min="13080" max="13312" width="9.109375" style="1"/>
    <col min="13313" max="13313" width="7.6640625" style="1" customWidth="1"/>
    <col min="13314" max="13314" width="7.88671875" style="1" customWidth="1"/>
    <col min="13315" max="13315" width="9.5546875" style="1" customWidth="1"/>
    <col min="13316" max="13318" width="9.109375" style="1"/>
    <col min="13319" max="13319" width="6.5546875" style="1" customWidth="1"/>
    <col min="13320" max="13326" width="9.109375" style="1"/>
    <col min="13327" max="13327" width="5.88671875" style="1" customWidth="1"/>
    <col min="13328" max="13328" width="6.109375" style="1" customWidth="1"/>
    <col min="13329" max="13329" width="5.5546875" style="1" customWidth="1"/>
    <col min="13330" max="13330" width="10.88671875" style="1" customWidth="1"/>
    <col min="13331" max="13331" width="9.109375" style="1"/>
    <col min="13332" max="13332" width="10.44140625" style="1" customWidth="1"/>
    <col min="13333" max="13333" width="9.5546875" style="1" customWidth="1"/>
    <col min="13334" max="13334" width="9.6640625" style="1" customWidth="1"/>
    <col min="13335" max="13335" width="9.33203125" style="1" customWidth="1"/>
    <col min="13336" max="13568" width="9.109375" style="1"/>
    <col min="13569" max="13569" width="7.6640625" style="1" customWidth="1"/>
    <col min="13570" max="13570" width="7.88671875" style="1" customWidth="1"/>
    <col min="13571" max="13571" width="9.5546875" style="1" customWidth="1"/>
    <col min="13572" max="13574" width="9.109375" style="1"/>
    <col min="13575" max="13575" width="6.5546875" style="1" customWidth="1"/>
    <col min="13576" max="13582" width="9.109375" style="1"/>
    <col min="13583" max="13583" width="5.88671875" style="1" customWidth="1"/>
    <col min="13584" max="13584" width="6.109375" style="1" customWidth="1"/>
    <col min="13585" max="13585" width="5.5546875" style="1" customWidth="1"/>
    <col min="13586" max="13586" width="10.88671875" style="1" customWidth="1"/>
    <col min="13587" max="13587" width="9.109375" style="1"/>
    <col min="13588" max="13588" width="10.44140625" style="1" customWidth="1"/>
    <col min="13589" max="13589" width="9.5546875" style="1" customWidth="1"/>
    <col min="13590" max="13590" width="9.6640625" style="1" customWidth="1"/>
    <col min="13591" max="13591" width="9.33203125" style="1" customWidth="1"/>
    <col min="13592" max="13824" width="9.109375" style="1"/>
    <col min="13825" max="13825" width="7.6640625" style="1" customWidth="1"/>
    <col min="13826" max="13826" width="7.88671875" style="1" customWidth="1"/>
    <col min="13827" max="13827" width="9.5546875" style="1" customWidth="1"/>
    <col min="13828" max="13830" width="9.109375" style="1"/>
    <col min="13831" max="13831" width="6.5546875" style="1" customWidth="1"/>
    <col min="13832" max="13838" width="9.109375" style="1"/>
    <col min="13839" max="13839" width="5.88671875" style="1" customWidth="1"/>
    <col min="13840" max="13840" width="6.109375" style="1" customWidth="1"/>
    <col min="13841" max="13841" width="5.5546875" style="1" customWidth="1"/>
    <col min="13842" max="13842" width="10.88671875" style="1" customWidth="1"/>
    <col min="13843" max="13843" width="9.109375" style="1"/>
    <col min="13844" max="13844" width="10.44140625" style="1" customWidth="1"/>
    <col min="13845" max="13845" width="9.5546875" style="1" customWidth="1"/>
    <col min="13846" max="13846" width="9.6640625" style="1" customWidth="1"/>
    <col min="13847" max="13847" width="9.33203125" style="1" customWidth="1"/>
    <col min="13848" max="14080" width="9.109375" style="1"/>
    <col min="14081" max="14081" width="7.6640625" style="1" customWidth="1"/>
    <col min="14082" max="14082" width="7.88671875" style="1" customWidth="1"/>
    <col min="14083" max="14083" width="9.5546875" style="1" customWidth="1"/>
    <col min="14084" max="14086" width="9.109375" style="1"/>
    <col min="14087" max="14087" width="6.5546875" style="1" customWidth="1"/>
    <col min="14088" max="14094" width="9.109375" style="1"/>
    <col min="14095" max="14095" width="5.88671875" style="1" customWidth="1"/>
    <col min="14096" max="14096" width="6.109375" style="1" customWidth="1"/>
    <col min="14097" max="14097" width="5.5546875" style="1" customWidth="1"/>
    <col min="14098" max="14098" width="10.88671875" style="1" customWidth="1"/>
    <col min="14099" max="14099" width="9.109375" style="1"/>
    <col min="14100" max="14100" width="10.44140625" style="1" customWidth="1"/>
    <col min="14101" max="14101" width="9.5546875" style="1" customWidth="1"/>
    <col min="14102" max="14102" width="9.6640625" style="1" customWidth="1"/>
    <col min="14103" max="14103" width="9.33203125" style="1" customWidth="1"/>
    <col min="14104" max="14336" width="9.109375" style="1"/>
    <col min="14337" max="14337" width="7.6640625" style="1" customWidth="1"/>
    <col min="14338" max="14338" width="7.88671875" style="1" customWidth="1"/>
    <col min="14339" max="14339" width="9.5546875" style="1" customWidth="1"/>
    <col min="14340" max="14342" width="9.109375" style="1"/>
    <col min="14343" max="14343" width="6.5546875" style="1" customWidth="1"/>
    <col min="14344" max="14350" width="9.109375" style="1"/>
    <col min="14351" max="14351" width="5.88671875" style="1" customWidth="1"/>
    <col min="14352" max="14352" width="6.109375" style="1" customWidth="1"/>
    <col min="14353" max="14353" width="5.5546875" style="1" customWidth="1"/>
    <col min="14354" max="14354" width="10.88671875" style="1" customWidth="1"/>
    <col min="14355" max="14355" width="9.109375" style="1"/>
    <col min="14356" max="14356" width="10.44140625" style="1" customWidth="1"/>
    <col min="14357" max="14357" width="9.5546875" style="1" customWidth="1"/>
    <col min="14358" max="14358" width="9.6640625" style="1" customWidth="1"/>
    <col min="14359" max="14359" width="9.33203125" style="1" customWidth="1"/>
    <col min="14360" max="14592" width="9.109375" style="1"/>
    <col min="14593" max="14593" width="7.6640625" style="1" customWidth="1"/>
    <col min="14594" max="14594" width="7.88671875" style="1" customWidth="1"/>
    <col min="14595" max="14595" width="9.5546875" style="1" customWidth="1"/>
    <col min="14596" max="14598" width="9.109375" style="1"/>
    <col min="14599" max="14599" width="6.5546875" style="1" customWidth="1"/>
    <col min="14600" max="14606" width="9.109375" style="1"/>
    <col min="14607" max="14607" width="5.88671875" style="1" customWidth="1"/>
    <col min="14608" max="14608" width="6.109375" style="1" customWidth="1"/>
    <col min="14609" max="14609" width="5.5546875" style="1" customWidth="1"/>
    <col min="14610" max="14610" width="10.88671875" style="1" customWidth="1"/>
    <col min="14611" max="14611" width="9.109375" style="1"/>
    <col min="14612" max="14612" width="10.44140625" style="1" customWidth="1"/>
    <col min="14613" max="14613" width="9.5546875" style="1" customWidth="1"/>
    <col min="14614" max="14614" width="9.6640625" style="1" customWidth="1"/>
    <col min="14615" max="14615" width="9.33203125" style="1" customWidth="1"/>
    <col min="14616" max="14848" width="9.109375" style="1"/>
    <col min="14849" max="14849" width="7.6640625" style="1" customWidth="1"/>
    <col min="14850" max="14850" width="7.88671875" style="1" customWidth="1"/>
    <col min="14851" max="14851" width="9.5546875" style="1" customWidth="1"/>
    <col min="14852" max="14854" width="9.109375" style="1"/>
    <col min="14855" max="14855" width="6.5546875" style="1" customWidth="1"/>
    <col min="14856" max="14862" width="9.109375" style="1"/>
    <col min="14863" max="14863" width="5.88671875" style="1" customWidth="1"/>
    <col min="14864" max="14864" width="6.109375" style="1" customWidth="1"/>
    <col min="14865" max="14865" width="5.5546875" style="1" customWidth="1"/>
    <col min="14866" max="14866" width="10.88671875" style="1" customWidth="1"/>
    <col min="14867" max="14867" width="9.109375" style="1"/>
    <col min="14868" max="14868" width="10.44140625" style="1" customWidth="1"/>
    <col min="14869" max="14869" width="9.5546875" style="1" customWidth="1"/>
    <col min="14870" max="14870" width="9.6640625" style="1" customWidth="1"/>
    <col min="14871" max="14871" width="9.33203125" style="1" customWidth="1"/>
    <col min="14872" max="15104" width="9.109375" style="1"/>
    <col min="15105" max="15105" width="7.6640625" style="1" customWidth="1"/>
    <col min="15106" max="15106" width="7.88671875" style="1" customWidth="1"/>
    <col min="15107" max="15107" width="9.5546875" style="1" customWidth="1"/>
    <col min="15108" max="15110" width="9.109375" style="1"/>
    <col min="15111" max="15111" width="6.5546875" style="1" customWidth="1"/>
    <col min="15112" max="15118" width="9.109375" style="1"/>
    <col min="15119" max="15119" width="5.88671875" style="1" customWidth="1"/>
    <col min="15120" max="15120" width="6.109375" style="1" customWidth="1"/>
    <col min="15121" max="15121" width="5.5546875" style="1" customWidth="1"/>
    <col min="15122" max="15122" width="10.88671875" style="1" customWidth="1"/>
    <col min="15123" max="15123" width="9.109375" style="1"/>
    <col min="15124" max="15124" width="10.44140625" style="1" customWidth="1"/>
    <col min="15125" max="15125" width="9.5546875" style="1" customWidth="1"/>
    <col min="15126" max="15126" width="9.6640625" style="1" customWidth="1"/>
    <col min="15127" max="15127" width="9.33203125" style="1" customWidth="1"/>
    <col min="15128" max="15360" width="9.109375" style="1"/>
    <col min="15361" max="15361" width="7.6640625" style="1" customWidth="1"/>
    <col min="15362" max="15362" width="7.88671875" style="1" customWidth="1"/>
    <col min="15363" max="15363" width="9.5546875" style="1" customWidth="1"/>
    <col min="15364" max="15366" width="9.109375" style="1"/>
    <col min="15367" max="15367" width="6.5546875" style="1" customWidth="1"/>
    <col min="15368" max="15374" width="9.109375" style="1"/>
    <col min="15375" max="15375" width="5.88671875" style="1" customWidth="1"/>
    <col min="15376" max="15376" width="6.109375" style="1" customWidth="1"/>
    <col min="15377" max="15377" width="5.5546875" style="1" customWidth="1"/>
    <col min="15378" max="15378" width="10.88671875" style="1" customWidth="1"/>
    <col min="15379" max="15379" width="9.109375" style="1"/>
    <col min="15380" max="15380" width="10.44140625" style="1" customWidth="1"/>
    <col min="15381" max="15381" width="9.5546875" style="1" customWidth="1"/>
    <col min="15382" max="15382" width="9.6640625" style="1" customWidth="1"/>
    <col min="15383" max="15383" width="9.33203125" style="1" customWidth="1"/>
    <col min="15384" max="15616" width="9.109375" style="1"/>
    <col min="15617" max="15617" width="7.6640625" style="1" customWidth="1"/>
    <col min="15618" max="15618" width="7.88671875" style="1" customWidth="1"/>
    <col min="15619" max="15619" width="9.5546875" style="1" customWidth="1"/>
    <col min="15620" max="15622" width="9.109375" style="1"/>
    <col min="15623" max="15623" width="6.5546875" style="1" customWidth="1"/>
    <col min="15624" max="15630" width="9.109375" style="1"/>
    <col min="15631" max="15631" width="5.88671875" style="1" customWidth="1"/>
    <col min="15632" max="15632" width="6.109375" style="1" customWidth="1"/>
    <col min="15633" max="15633" width="5.5546875" style="1" customWidth="1"/>
    <col min="15634" max="15634" width="10.88671875" style="1" customWidth="1"/>
    <col min="15635" max="15635" width="9.109375" style="1"/>
    <col min="15636" max="15636" width="10.44140625" style="1" customWidth="1"/>
    <col min="15637" max="15637" width="9.5546875" style="1" customWidth="1"/>
    <col min="15638" max="15638" width="9.6640625" style="1" customWidth="1"/>
    <col min="15639" max="15639" width="9.33203125" style="1" customWidth="1"/>
    <col min="15640" max="15872" width="9.109375" style="1"/>
    <col min="15873" max="15873" width="7.6640625" style="1" customWidth="1"/>
    <col min="15874" max="15874" width="7.88671875" style="1" customWidth="1"/>
    <col min="15875" max="15875" width="9.5546875" style="1" customWidth="1"/>
    <col min="15876" max="15878" width="9.109375" style="1"/>
    <col min="15879" max="15879" width="6.5546875" style="1" customWidth="1"/>
    <col min="15880" max="15886" width="9.109375" style="1"/>
    <col min="15887" max="15887" width="5.88671875" style="1" customWidth="1"/>
    <col min="15888" max="15888" width="6.109375" style="1" customWidth="1"/>
    <col min="15889" max="15889" width="5.5546875" style="1" customWidth="1"/>
    <col min="15890" max="15890" width="10.88671875" style="1" customWidth="1"/>
    <col min="15891" max="15891" width="9.109375" style="1"/>
    <col min="15892" max="15892" width="10.44140625" style="1" customWidth="1"/>
    <col min="15893" max="15893" width="9.5546875" style="1" customWidth="1"/>
    <col min="15894" max="15894" width="9.6640625" style="1" customWidth="1"/>
    <col min="15895" max="15895" width="9.33203125" style="1" customWidth="1"/>
    <col min="15896" max="16128" width="9.109375" style="1"/>
    <col min="16129" max="16129" width="7.6640625" style="1" customWidth="1"/>
    <col min="16130" max="16130" width="7.88671875" style="1" customWidth="1"/>
    <col min="16131" max="16131" width="9.5546875" style="1" customWidth="1"/>
    <col min="16132" max="16134" width="9.109375" style="1"/>
    <col min="16135" max="16135" width="6.5546875" style="1" customWidth="1"/>
    <col min="16136" max="16142" width="9.109375" style="1"/>
    <col min="16143" max="16143" width="5.88671875" style="1" customWidth="1"/>
    <col min="16144" max="16144" width="6.109375" style="1" customWidth="1"/>
    <col min="16145" max="16145" width="5.5546875" style="1" customWidth="1"/>
    <col min="16146" max="16146" width="10.88671875" style="1" customWidth="1"/>
    <col min="16147" max="16147" width="9.109375" style="1"/>
    <col min="16148" max="16148" width="10.44140625" style="1" customWidth="1"/>
    <col min="16149" max="16149" width="9.5546875" style="1" customWidth="1"/>
    <col min="16150" max="16150" width="9.6640625" style="1" customWidth="1"/>
    <col min="16151" max="16151" width="9.33203125" style="1" customWidth="1"/>
    <col min="16152" max="16384" width="9.109375" style="1"/>
  </cols>
  <sheetData>
    <row r="1" spans="1:22" ht="15" customHeight="1" thickBot="1" x14ac:dyDescent="0.3">
      <c r="A1" s="19" t="s">
        <v>157</v>
      </c>
      <c r="B1" s="55"/>
      <c r="C1" s="55"/>
      <c r="D1" s="55"/>
      <c r="E1" s="55"/>
      <c r="F1" s="55"/>
      <c r="G1" s="12"/>
      <c r="S1" s="12"/>
      <c r="V1" s="21"/>
    </row>
    <row r="2" spans="1:22" ht="15" customHeight="1" thickBot="1" x14ac:dyDescent="0.3">
      <c r="A2" s="143" t="s">
        <v>158</v>
      </c>
      <c r="B2" s="143"/>
      <c r="C2" s="143"/>
      <c r="D2" s="143"/>
      <c r="E2" s="143"/>
      <c r="F2" s="143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7"/>
    </row>
    <row r="3" spans="1:22" ht="15" customHeight="1" thickBot="1" x14ac:dyDescent="0.3">
      <c r="A3" s="144" t="s">
        <v>143</v>
      </c>
      <c r="B3" s="58" t="s">
        <v>142</v>
      </c>
      <c r="C3" s="145" t="s">
        <v>141</v>
      </c>
      <c r="D3" s="145"/>
      <c r="E3" s="145"/>
      <c r="F3" s="145"/>
      <c r="G3" s="145"/>
      <c r="H3" s="146" t="s">
        <v>140</v>
      </c>
      <c r="I3" s="146"/>
      <c r="J3" s="146"/>
      <c r="K3" s="146"/>
      <c r="L3" s="146"/>
      <c r="M3" s="146"/>
      <c r="N3" s="146"/>
      <c r="O3" s="146"/>
      <c r="P3" s="142" t="s">
        <v>139</v>
      </c>
      <c r="Q3" s="142" t="s">
        <v>137</v>
      </c>
      <c r="R3" s="142" t="s">
        <v>136</v>
      </c>
      <c r="S3" s="142" t="s">
        <v>135</v>
      </c>
      <c r="T3" s="142" t="s">
        <v>134</v>
      </c>
      <c r="U3" s="142" t="s">
        <v>133</v>
      </c>
      <c r="V3" s="142" t="s">
        <v>132</v>
      </c>
    </row>
    <row r="4" spans="1:22" ht="15" customHeight="1" x14ac:dyDescent="0.25">
      <c r="A4" s="144"/>
      <c r="B4" s="59" t="s">
        <v>120</v>
      </c>
      <c r="C4" s="60" t="s">
        <v>131</v>
      </c>
      <c r="D4" s="60" t="s">
        <v>130</v>
      </c>
      <c r="E4" s="60" t="s">
        <v>129</v>
      </c>
      <c r="F4" s="60" t="s">
        <v>128</v>
      </c>
      <c r="G4" s="61" t="s">
        <v>120</v>
      </c>
      <c r="H4" s="60" t="s">
        <v>127</v>
      </c>
      <c r="I4" s="60" t="s">
        <v>126</v>
      </c>
      <c r="J4" s="60" t="s">
        <v>125</v>
      </c>
      <c r="K4" s="60" t="s">
        <v>124</v>
      </c>
      <c r="L4" s="60" t="s">
        <v>123</v>
      </c>
      <c r="M4" s="60" t="s">
        <v>122</v>
      </c>
      <c r="N4" s="60" t="s">
        <v>121</v>
      </c>
      <c r="O4" s="61" t="s">
        <v>120</v>
      </c>
      <c r="P4" s="142"/>
      <c r="Q4" s="142"/>
      <c r="R4" s="142"/>
      <c r="S4" s="142"/>
      <c r="T4" s="142"/>
      <c r="U4" s="142"/>
      <c r="V4" s="142"/>
    </row>
    <row r="5" spans="1:22" ht="12.75" customHeight="1" x14ac:dyDescent="0.25">
      <c r="A5" s="106" t="s">
        <v>119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20"/>
      <c r="R5" s="119"/>
      <c r="S5" s="119"/>
      <c r="T5" s="119"/>
      <c r="U5" s="119"/>
      <c r="V5" s="119"/>
    </row>
    <row r="6" spans="1:22" ht="12.75" customHeight="1" x14ac:dyDescent="0.25">
      <c r="A6" s="106" t="s">
        <v>118</v>
      </c>
      <c r="B6" s="119">
        <v>1.4056203758013419</v>
      </c>
      <c r="C6" s="119">
        <v>-0.42489474803883986</v>
      </c>
      <c r="D6" s="119">
        <v>-5.0751008465425018</v>
      </c>
      <c r="E6" s="119">
        <v>0.64640819884469458</v>
      </c>
      <c r="F6" s="119">
        <v>-0.95181231229826135</v>
      </c>
      <c r="G6" s="119">
        <v>-3.6926725047252584</v>
      </c>
      <c r="H6" s="119">
        <v>1.7965924660275689</v>
      </c>
      <c r="I6" s="119">
        <v>-1.4493751798221433</v>
      </c>
      <c r="J6" s="119">
        <v>1.4164884639279229</v>
      </c>
      <c r="K6" s="119">
        <v>-0.89047016116891031</v>
      </c>
      <c r="L6" s="119">
        <v>0.6484285575377724</v>
      </c>
      <c r="M6" s="119">
        <v>-0.50966030843893062</v>
      </c>
      <c r="N6" s="119">
        <v>2.0364448294609483</v>
      </c>
      <c r="O6" s="119">
        <v>0.26049221086461571</v>
      </c>
      <c r="P6" s="119">
        <v>0.89787227804183356</v>
      </c>
      <c r="Q6" s="120">
        <v>1.1891662400601355</v>
      </c>
      <c r="R6" s="119">
        <v>2.0670042533007082</v>
      </c>
      <c r="S6" s="119">
        <v>1.6092551167981251</v>
      </c>
      <c r="T6" s="119">
        <v>1.9355388901975745</v>
      </c>
      <c r="U6" s="119">
        <v>-2.8990378265876693</v>
      </c>
      <c r="V6" s="119">
        <v>9.1330690820112803</v>
      </c>
    </row>
    <row r="7" spans="1:22" ht="12.75" customHeight="1" x14ac:dyDescent="0.25">
      <c r="A7" s="106" t="s">
        <v>117</v>
      </c>
      <c r="B7" s="119">
        <v>5.354098100204685</v>
      </c>
      <c r="C7" s="119">
        <v>-4.9559555083090849</v>
      </c>
      <c r="D7" s="119">
        <v>15.364272652005994</v>
      </c>
      <c r="E7" s="119">
        <v>0.86606043273185218</v>
      </c>
      <c r="F7" s="119">
        <v>0.79689140585319507</v>
      </c>
      <c r="G7" s="119">
        <v>8.9951724604178995</v>
      </c>
      <c r="H7" s="119">
        <v>2.6222412943885498</v>
      </c>
      <c r="I7" s="119">
        <v>3.1251889487560858</v>
      </c>
      <c r="J7" s="119">
        <v>4.1574578486188729</v>
      </c>
      <c r="K7" s="119">
        <v>0.83773382455130108</v>
      </c>
      <c r="L7" s="119">
        <v>0.93603732243296989</v>
      </c>
      <c r="M7" s="119">
        <v>0.28424980887067353</v>
      </c>
      <c r="N7" s="119">
        <v>0.49424838973404217</v>
      </c>
      <c r="O7" s="119">
        <v>1.2671722753831549</v>
      </c>
      <c r="P7" s="119">
        <v>3.6878805380579749</v>
      </c>
      <c r="Q7" s="120">
        <v>3.6928400040268095</v>
      </c>
      <c r="R7" s="119">
        <v>2.792937514224958</v>
      </c>
      <c r="S7" s="119">
        <v>3.4723972915952306</v>
      </c>
      <c r="T7" s="119">
        <v>3.7446034042108556</v>
      </c>
      <c r="U7" s="119">
        <v>-0.51056505510613803</v>
      </c>
      <c r="V7" s="119">
        <v>7.3647926909662154</v>
      </c>
    </row>
    <row r="8" spans="1:22" ht="12.75" customHeight="1" x14ac:dyDescent="0.25">
      <c r="A8" s="109" t="s">
        <v>116</v>
      </c>
      <c r="B8" s="119">
        <v>23.6270560246423</v>
      </c>
      <c r="C8" s="119">
        <v>4.7684710241227446</v>
      </c>
      <c r="D8" s="119">
        <v>-9.6242661807232963</v>
      </c>
      <c r="E8" s="119">
        <v>2.2371308263198664</v>
      </c>
      <c r="F8" s="119">
        <v>-0.14229319042275979</v>
      </c>
      <c r="G8" s="119">
        <v>-6.0858561593285181</v>
      </c>
      <c r="H8" s="119">
        <v>1.3942762523315722</v>
      </c>
      <c r="I8" s="119">
        <v>-3.5753815888822316</v>
      </c>
      <c r="J8" s="119">
        <v>-2.4475932902423003</v>
      </c>
      <c r="K8" s="119">
        <v>-8.0448143049681846</v>
      </c>
      <c r="L8" s="119">
        <v>-2.4023688024589651</v>
      </c>
      <c r="M8" s="119">
        <v>-0.35312820574542325</v>
      </c>
      <c r="N8" s="119">
        <v>-0.61051779864836897</v>
      </c>
      <c r="O8" s="119">
        <v>-2.0665968784470468</v>
      </c>
      <c r="P8" s="119">
        <v>-2.4001375932313995</v>
      </c>
      <c r="Q8" s="120">
        <v>-0.95177097642306085</v>
      </c>
      <c r="R8" s="119">
        <v>5.2515739335787348</v>
      </c>
      <c r="S8" s="119">
        <v>-15.049974154442125</v>
      </c>
      <c r="T8" s="119">
        <v>4.2627093240840797</v>
      </c>
      <c r="U8" s="119">
        <v>3.0935974159449042</v>
      </c>
      <c r="V8" s="119">
        <v>10.932623168039136</v>
      </c>
    </row>
    <row r="9" spans="1:22" ht="12.75" customHeight="1" x14ac:dyDescent="0.25">
      <c r="A9" s="110" t="s">
        <v>115</v>
      </c>
      <c r="B9" s="121">
        <v>-19.021829116036347</v>
      </c>
      <c r="C9" s="121">
        <v>1.0919209210143777</v>
      </c>
      <c r="D9" s="121">
        <v>3.538356879409621</v>
      </c>
      <c r="E9" s="121">
        <v>2.4072720076991017</v>
      </c>
      <c r="F9" s="121">
        <v>3.4817398132328092</v>
      </c>
      <c r="G9" s="121">
        <v>5.0656662903870497</v>
      </c>
      <c r="H9" s="121">
        <v>0.160450288627767</v>
      </c>
      <c r="I9" s="121">
        <v>4.9036810266992026</v>
      </c>
      <c r="J9" s="121">
        <v>1.541032590610536</v>
      </c>
      <c r="K9" s="121">
        <v>10.435403863180714</v>
      </c>
      <c r="L9" s="121">
        <v>2.1912051504338725</v>
      </c>
      <c r="M9" s="121">
        <v>1.4298879408384035</v>
      </c>
      <c r="N9" s="121">
        <v>0.15629281552904661</v>
      </c>
      <c r="O9" s="121">
        <v>2.4583411016534829</v>
      </c>
      <c r="P9" s="121">
        <v>2.0016189970157638</v>
      </c>
      <c r="Q9" s="122">
        <v>1.0767158777867047</v>
      </c>
      <c r="R9" s="121">
        <v>-2.3123870384462841</v>
      </c>
      <c r="S9" s="121">
        <v>13.282501989728491</v>
      </c>
      <c r="T9" s="121">
        <v>0.85122326066506826</v>
      </c>
      <c r="U9" s="121">
        <v>6.3685435749575081</v>
      </c>
      <c r="V9" s="121">
        <v>-0.28102122987800904</v>
      </c>
    </row>
    <row r="10" spans="1:22" ht="12.75" customHeight="1" x14ac:dyDescent="0.25">
      <c r="A10" s="110" t="s">
        <v>114</v>
      </c>
      <c r="B10" s="121">
        <v>-1.4649221906034793</v>
      </c>
      <c r="C10" s="121">
        <v>1.7928654881316231</v>
      </c>
      <c r="D10" s="121">
        <v>1.284281676004384</v>
      </c>
      <c r="E10" s="121">
        <v>-0.89805036039602992</v>
      </c>
      <c r="F10" s="121">
        <v>2.5181769122990971</v>
      </c>
      <c r="G10" s="121">
        <v>-0.14810228819632787</v>
      </c>
      <c r="H10" s="121">
        <v>0.57550608611833809</v>
      </c>
      <c r="I10" s="121">
        <v>2.9430014900027723</v>
      </c>
      <c r="J10" s="121">
        <v>2.6264476836218797</v>
      </c>
      <c r="K10" s="121">
        <v>-1.2203993997774609</v>
      </c>
      <c r="L10" s="121">
        <v>0.74777544007200714</v>
      </c>
      <c r="M10" s="121">
        <v>0.89331543633477395</v>
      </c>
      <c r="N10" s="121">
        <v>-0.78420389117965783</v>
      </c>
      <c r="O10" s="121">
        <v>0.54732192414872483</v>
      </c>
      <c r="P10" s="121">
        <v>0.20691569422275347</v>
      </c>
      <c r="Q10" s="122">
        <v>0.48375146532029234</v>
      </c>
      <c r="R10" s="121">
        <v>0.27666177704555039</v>
      </c>
      <c r="S10" s="121">
        <v>-0.40321643624575687</v>
      </c>
      <c r="T10" s="121">
        <v>1.4064720864205738</v>
      </c>
      <c r="U10" s="121">
        <v>6.4184262578747209</v>
      </c>
      <c r="V10" s="121">
        <v>4.1554177668011949</v>
      </c>
    </row>
    <row r="11" spans="1:22" ht="12.75" customHeight="1" x14ac:dyDescent="0.25">
      <c r="A11" s="110" t="s">
        <v>113</v>
      </c>
      <c r="B11" s="121">
        <v>3.2469079507243981</v>
      </c>
      <c r="C11" s="121">
        <v>3.0982488378551887</v>
      </c>
      <c r="D11" s="121">
        <v>0.47498923509745605</v>
      </c>
      <c r="E11" s="121">
        <v>2.945771582797585</v>
      </c>
      <c r="F11" s="121">
        <v>2.931334698468202</v>
      </c>
      <c r="G11" s="121">
        <v>1.8817609795376722</v>
      </c>
      <c r="H11" s="121">
        <v>1.4161337734907464</v>
      </c>
      <c r="I11" s="121">
        <v>0.55434051825382635</v>
      </c>
      <c r="J11" s="121">
        <v>0.89119783135001018</v>
      </c>
      <c r="K11" s="121">
        <v>0.76703519950445109</v>
      </c>
      <c r="L11" s="121">
        <v>1.1137830311285679</v>
      </c>
      <c r="M11" s="121">
        <v>0.70641592244999885</v>
      </c>
      <c r="N11" s="121">
        <v>0.33991275641904739</v>
      </c>
      <c r="O11" s="121">
        <v>0.46818587307300152</v>
      </c>
      <c r="P11" s="121">
        <v>1.2192382370923127</v>
      </c>
      <c r="Q11" s="122">
        <v>1.2716514204087259</v>
      </c>
      <c r="R11" s="121">
        <v>-0.96052412581422164</v>
      </c>
      <c r="S11" s="121">
        <v>-1.5693781853387656</v>
      </c>
      <c r="T11" s="121">
        <v>1.9577167066479051</v>
      </c>
      <c r="U11" s="121">
        <v>1.9742310480766356</v>
      </c>
      <c r="V11" s="121">
        <v>0.64451194997516836</v>
      </c>
    </row>
    <row r="12" spans="1:22" ht="12.75" customHeight="1" x14ac:dyDescent="0.25">
      <c r="A12" s="113" t="s">
        <v>112</v>
      </c>
      <c r="B12" s="121">
        <v>8.6182696188260124</v>
      </c>
      <c r="C12" s="121">
        <v>-0.13140760719937417</v>
      </c>
      <c r="D12" s="121">
        <v>-1.3447060366295394</v>
      </c>
      <c r="E12" s="121">
        <v>1.3251553876738154</v>
      </c>
      <c r="F12" s="121">
        <v>1.8218749764393527</v>
      </c>
      <c r="G12" s="121">
        <v>-0.35615598315146269</v>
      </c>
      <c r="H12" s="121">
        <v>0.16237599312332041</v>
      </c>
      <c r="I12" s="121">
        <v>1.9654907647581599</v>
      </c>
      <c r="J12" s="121">
        <v>2.5347768052549347</v>
      </c>
      <c r="K12" s="121">
        <v>0.18292074929391333</v>
      </c>
      <c r="L12" s="121">
        <v>1.5280283852907584</v>
      </c>
      <c r="M12" s="121">
        <v>2.1765132144017985</v>
      </c>
      <c r="N12" s="121">
        <v>0.90768783181289781</v>
      </c>
      <c r="O12" s="121">
        <v>1.2238559002924365</v>
      </c>
      <c r="P12" s="121">
        <v>0.91719478969440882</v>
      </c>
      <c r="Q12" s="122">
        <v>0.84076385525846398</v>
      </c>
      <c r="R12" s="121">
        <v>0.13054578182472021</v>
      </c>
      <c r="S12" s="121">
        <v>0.71371609801906821</v>
      </c>
      <c r="T12" s="121">
        <v>-0.65264471667404456</v>
      </c>
      <c r="U12" s="121">
        <v>-4.5735943446249427</v>
      </c>
      <c r="V12" s="121">
        <v>-5.9839809316381558</v>
      </c>
    </row>
    <row r="13" spans="1:22" ht="12.75" customHeight="1" x14ac:dyDescent="0.25">
      <c r="A13" s="106" t="s">
        <v>111</v>
      </c>
      <c r="B13" s="119">
        <v>-11.027024688856645</v>
      </c>
      <c r="C13" s="119">
        <v>1.4874866181316504</v>
      </c>
      <c r="D13" s="119">
        <v>-4.2208335770285714</v>
      </c>
      <c r="E13" s="119">
        <v>-0.54049597897188884</v>
      </c>
      <c r="F13" s="119">
        <v>-1.2812008662929086</v>
      </c>
      <c r="G13" s="119">
        <v>-2.245686888996612</v>
      </c>
      <c r="H13" s="119">
        <v>-2.3306885851457237</v>
      </c>
      <c r="I13" s="119">
        <v>-3.6634245515083763</v>
      </c>
      <c r="J13" s="119">
        <v>-1.6065023774604059</v>
      </c>
      <c r="K13" s="119">
        <v>-1.7967735060887002</v>
      </c>
      <c r="L13" s="119">
        <v>-0.48914423466699386</v>
      </c>
      <c r="M13" s="119">
        <v>-2.6920641488651809</v>
      </c>
      <c r="N13" s="119">
        <v>0.85796783155576151</v>
      </c>
      <c r="O13" s="119">
        <v>-0.99850154201399643</v>
      </c>
      <c r="P13" s="119">
        <v>-1.7524790139610946</v>
      </c>
      <c r="Q13" s="120">
        <v>-1.9771680826092486</v>
      </c>
      <c r="R13" s="119">
        <v>1.7047604390918458E-2</v>
      </c>
      <c r="S13" s="119">
        <v>2.3951708670985283</v>
      </c>
      <c r="T13" s="119">
        <v>0.5432807992945099</v>
      </c>
      <c r="U13" s="119">
        <v>5.9880882715110273</v>
      </c>
      <c r="V13" s="119">
        <v>9.0290071576702999</v>
      </c>
    </row>
    <row r="14" spans="1:22" ht="12.75" customHeight="1" x14ac:dyDescent="0.25">
      <c r="A14" s="106" t="s">
        <v>110</v>
      </c>
      <c r="B14" s="119">
        <v>12.53656995117769</v>
      </c>
      <c r="C14" s="119">
        <v>1.7327216749856822</v>
      </c>
      <c r="D14" s="119">
        <v>1.5903104580337057</v>
      </c>
      <c r="E14" s="119">
        <v>-0.34442963485861178</v>
      </c>
      <c r="F14" s="119">
        <v>1.2480027570923369</v>
      </c>
      <c r="G14" s="119">
        <v>1.2827494064299172</v>
      </c>
      <c r="H14" s="119">
        <v>1.6550506422659428</v>
      </c>
      <c r="I14" s="119">
        <v>3.794644245350387</v>
      </c>
      <c r="J14" s="119">
        <v>-0.76075432750669636</v>
      </c>
      <c r="K14" s="119">
        <v>-0.31080994902666914</v>
      </c>
      <c r="L14" s="119">
        <v>0.91713129470294419</v>
      </c>
      <c r="M14" s="119">
        <v>1.9176994815053083</v>
      </c>
      <c r="N14" s="119">
        <v>0.96905222997125673</v>
      </c>
      <c r="O14" s="119">
        <v>1.1076078748168072</v>
      </c>
      <c r="P14" s="119">
        <v>1.8351430091848364</v>
      </c>
      <c r="Q14" s="120">
        <v>1.712421509453832</v>
      </c>
      <c r="R14" s="119">
        <v>-0.30922031497068181</v>
      </c>
      <c r="S14" s="119">
        <v>0.6676924742612389</v>
      </c>
      <c r="T14" s="119">
        <v>0.36669941095979208</v>
      </c>
      <c r="U14" s="119">
        <v>2.6877996556366801</v>
      </c>
      <c r="V14" s="119">
        <v>-5.3882377482028847</v>
      </c>
    </row>
    <row r="15" spans="1:22" ht="12.75" customHeight="1" x14ac:dyDescent="0.25">
      <c r="A15" s="106" t="s">
        <v>109</v>
      </c>
      <c r="B15" s="119">
        <v>-2.6230376937604993</v>
      </c>
      <c r="C15" s="119">
        <v>-1.3750264890635466</v>
      </c>
      <c r="D15" s="119">
        <v>-0.97632830530398618</v>
      </c>
      <c r="E15" s="119">
        <v>4.5146022222142257E-2</v>
      </c>
      <c r="F15" s="119">
        <v>-1.4888065911368931</v>
      </c>
      <c r="G15" s="119">
        <v>-1.2699203306859252</v>
      </c>
      <c r="H15" s="119">
        <v>-1.1537291630445257</v>
      </c>
      <c r="I15" s="119">
        <v>0.40640859160301357</v>
      </c>
      <c r="J15" s="119">
        <v>11.75009213572098</v>
      </c>
      <c r="K15" s="119">
        <v>0.50749756944961089</v>
      </c>
      <c r="L15" s="119">
        <v>0.55987590053518943</v>
      </c>
      <c r="M15" s="119">
        <v>0.35589732718626088</v>
      </c>
      <c r="N15" s="119">
        <v>0.77106616429902797</v>
      </c>
      <c r="O15" s="119">
        <v>0.60924949478502466</v>
      </c>
      <c r="P15" s="119">
        <v>-8.0775524692100475E-2</v>
      </c>
      <c r="Q15" s="120">
        <v>-2.8766669632918074E-2</v>
      </c>
      <c r="R15" s="119">
        <v>0.30750460862447593</v>
      </c>
      <c r="S15" s="119">
        <v>1.7360795688768471</v>
      </c>
      <c r="T15" s="119">
        <v>-1.2910956547861674</v>
      </c>
      <c r="U15" s="119">
        <v>-4.2635468250619919</v>
      </c>
      <c r="V15" s="119">
        <v>1.0243690840201936</v>
      </c>
    </row>
    <row r="16" spans="1:22" ht="12.75" customHeight="1" x14ac:dyDescent="0.25">
      <c r="A16" s="109" t="s">
        <v>108</v>
      </c>
      <c r="B16" s="119">
        <v>-2.0770048977477917</v>
      </c>
      <c r="C16" s="119">
        <v>-1.0416728113668672</v>
      </c>
      <c r="D16" s="119">
        <v>-3.5911781648777619</v>
      </c>
      <c r="E16" s="119">
        <v>-0.78581437707239132</v>
      </c>
      <c r="F16" s="119">
        <v>-2.447157909534825</v>
      </c>
      <c r="G16" s="119">
        <v>-3.1185236045763398</v>
      </c>
      <c r="H16" s="119">
        <v>-4.2913386226403949</v>
      </c>
      <c r="I16" s="119">
        <v>-3.990908912978075</v>
      </c>
      <c r="J16" s="119">
        <v>4.2364204394512939</v>
      </c>
      <c r="K16" s="119">
        <v>0.37030481706059604</v>
      </c>
      <c r="L16" s="119">
        <v>0.7293667635526413</v>
      </c>
      <c r="M16" s="119">
        <v>0.21801940281944709</v>
      </c>
      <c r="N16" s="119">
        <v>0.93350223216577266</v>
      </c>
      <c r="O16" s="119">
        <v>5.7832981971261965E-2</v>
      </c>
      <c r="P16" s="119">
        <v>-1.046685187600882</v>
      </c>
      <c r="Q16" s="120">
        <v>-1.1467992267087945</v>
      </c>
      <c r="R16" s="119">
        <v>-1.3236166656445558</v>
      </c>
      <c r="S16" s="119">
        <v>-0.73944295462212706</v>
      </c>
      <c r="T16" s="119">
        <v>-4.5011696270281014</v>
      </c>
      <c r="U16" s="119">
        <v>0.36441053964857417</v>
      </c>
      <c r="V16" s="119">
        <v>-5.6571927724007214</v>
      </c>
    </row>
    <row r="17" spans="1:22" ht="12.75" customHeight="1" x14ac:dyDescent="0.25">
      <c r="A17" s="110" t="s">
        <v>107</v>
      </c>
      <c r="B17" s="121">
        <v>4.2154260558349588</v>
      </c>
      <c r="C17" s="121">
        <v>-0.43534976765434719</v>
      </c>
      <c r="D17" s="121">
        <v>-0.80475518793844403</v>
      </c>
      <c r="E17" s="121">
        <v>-4.6368840521360255E-2</v>
      </c>
      <c r="F17" s="121">
        <v>-3.3213122375969517</v>
      </c>
      <c r="G17" s="121">
        <v>-0.50657992520672934</v>
      </c>
      <c r="H17" s="121">
        <v>0.84381342570192253</v>
      </c>
      <c r="I17" s="121">
        <v>-2.0217983478498458</v>
      </c>
      <c r="J17" s="121">
        <v>2.6565150620852851</v>
      </c>
      <c r="K17" s="121">
        <v>-0.1623154305718244</v>
      </c>
      <c r="L17" s="121">
        <v>1.5326987601902431</v>
      </c>
      <c r="M17" s="121">
        <v>-0.91180616385639901</v>
      </c>
      <c r="N17" s="121">
        <v>1.4128744101409962</v>
      </c>
      <c r="O17" s="121">
        <v>0.75649783362770062</v>
      </c>
      <c r="P17" s="121">
        <v>0.9062423015294252</v>
      </c>
      <c r="Q17" s="122">
        <v>0.18453375218860923</v>
      </c>
      <c r="R17" s="121">
        <v>0.30503969991546587</v>
      </c>
      <c r="S17" s="121">
        <v>-1.1346895576243132</v>
      </c>
      <c r="T17" s="121">
        <v>-3.5651365262842294</v>
      </c>
      <c r="U17" s="121">
        <v>1.8779186268302439</v>
      </c>
      <c r="V17" s="121">
        <v>-9.7630600472256255</v>
      </c>
    </row>
    <row r="18" spans="1:22" ht="12.75" customHeight="1" x14ac:dyDescent="0.25">
      <c r="A18" s="110" t="s">
        <v>106</v>
      </c>
      <c r="B18" s="121">
        <v>1.7395884628126579</v>
      </c>
      <c r="C18" s="121">
        <v>-4.8932848260732964</v>
      </c>
      <c r="D18" s="121">
        <v>1.3679397023102169</v>
      </c>
      <c r="E18" s="121">
        <v>1.2222733246691986</v>
      </c>
      <c r="F18" s="121">
        <v>0.5422325720205734</v>
      </c>
      <c r="G18" s="121">
        <v>-9.8160611605535575E-2</v>
      </c>
      <c r="H18" s="121">
        <v>0.6246438223852735</v>
      </c>
      <c r="I18" s="121">
        <v>-2.9758305377052374</v>
      </c>
      <c r="J18" s="121">
        <v>2.1915748940970481</v>
      </c>
      <c r="K18" s="121">
        <v>-4.0111922734586969E-2</v>
      </c>
      <c r="L18" s="121">
        <v>-0.22116200524519014</v>
      </c>
      <c r="M18" s="121">
        <v>0.72605772055613915</v>
      </c>
      <c r="N18" s="121">
        <v>0.26324815751448405</v>
      </c>
      <c r="O18" s="121">
        <v>0.15050749371616767</v>
      </c>
      <c r="P18" s="121">
        <v>0.23006377741210393</v>
      </c>
      <c r="Q18" s="122">
        <v>0.53031060718755629</v>
      </c>
      <c r="R18" s="121">
        <v>5.0239825111741965E-2</v>
      </c>
      <c r="S18" s="121">
        <v>1.1218130809108828</v>
      </c>
      <c r="T18" s="121">
        <v>-1.2183270859105422</v>
      </c>
      <c r="U18" s="121">
        <v>2.2606698968809624</v>
      </c>
      <c r="V18" s="121">
        <v>-1.1755332304581034</v>
      </c>
    </row>
    <row r="19" spans="1:22" ht="12.75" customHeight="1" x14ac:dyDescent="0.25">
      <c r="A19" s="110" t="s">
        <v>105</v>
      </c>
      <c r="B19" s="121">
        <v>0.4923725328005002</v>
      </c>
      <c r="C19" s="121">
        <v>0.19126241143041511</v>
      </c>
      <c r="D19" s="121">
        <v>-7.5810151667166092E-2</v>
      </c>
      <c r="E19" s="121">
        <v>0.63831583306004358</v>
      </c>
      <c r="F19" s="121">
        <v>0.10729890768490513</v>
      </c>
      <c r="G19" s="121">
        <v>0.31086530894204323</v>
      </c>
      <c r="H19" s="121">
        <v>-0.87303357685220018</v>
      </c>
      <c r="I19" s="121">
        <v>2.0803255392991105</v>
      </c>
      <c r="J19" s="121">
        <v>-2.4128518072074057</v>
      </c>
      <c r="K19" s="121">
        <v>5.1401973259745937E-2</v>
      </c>
      <c r="L19" s="121">
        <v>4.4047712732142585E-2</v>
      </c>
      <c r="M19" s="121">
        <v>0.83094913936134773</v>
      </c>
      <c r="N19" s="121">
        <v>0.42244769798367443</v>
      </c>
      <c r="O19" s="121">
        <v>0.12211016972747402</v>
      </c>
      <c r="P19" s="121">
        <v>-6.2849112235141558E-2</v>
      </c>
      <c r="Q19" s="122">
        <v>-7.9696456122380077E-3</v>
      </c>
      <c r="R19" s="121">
        <v>1.0012387194716199</v>
      </c>
      <c r="S19" s="121">
        <v>2.079077482082492</v>
      </c>
      <c r="T19" s="121">
        <v>-2.3401436044573454</v>
      </c>
      <c r="U19" s="121">
        <v>-1.394569852939509</v>
      </c>
      <c r="V19" s="121">
        <v>-3.4141294949189827</v>
      </c>
    </row>
    <row r="20" spans="1:22" ht="12.75" customHeight="1" x14ac:dyDescent="0.25">
      <c r="A20" s="113" t="s">
        <v>104</v>
      </c>
      <c r="B20" s="121">
        <v>3.8482228502179305</v>
      </c>
      <c r="C20" s="121">
        <v>2.6946601900687428</v>
      </c>
      <c r="D20" s="121">
        <v>3.1259141797336687</v>
      </c>
      <c r="E20" s="121">
        <v>4.1866723399919259E-2</v>
      </c>
      <c r="F20" s="121">
        <v>0.79177449590575044</v>
      </c>
      <c r="G20" s="121">
        <v>1.9331586550458413</v>
      </c>
      <c r="H20" s="121">
        <v>1.3609873539405015</v>
      </c>
      <c r="I20" s="121">
        <v>4.597726155247539</v>
      </c>
      <c r="J20" s="121">
        <v>4.1526377214409216</v>
      </c>
      <c r="K20" s="121">
        <v>1.5922010533753195E-2</v>
      </c>
      <c r="L20" s="121">
        <v>-0.52082756069119496</v>
      </c>
      <c r="M20" s="121">
        <v>1.3064068742263402</v>
      </c>
      <c r="N20" s="121">
        <v>0.4096125268186146</v>
      </c>
      <c r="O20" s="121">
        <v>1.0409246020345098</v>
      </c>
      <c r="P20" s="121">
        <v>1.2074638039239804</v>
      </c>
      <c r="Q20" s="122">
        <v>1.4191208256964849</v>
      </c>
      <c r="R20" s="121">
        <v>1.7523545616691338</v>
      </c>
      <c r="S20" s="121">
        <v>1.8650482879420727</v>
      </c>
      <c r="T20" s="121">
        <v>2.0337612838340569</v>
      </c>
      <c r="U20" s="121">
        <v>15.83431958927819</v>
      </c>
      <c r="V20" s="121">
        <v>7.0036418618870444</v>
      </c>
    </row>
    <row r="21" spans="1:22" ht="12.75" customHeight="1" x14ac:dyDescent="0.25">
      <c r="A21" s="106" t="s">
        <v>103</v>
      </c>
      <c r="B21" s="119">
        <v>-0.59602980684650975</v>
      </c>
      <c r="C21" s="119">
        <v>1.5936432362042785</v>
      </c>
      <c r="D21" s="119">
        <v>1.4358710957054655</v>
      </c>
      <c r="E21" s="119">
        <v>2.8764781736113187</v>
      </c>
      <c r="F21" s="119">
        <v>-0.63421488320734021</v>
      </c>
      <c r="G21" s="119">
        <v>1.2941560794073714</v>
      </c>
      <c r="H21" s="119">
        <v>1.2218701828651923</v>
      </c>
      <c r="I21" s="119">
        <v>1.1370322295265689</v>
      </c>
      <c r="J21" s="119">
        <v>7.2032431078273174</v>
      </c>
      <c r="K21" s="119">
        <v>2.0083554088349942</v>
      </c>
      <c r="L21" s="119">
        <v>1.3642602541677151</v>
      </c>
      <c r="M21" s="119">
        <v>1.8659859538644019</v>
      </c>
      <c r="N21" s="119">
        <v>-0.99831770353681071</v>
      </c>
      <c r="O21" s="119">
        <v>1.5947196785395468</v>
      </c>
      <c r="P21" s="119">
        <v>0.91598984982272924</v>
      </c>
      <c r="Q21" s="120">
        <v>1.0580167975144494</v>
      </c>
      <c r="R21" s="119">
        <v>3.1956596388704739E-2</v>
      </c>
      <c r="S21" s="119">
        <v>-1.7446245025428908</v>
      </c>
      <c r="T21" s="119">
        <v>0.7197512973779574</v>
      </c>
      <c r="U21" s="119">
        <v>-2.1248264896429836</v>
      </c>
      <c r="V21" s="119">
        <v>-0.91635158549067119</v>
      </c>
    </row>
    <row r="22" spans="1:22" ht="12.75" customHeight="1" x14ac:dyDescent="0.25">
      <c r="A22" s="106" t="s">
        <v>102</v>
      </c>
      <c r="B22" s="119">
        <v>-0.37573694975913119</v>
      </c>
      <c r="C22" s="119">
        <v>1.6545543068086088</v>
      </c>
      <c r="D22" s="119">
        <v>1.161506765407827</v>
      </c>
      <c r="E22" s="119">
        <v>0.93243273248524439</v>
      </c>
      <c r="F22" s="119">
        <v>1.0862367812801921</v>
      </c>
      <c r="G22" s="119">
        <v>1.1021166561216322</v>
      </c>
      <c r="H22" s="119">
        <v>1.9247400285959948E-2</v>
      </c>
      <c r="I22" s="119">
        <v>1.4855270881768412</v>
      </c>
      <c r="J22" s="119">
        <v>5.1049873923003863</v>
      </c>
      <c r="K22" s="119">
        <v>-5.9651120155379544E-3</v>
      </c>
      <c r="L22" s="119">
        <v>1.5627013556280822</v>
      </c>
      <c r="M22" s="119">
        <v>-0.4301053219109896</v>
      </c>
      <c r="N22" s="119">
        <v>1.6153882434144506</v>
      </c>
      <c r="O22" s="119">
        <v>0.49953729273808367</v>
      </c>
      <c r="P22" s="119">
        <v>1.2814482462859988</v>
      </c>
      <c r="Q22" s="120">
        <v>1.41611565562485</v>
      </c>
      <c r="R22" s="119">
        <v>1.3438162885617277</v>
      </c>
      <c r="S22" s="119">
        <v>-0.89182500770333961</v>
      </c>
      <c r="T22" s="119">
        <v>4.0532144687248195</v>
      </c>
      <c r="U22" s="119">
        <v>0.89676947027972354</v>
      </c>
      <c r="V22" s="119">
        <v>4.5325229110076526</v>
      </c>
    </row>
    <row r="23" spans="1:22" ht="12.75" customHeight="1" x14ac:dyDescent="0.25">
      <c r="A23" s="106" t="s">
        <v>101</v>
      </c>
      <c r="B23" s="119">
        <v>-0.92628291346024128</v>
      </c>
      <c r="C23" s="119">
        <v>4.9651786764833394</v>
      </c>
      <c r="D23" s="119">
        <v>0.15764322050402235</v>
      </c>
      <c r="E23" s="119">
        <v>-1.1502926847557826</v>
      </c>
      <c r="F23" s="119">
        <v>0.95135002837982707</v>
      </c>
      <c r="G23" s="119">
        <v>0.42434106366702196</v>
      </c>
      <c r="H23" s="119">
        <v>2.6087181230345147</v>
      </c>
      <c r="I23" s="119">
        <v>-0.44451802294627196</v>
      </c>
      <c r="J23" s="119">
        <v>4.7791689950095861</v>
      </c>
      <c r="K23" s="119">
        <v>0.13101560910158128</v>
      </c>
      <c r="L23" s="119">
        <v>1.7941995700086366</v>
      </c>
      <c r="M23" s="119">
        <v>0.31574758611603304</v>
      </c>
      <c r="N23" s="119">
        <v>0.85535894439940918</v>
      </c>
      <c r="O23" s="119">
        <v>1.2558491605818345</v>
      </c>
      <c r="P23" s="119">
        <v>1.1942918522591883</v>
      </c>
      <c r="Q23" s="120">
        <v>1.180346931460341</v>
      </c>
      <c r="R23" s="119">
        <v>1.7253956062148301</v>
      </c>
      <c r="S23" s="119">
        <v>-1.3534052612888536</v>
      </c>
      <c r="T23" s="119">
        <v>2.2436899132860511E-2</v>
      </c>
      <c r="U23" s="119">
        <v>8.714683386858546</v>
      </c>
      <c r="V23" s="119">
        <v>8.6244787187661043</v>
      </c>
    </row>
    <row r="24" spans="1:22" ht="12.75" customHeight="1" x14ac:dyDescent="0.25">
      <c r="A24" s="109" t="s">
        <v>100</v>
      </c>
      <c r="B24" s="119">
        <v>0.60901203335139709</v>
      </c>
      <c r="C24" s="119">
        <v>9.4385667004161391</v>
      </c>
      <c r="D24" s="119">
        <v>2.2128012734919489</v>
      </c>
      <c r="E24" s="119">
        <v>1.8112937664337414</v>
      </c>
      <c r="F24" s="119">
        <v>-0.27881435933572174</v>
      </c>
      <c r="G24" s="119">
        <v>1.6055524451200842</v>
      </c>
      <c r="H24" s="119">
        <v>3.2294828896267891</v>
      </c>
      <c r="I24" s="119">
        <v>0.25402234841858107</v>
      </c>
      <c r="J24" s="119">
        <v>-0.61139978074539192</v>
      </c>
      <c r="K24" s="119">
        <v>0.34094185480399997</v>
      </c>
      <c r="L24" s="119">
        <v>2.4186609942092874</v>
      </c>
      <c r="M24" s="119">
        <v>-2.0056332305029567E-2</v>
      </c>
      <c r="N24" s="119">
        <v>1.0929875130015532</v>
      </c>
      <c r="O24" s="119">
        <v>1.1212217475365271</v>
      </c>
      <c r="P24" s="119">
        <v>1.3064760778405127</v>
      </c>
      <c r="Q24" s="120">
        <v>1.2290136252666617</v>
      </c>
      <c r="R24" s="119">
        <v>0.94172217961105975</v>
      </c>
      <c r="S24" s="119">
        <v>1.1172230847747988</v>
      </c>
      <c r="T24" s="119">
        <v>3.5987296638980482</v>
      </c>
      <c r="U24" s="119">
        <v>-2.7568689346099906</v>
      </c>
      <c r="V24" s="119">
        <v>3.387858001334787</v>
      </c>
    </row>
    <row r="25" spans="1:22" ht="12.75" customHeight="1" x14ac:dyDescent="0.25">
      <c r="A25" s="110" t="s">
        <v>99</v>
      </c>
      <c r="B25" s="121">
        <v>3.1232725215427637</v>
      </c>
      <c r="C25" s="121">
        <v>-6.5560315345529201</v>
      </c>
      <c r="D25" s="121">
        <v>0.82956490694485741</v>
      </c>
      <c r="E25" s="121">
        <v>-0.25101141701592278</v>
      </c>
      <c r="F25" s="121">
        <v>1.4035583695951814</v>
      </c>
      <c r="G25" s="121">
        <v>0.57925622010761568</v>
      </c>
      <c r="H25" s="121">
        <v>-2.1962860505553294E-2</v>
      </c>
      <c r="I25" s="121">
        <v>-0.87287410790718445</v>
      </c>
      <c r="J25" s="121">
        <v>1.0739990876992289</v>
      </c>
      <c r="K25" s="121">
        <v>-0.37867882091433547</v>
      </c>
      <c r="L25" s="121">
        <v>-0.37407745336414111</v>
      </c>
      <c r="M25" s="121">
        <v>-1.5338241465528535</v>
      </c>
      <c r="N25" s="121">
        <v>0.46209736586013683</v>
      </c>
      <c r="O25" s="121">
        <v>-0.5166123186980176</v>
      </c>
      <c r="P25" s="121">
        <v>-9.2742496541553532E-2</v>
      </c>
      <c r="Q25" s="122">
        <v>0.34957474157617519</v>
      </c>
      <c r="R25" s="121">
        <v>-0.17690994287575812</v>
      </c>
      <c r="S25" s="121">
        <v>2.1490670610529783</v>
      </c>
      <c r="T25" s="121">
        <v>1.7376902382214121</v>
      </c>
      <c r="U25" s="121">
        <v>5.7070249661657968</v>
      </c>
      <c r="V25" s="121">
        <v>4.2516791283833344</v>
      </c>
    </row>
    <row r="26" spans="1:22" ht="12.75" customHeight="1" x14ac:dyDescent="0.25">
      <c r="A26" s="110" t="s">
        <v>98</v>
      </c>
      <c r="B26" s="121">
        <v>0.1963904724794574</v>
      </c>
      <c r="C26" s="121">
        <v>0.85730428159185301</v>
      </c>
      <c r="D26" s="121">
        <v>-1.8849640391394806</v>
      </c>
      <c r="E26" s="121">
        <v>-2.6727625951552314</v>
      </c>
      <c r="F26" s="121">
        <v>-1.82259350936399</v>
      </c>
      <c r="G26" s="121">
        <v>-1.8072256971730094</v>
      </c>
      <c r="H26" s="121">
        <v>-0.66974095836102032</v>
      </c>
      <c r="I26" s="121">
        <v>0.42471632915608293</v>
      </c>
      <c r="J26" s="121">
        <v>2.0330949179576452</v>
      </c>
      <c r="K26" s="121">
        <v>0.62608561799548657</v>
      </c>
      <c r="L26" s="121">
        <v>0.41228930769880989</v>
      </c>
      <c r="M26" s="121">
        <v>2.2310224145214663</v>
      </c>
      <c r="N26" s="121">
        <v>1.3059025428449944</v>
      </c>
      <c r="O26" s="121">
        <v>1.2180266778567095</v>
      </c>
      <c r="P26" s="121">
        <v>9.4195229109361733E-3</v>
      </c>
      <c r="Q26" s="122">
        <v>-0.47205366549634142</v>
      </c>
      <c r="R26" s="121">
        <v>0.56058937107035245</v>
      </c>
      <c r="S26" s="121">
        <v>0.26909200005416078</v>
      </c>
      <c r="T26" s="121">
        <v>-2.5813764665012728</v>
      </c>
      <c r="U26" s="121">
        <v>3.1325150171151117</v>
      </c>
      <c r="V26" s="121">
        <v>-3.7940865464655582</v>
      </c>
    </row>
    <row r="27" spans="1:22" ht="12.75" customHeight="1" x14ac:dyDescent="0.25">
      <c r="A27" s="110" t="s">
        <v>97</v>
      </c>
      <c r="B27" s="121">
        <v>2.2617810700669816</v>
      </c>
      <c r="C27" s="121">
        <v>1.8633044389614328</v>
      </c>
      <c r="D27" s="121">
        <v>-1.5582132165279705</v>
      </c>
      <c r="E27" s="121">
        <v>-12.858947815793531</v>
      </c>
      <c r="F27" s="121">
        <v>-3.9333613169978854</v>
      </c>
      <c r="G27" s="121">
        <v>-3.1149180666491305</v>
      </c>
      <c r="H27" s="121">
        <v>-1.072084577745569</v>
      </c>
      <c r="I27" s="121">
        <v>0.37232543820557851</v>
      </c>
      <c r="J27" s="121">
        <v>0.84734185509840465</v>
      </c>
      <c r="K27" s="121">
        <v>0.89896704948813078</v>
      </c>
      <c r="L27" s="121">
        <v>0.29571607498273256</v>
      </c>
      <c r="M27" s="121">
        <v>-1.2003745079188777</v>
      </c>
      <c r="N27" s="121">
        <v>1.0103361183081638</v>
      </c>
      <c r="O27" s="121">
        <v>-2.2058863137552898E-3</v>
      </c>
      <c r="P27" s="121">
        <v>-0.32261049002650921</v>
      </c>
      <c r="Q27" s="122">
        <v>-0.52130720959540078</v>
      </c>
      <c r="R27" s="121">
        <v>-2.9920196350295303</v>
      </c>
      <c r="S27" s="121">
        <v>3.8755136392643053E-2</v>
      </c>
      <c r="T27" s="121">
        <v>-1.4129196898282959</v>
      </c>
      <c r="U27" s="121">
        <v>-3.0463492828169736</v>
      </c>
      <c r="V27" s="121">
        <v>-8.2687669810237114</v>
      </c>
    </row>
    <row r="28" spans="1:22" ht="12.75" customHeight="1" x14ac:dyDescent="0.25">
      <c r="A28" s="113" t="s">
        <v>96</v>
      </c>
      <c r="B28" s="121">
        <v>5.2039089125139437</v>
      </c>
      <c r="C28" s="121">
        <v>4.6377051764279198</v>
      </c>
      <c r="D28" s="121">
        <v>0.27909659365739081</v>
      </c>
      <c r="E28" s="121">
        <v>-0.43250513635525456</v>
      </c>
      <c r="F28" s="121">
        <v>-0.63796550801492602</v>
      </c>
      <c r="G28" s="121">
        <v>-1.4598195042869744E-2</v>
      </c>
      <c r="H28" s="121">
        <v>-1.5423433699891964</v>
      </c>
      <c r="I28" s="121">
        <v>0.82149451386734906</v>
      </c>
      <c r="J28" s="121">
        <v>1.0033892692659752</v>
      </c>
      <c r="K28" s="121">
        <v>1.2629213046312593</v>
      </c>
      <c r="L28" s="121">
        <v>1.2916678116056124</v>
      </c>
      <c r="M28" s="121">
        <v>0.26301590893826887</v>
      </c>
      <c r="N28" s="121">
        <v>0.34686061154636239</v>
      </c>
      <c r="O28" s="121">
        <v>0.36487709898882503</v>
      </c>
      <c r="P28" s="121">
        <v>7.4427252559416957E-2</v>
      </c>
      <c r="Q28" s="122">
        <v>-0.28925543486699734</v>
      </c>
      <c r="R28" s="121">
        <v>0.78288442324871976</v>
      </c>
      <c r="S28" s="121">
        <v>1.2025975998437577</v>
      </c>
      <c r="T28" s="121">
        <v>-5.5891852767338879</v>
      </c>
      <c r="U28" s="121">
        <v>-1.3408911969379211</v>
      </c>
      <c r="V28" s="121">
        <v>-5.8717844540687958</v>
      </c>
    </row>
    <row r="29" spans="1:22" ht="12.75" customHeight="1" x14ac:dyDescent="0.25">
      <c r="A29" s="106" t="s">
        <v>95</v>
      </c>
      <c r="B29" s="119">
        <v>-2.8978547952979938</v>
      </c>
      <c r="C29" s="119">
        <v>7.4588852307784448</v>
      </c>
      <c r="D29" s="119">
        <v>1.3331722571248816</v>
      </c>
      <c r="E29" s="119">
        <v>8.3876732073681737</v>
      </c>
      <c r="F29" s="119">
        <v>3.8567941736456834</v>
      </c>
      <c r="G29" s="119">
        <v>3.8205599415508829</v>
      </c>
      <c r="H29" s="119">
        <v>-1.0036083747863911</v>
      </c>
      <c r="I29" s="119">
        <v>3.5943059003722411</v>
      </c>
      <c r="J29" s="119">
        <v>3.2270058214752151</v>
      </c>
      <c r="K29" s="119">
        <v>1.342663836336988</v>
      </c>
      <c r="L29" s="119">
        <v>0.41731994562406172</v>
      </c>
      <c r="M29" s="119">
        <v>3.1007760935222617</v>
      </c>
      <c r="N29" s="119">
        <v>0.94832098429595835</v>
      </c>
      <c r="O29" s="119">
        <v>1.2749752056792962</v>
      </c>
      <c r="P29" s="119">
        <v>2.5515056300096761</v>
      </c>
      <c r="Q29" s="120">
        <v>2.4839849947661863</v>
      </c>
      <c r="R29" s="119">
        <v>1.8516129005581528</v>
      </c>
      <c r="S29" s="119">
        <v>2.6305763939842741</v>
      </c>
      <c r="T29" s="119">
        <v>1.2390065229608282</v>
      </c>
      <c r="U29" s="119">
        <v>1.498070355438319</v>
      </c>
      <c r="V29" s="119">
        <v>-1.2179250934860275</v>
      </c>
    </row>
    <row r="30" spans="1:22" ht="12.75" customHeight="1" x14ac:dyDescent="0.25">
      <c r="A30" s="106" t="s">
        <v>94</v>
      </c>
      <c r="B30" s="119">
        <v>2.374276036483125</v>
      </c>
      <c r="C30" s="119">
        <v>3.7819472019248401</v>
      </c>
      <c r="D30" s="119">
        <v>1.0558524086008214</v>
      </c>
      <c r="E30" s="119">
        <v>5.3802268411147214</v>
      </c>
      <c r="F30" s="119">
        <v>4.1801528604161309</v>
      </c>
      <c r="G30" s="119">
        <v>1.2550558856157412</v>
      </c>
      <c r="H30" s="119">
        <v>0.30255917925290365</v>
      </c>
      <c r="I30" s="119">
        <v>-1.5016885670404712</v>
      </c>
      <c r="J30" s="119">
        <v>-0.86505699693937288</v>
      </c>
      <c r="K30" s="119">
        <v>-0.23727361547724035</v>
      </c>
      <c r="L30" s="119">
        <v>1.2328814651362263</v>
      </c>
      <c r="M30" s="119">
        <v>0.90377802587795486</v>
      </c>
      <c r="N30" s="119">
        <v>0.21752761020170652</v>
      </c>
      <c r="O30" s="119">
        <v>0.74276374460144901</v>
      </c>
      <c r="P30" s="119">
        <v>3.6007953229999501E-2</v>
      </c>
      <c r="Q30" s="120">
        <v>0.2239119752089902</v>
      </c>
      <c r="R30" s="119">
        <v>1.1390848233050921</v>
      </c>
      <c r="S30" s="119">
        <v>0.11695417106123429</v>
      </c>
      <c r="T30" s="119">
        <v>2.2920914971309214</v>
      </c>
      <c r="U30" s="119">
        <v>-8.0058688417170565</v>
      </c>
      <c r="V30" s="119">
        <v>-2.3697535649169765</v>
      </c>
    </row>
    <row r="31" spans="1:22" ht="12.75" customHeight="1" x14ac:dyDescent="0.25">
      <c r="A31" s="106" t="s">
        <v>93</v>
      </c>
      <c r="B31" s="119">
        <v>7.0198245193209052</v>
      </c>
      <c r="C31" s="119">
        <v>-0.81323104370847332</v>
      </c>
      <c r="D31" s="119">
        <v>0.10619722881963778</v>
      </c>
      <c r="E31" s="119">
        <v>-0.29676065006054575</v>
      </c>
      <c r="F31" s="119">
        <v>-0.27691053424703238</v>
      </c>
      <c r="G31" s="119">
        <v>0.70987841245437888</v>
      </c>
      <c r="H31" s="119">
        <v>1.1240955715725809</v>
      </c>
      <c r="I31" s="119">
        <v>1.9433218661785823</v>
      </c>
      <c r="J31" s="119">
        <v>2.7620436257235648</v>
      </c>
      <c r="K31" s="119">
        <v>2.2922055916963613</v>
      </c>
      <c r="L31" s="119">
        <v>1.6189646156399728</v>
      </c>
      <c r="M31" s="119">
        <v>0.35665744593709192</v>
      </c>
      <c r="N31" s="119">
        <v>0.66540913995789541</v>
      </c>
      <c r="O31" s="119">
        <v>1.0536919042398285</v>
      </c>
      <c r="P31" s="119">
        <v>1.5045453889229732</v>
      </c>
      <c r="Q31" s="120">
        <v>1.3960272154993403</v>
      </c>
      <c r="R31" s="119">
        <v>-0.98178654226545037</v>
      </c>
      <c r="S31" s="119">
        <v>0.20240839466758587</v>
      </c>
      <c r="T31" s="119">
        <v>1.5666930756252695</v>
      </c>
      <c r="U31" s="119">
        <v>27.680974976872651</v>
      </c>
      <c r="V31" s="119">
        <v>-0.82134856858975258</v>
      </c>
    </row>
    <row r="32" spans="1:22" ht="12.75" customHeight="1" x14ac:dyDescent="0.25">
      <c r="A32" s="109" t="s">
        <v>92</v>
      </c>
      <c r="B32" s="119">
        <v>2.8456578228518437</v>
      </c>
      <c r="C32" s="119">
        <v>0.65052381567982653</v>
      </c>
      <c r="D32" s="119">
        <v>3.8810940569317331</v>
      </c>
      <c r="E32" s="119">
        <v>1.874937172408031</v>
      </c>
      <c r="F32" s="119">
        <v>3.2057436349352431</v>
      </c>
      <c r="G32" s="119">
        <v>3.0007358362455827</v>
      </c>
      <c r="H32" s="119">
        <v>-1.3487251594255456</v>
      </c>
      <c r="I32" s="119">
        <v>-1.4965664272083901</v>
      </c>
      <c r="J32" s="119">
        <v>1.9509385623945219</v>
      </c>
      <c r="K32" s="119">
        <v>-0.11679859923032776</v>
      </c>
      <c r="L32" s="119">
        <v>1.6614678707007613</v>
      </c>
      <c r="M32" s="119">
        <v>1.2733866639128344</v>
      </c>
      <c r="N32" s="119">
        <v>0.6205703145379049</v>
      </c>
      <c r="O32" s="119">
        <v>0.55962669675608812</v>
      </c>
      <c r="P32" s="119">
        <v>1.2041107233166093</v>
      </c>
      <c r="Q32" s="120">
        <v>1.0199472841574186</v>
      </c>
      <c r="R32" s="119">
        <v>-0.40731465493408781</v>
      </c>
      <c r="S32" s="119">
        <v>-9.5382136738453305E-2</v>
      </c>
      <c r="T32" s="119">
        <v>2.1171077762962121</v>
      </c>
      <c r="U32" s="119">
        <v>0.5385404089626844</v>
      </c>
      <c r="V32" s="119">
        <v>-4.1885291945456427</v>
      </c>
    </row>
    <row r="33" spans="1:22" ht="12.75" customHeight="1" x14ac:dyDescent="0.25">
      <c r="A33" s="110" t="s">
        <v>91</v>
      </c>
      <c r="B33" s="121">
        <v>2.3093868482073843</v>
      </c>
      <c r="C33" s="121">
        <v>-1.7849196821636104</v>
      </c>
      <c r="D33" s="121">
        <v>-6.8546302242521566</v>
      </c>
      <c r="E33" s="121">
        <v>1.6639712133279527</v>
      </c>
      <c r="F33" s="121">
        <v>-7.4994114969689001</v>
      </c>
      <c r="G33" s="121">
        <v>-5.269721298595198</v>
      </c>
      <c r="H33" s="121">
        <v>-0.3752791508395914</v>
      </c>
      <c r="I33" s="121">
        <v>-5.3559370070059842</v>
      </c>
      <c r="J33" s="121">
        <v>-0.63014148917164281</v>
      </c>
      <c r="K33" s="121">
        <v>-4.2395347546860584</v>
      </c>
      <c r="L33" s="121">
        <v>2.2604324908128692</v>
      </c>
      <c r="M33" s="121">
        <v>-0.1427803278345019</v>
      </c>
      <c r="N33" s="121">
        <v>0.32378523924552205</v>
      </c>
      <c r="O33" s="121">
        <v>-0.51602577620948331</v>
      </c>
      <c r="P33" s="121">
        <v>-0.69637055268252368</v>
      </c>
      <c r="Q33" s="122">
        <v>-0.4420711266149624</v>
      </c>
      <c r="R33" s="121">
        <v>0.20938327171695637</v>
      </c>
      <c r="S33" s="121">
        <v>-0.93816070706640442</v>
      </c>
      <c r="T33" s="121">
        <v>-2.8950515440371638</v>
      </c>
      <c r="U33" s="121">
        <v>-3.4749556389546132</v>
      </c>
      <c r="V33" s="121">
        <v>1.7212608526763651</v>
      </c>
    </row>
    <row r="34" spans="1:22" ht="12.75" customHeight="1" x14ac:dyDescent="0.25">
      <c r="A34" s="110" t="s">
        <v>90</v>
      </c>
      <c r="B34" s="121">
        <v>-4.0006432734029929E-2</v>
      </c>
      <c r="C34" s="121">
        <v>0.65601610100329832</v>
      </c>
      <c r="D34" s="121">
        <v>5.7725778848263687</v>
      </c>
      <c r="E34" s="121">
        <v>-1.899195538224574</v>
      </c>
      <c r="F34" s="121">
        <v>-7.5233725578683348</v>
      </c>
      <c r="G34" s="121">
        <v>0.83845723087163648</v>
      </c>
      <c r="H34" s="121">
        <v>-0.69410552732664943</v>
      </c>
      <c r="I34" s="121">
        <v>2.8309259232643047</v>
      </c>
      <c r="J34" s="121">
        <v>0.76013601455269253</v>
      </c>
      <c r="K34" s="121">
        <v>-2.722217107747793</v>
      </c>
      <c r="L34" s="121">
        <v>-0.45582060906005362</v>
      </c>
      <c r="M34" s="121">
        <v>-2.0049990729426703</v>
      </c>
      <c r="N34" s="121">
        <v>1.5912124859795762</v>
      </c>
      <c r="O34" s="121">
        <v>-0.40678981254718138</v>
      </c>
      <c r="P34" s="121">
        <v>-0.65846643744859046</v>
      </c>
      <c r="Q34" s="122">
        <v>-0.8424195509749044</v>
      </c>
      <c r="R34" s="121">
        <v>-0.84909679297698881</v>
      </c>
      <c r="S34" s="121">
        <v>1.0721823961712174</v>
      </c>
      <c r="T34" s="121">
        <v>-7.0258154544584066</v>
      </c>
      <c r="U34" s="121">
        <v>3.4832591979503613</v>
      </c>
      <c r="V34" s="121">
        <v>-0.69651881202832389</v>
      </c>
    </row>
    <row r="35" spans="1:22" ht="12.75" customHeight="1" x14ac:dyDescent="0.25">
      <c r="A35" s="110" t="s">
        <v>89</v>
      </c>
      <c r="B35" s="121">
        <v>-2.8808730741501476</v>
      </c>
      <c r="C35" s="121">
        <v>3.1359457967155224</v>
      </c>
      <c r="D35" s="121">
        <v>5.5080512654909652</v>
      </c>
      <c r="E35" s="121">
        <v>1.4366456289116147</v>
      </c>
      <c r="F35" s="121">
        <v>-0.45218601622047938</v>
      </c>
      <c r="G35" s="121">
        <v>3.465990756981685</v>
      </c>
      <c r="H35" s="121">
        <v>-0.497215781393201</v>
      </c>
      <c r="I35" s="121">
        <v>2.7091471492190378</v>
      </c>
      <c r="J35" s="121">
        <v>-0.28175290286734933</v>
      </c>
      <c r="K35" s="121">
        <v>3.7763860713628583</v>
      </c>
      <c r="L35" s="121">
        <v>-0.94988492999060758</v>
      </c>
      <c r="M35" s="121">
        <v>0.80157478846574204</v>
      </c>
      <c r="N35" s="121">
        <v>0.97606615061462954</v>
      </c>
      <c r="O35" s="121">
        <v>0.93853189105577162</v>
      </c>
      <c r="P35" s="121">
        <v>1.1520445020098302</v>
      </c>
      <c r="Q35" s="122">
        <v>0.93998475414784899</v>
      </c>
      <c r="R35" s="121">
        <v>0.34839245945244013</v>
      </c>
      <c r="S35" s="121">
        <v>1.9696711968278935</v>
      </c>
      <c r="T35" s="121">
        <v>0.68042702423638524</v>
      </c>
      <c r="U35" s="121">
        <v>0.90298368771326576</v>
      </c>
      <c r="V35" s="121">
        <v>-0.36281106086817339</v>
      </c>
    </row>
    <row r="36" spans="1:22" ht="12.75" customHeight="1" x14ac:dyDescent="0.25">
      <c r="A36" s="113" t="s">
        <v>88</v>
      </c>
      <c r="B36" s="121">
        <v>1.7279071367903187</v>
      </c>
      <c r="C36" s="121">
        <v>12.530240516430924</v>
      </c>
      <c r="D36" s="121">
        <v>-1.6427962479089508</v>
      </c>
      <c r="E36" s="121">
        <v>0.84575393534949139</v>
      </c>
      <c r="F36" s="121">
        <v>5.4751736163622944</v>
      </c>
      <c r="G36" s="121">
        <v>1.1604805234577409</v>
      </c>
      <c r="H36" s="121">
        <v>4.5954404079057376</v>
      </c>
      <c r="I36" s="121">
        <v>1.3992365583002986</v>
      </c>
      <c r="J36" s="121">
        <v>-0.37711402188003174</v>
      </c>
      <c r="K36" s="121">
        <v>1.8539096213575856</v>
      </c>
      <c r="L36" s="121">
        <v>0.23399198121034637</v>
      </c>
      <c r="M36" s="121">
        <v>-0.43800330233514373</v>
      </c>
      <c r="N36" s="121">
        <v>1.2594090679257208</v>
      </c>
      <c r="O36" s="121">
        <v>0.99973447831664952</v>
      </c>
      <c r="P36" s="121">
        <v>0.84872188331321929</v>
      </c>
      <c r="Q36" s="122">
        <v>1.0399255568434462</v>
      </c>
      <c r="R36" s="121">
        <v>0.85777443645804752</v>
      </c>
      <c r="S36" s="121">
        <v>2.6186599914060027</v>
      </c>
      <c r="T36" s="121">
        <v>4.4813313802861909</v>
      </c>
      <c r="U36" s="121">
        <v>4.1037720567411506</v>
      </c>
      <c r="V36" s="121">
        <v>10.502484048576811</v>
      </c>
    </row>
    <row r="37" spans="1:22" ht="12.75" customHeight="1" x14ac:dyDescent="0.25">
      <c r="A37" s="106" t="s">
        <v>87</v>
      </c>
      <c r="B37" s="119">
        <v>1.1837567457827713</v>
      </c>
      <c r="C37" s="119">
        <v>-12.459182179876215</v>
      </c>
      <c r="D37" s="119">
        <v>3.0420630390070036</v>
      </c>
      <c r="E37" s="119">
        <v>0.60684511426798426</v>
      </c>
      <c r="F37" s="119">
        <v>3.860765654632603</v>
      </c>
      <c r="G37" s="119">
        <v>1.5851969599505189</v>
      </c>
      <c r="H37" s="119">
        <v>3.033308956161207</v>
      </c>
      <c r="I37" s="119">
        <v>0.48124405736202913</v>
      </c>
      <c r="J37" s="119">
        <v>1.2328674627826386</v>
      </c>
      <c r="K37" s="119">
        <v>-2.0513359341709614</v>
      </c>
      <c r="L37" s="119">
        <v>1.9774108013870473</v>
      </c>
      <c r="M37" s="119">
        <v>0.39411683756607196</v>
      </c>
      <c r="N37" s="119">
        <v>2.2409340789705023</v>
      </c>
      <c r="O37" s="119">
        <v>1.6566410177075275</v>
      </c>
      <c r="P37" s="119">
        <v>1.3719952621125797</v>
      </c>
      <c r="Q37" s="120">
        <v>1.3800344415327848</v>
      </c>
      <c r="R37" s="119">
        <v>0.5327101915580279</v>
      </c>
      <c r="S37" s="119">
        <v>-1.9326483236795533</v>
      </c>
      <c r="T37" s="119">
        <v>3.3182722802830744</v>
      </c>
      <c r="U37" s="119">
        <v>4.4566279638787121</v>
      </c>
      <c r="V37" s="119">
        <v>-1.4910912226172912</v>
      </c>
    </row>
    <row r="38" spans="1:22" ht="12.75" customHeight="1" x14ac:dyDescent="0.25">
      <c r="A38" s="106" t="s">
        <v>86</v>
      </c>
      <c r="B38" s="119">
        <v>1.7274711506005236</v>
      </c>
      <c r="C38" s="119">
        <v>1.8967350733533728</v>
      </c>
      <c r="D38" s="119">
        <v>1.0468779030643693</v>
      </c>
      <c r="E38" s="119">
        <v>5.6993691631305854</v>
      </c>
      <c r="F38" s="119">
        <v>4.0243506357575676</v>
      </c>
      <c r="G38" s="119">
        <v>2.4841732476977185</v>
      </c>
      <c r="H38" s="119">
        <v>2.0297154684767449</v>
      </c>
      <c r="I38" s="119">
        <v>1.4128879927189253</v>
      </c>
      <c r="J38" s="119">
        <v>2.0530903163539449</v>
      </c>
      <c r="K38" s="119">
        <v>7.2990223813075072</v>
      </c>
      <c r="L38" s="119">
        <v>2.8422313924078901</v>
      </c>
      <c r="M38" s="119">
        <v>3.0093676892213317</v>
      </c>
      <c r="N38" s="119">
        <v>-1.4346431763925471</v>
      </c>
      <c r="O38" s="119">
        <v>1.6307801577041925</v>
      </c>
      <c r="P38" s="119">
        <v>2.656534940991806</v>
      </c>
      <c r="Q38" s="120">
        <v>2.76024791634224</v>
      </c>
      <c r="R38" s="119">
        <v>1.376947577635379</v>
      </c>
      <c r="S38" s="119">
        <v>3.6901615975668545</v>
      </c>
      <c r="T38" s="119">
        <v>3.3061004360227741</v>
      </c>
      <c r="U38" s="119">
        <v>3.238285374539096</v>
      </c>
      <c r="V38" s="119">
        <v>3.8041087084972558</v>
      </c>
    </row>
    <row r="39" spans="1:22" ht="12.75" customHeight="1" x14ac:dyDescent="0.25">
      <c r="A39" s="106" t="s">
        <v>85</v>
      </c>
      <c r="B39" s="119">
        <v>-7.5416817386986246E-3</v>
      </c>
      <c r="C39" s="119">
        <v>1.5166175904239632</v>
      </c>
      <c r="D39" s="119">
        <v>4.1480634083320034</v>
      </c>
      <c r="E39" s="119">
        <v>-0.24945671104356082</v>
      </c>
      <c r="F39" s="119">
        <v>4.5137592279113958</v>
      </c>
      <c r="G39" s="119">
        <v>3.6179886436269681</v>
      </c>
      <c r="H39" s="119">
        <v>2.1829073898629092</v>
      </c>
      <c r="I39" s="119">
        <v>0.2095100478939127</v>
      </c>
      <c r="J39" s="119">
        <v>2.1343293454707091</v>
      </c>
      <c r="K39" s="119">
        <v>-6.3341266002820751</v>
      </c>
      <c r="L39" s="119">
        <v>3.1410275840881408</v>
      </c>
      <c r="M39" s="119">
        <v>1.3505645440961223</v>
      </c>
      <c r="N39" s="119">
        <v>1.179843238198286</v>
      </c>
      <c r="O39" s="119">
        <v>0.98345604159373323</v>
      </c>
      <c r="P39" s="119">
        <v>1.2635715596150954</v>
      </c>
      <c r="Q39" s="120">
        <v>1.2729899890833174</v>
      </c>
      <c r="R39" s="119">
        <v>2.0475961576866819</v>
      </c>
      <c r="S39" s="119">
        <v>-5.7971617766860994E-2</v>
      </c>
      <c r="T39" s="119">
        <v>2.029006777268294</v>
      </c>
      <c r="U39" s="119">
        <v>1.805367415335235</v>
      </c>
      <c r="V39" s="119">
        <v>1.2050523458229101E-2</v>
      </c>
    </row>
    <row r="40" spans="1:22" ht="12.75" customHeight="1" x14ac:dyDescent="0.25">
      <c r="A40" s="109" t="s">
        <v>84</v>
      </c>
      <c r="B40" s="119">
        <v>-1.1750142864198065</v>
      </c>
      <c r="C40" s="119">
        <v>1.7209882704009694</v>
      </c>
      <c r="D40" s="119">
        <v>0.55564042551168313</v>
      </c>
      <c r="E40" s="119">
        <v>1.231397861147232</v>
      </c>
      <c r="F40" s="119">
        <v>-2.680868188888208</v>
      </c>
      <c r="G40" s="119">
        <v>-0.17396917276985002</v>
      </c>
      <c r="H40" s="119">
        <v>0.1302722001344625</v>
      </c>
      <c r="I40" s="119">
        <v>1.6169988712146699</v>
      </c>
      <c r="J40" s="119">
        <v>2.3432943153869124</v>
      </c>
      <c r="K40" s="119">
        <v>5.6503581464173891</v>
      </c>
      <c r="L40" s="119">
        <v>0.50288286566324558</v>
      </c>
      <c r="M40" s="119">
        <v>2.6190971513197603</v>
      </c>
      <c r="N40" s="119">
        <v>0.81744545292203874</v>
      </c>
      <c r="O40" s="119">
        <v>1.6545453166861179</v>
      </c>
      <c r="P40" s="119">
        <v>0.72927785666703215</v>
      </c>
      <c r="Q40" s="120">
        <v>0.75996061606438126</v>
      </c>
      <c r="R40" s="119">
        <v>2.4639398272626067</v>
      </c>
      <c r="S40" s="119">
        <v>-0.40616574579733777</v>
      </c>
      <c r="T40" s="119">
        <v>-1.6801884553418467</v>
      </c>
      <c r="U40" s="119">
        <v>3.281296686944124</v>
      </c>
      <c r="V40" s="119">
        <v>3.9085335647807806</v>
      </c>
    </row>
    <row r="41" spans="1:22" ht="12.75" customHeight="1" x14ac:dyDescent="0.25">
      <c r="A41" s="110" t="s">
        <v>83</v>
      </c>
      <c r="B41" s="121">
        <v>2.5259597189049021</v>
      </c>
      <c r="C41" s="121">
        <v>-2.1463201172251312</v>
      </c>
      <c r="D41" s="121">
        <v>-1.5287835889717716</v>
      </c>
      <c r="E41" s="121">
        <v>0.99110107859052832</v>
      </c>
      <c r="F41" s="121">
        <v>-3.222262583099389</v>
      </c>
      <c r="G41" s="121">
        <v>-1.1114661943520954</v>
      </c>
      <c r="H41" s="121">
        <v>0.40960065528934386</v>
      </c>
      <c r="I41" s="121">
        <v>2.5335102680119403</v>
      </c>
      <c r="J41" s="121">
        <v>0.83380111243847033</v>
      </c>
      <c r="K41" s="121">
        <v>1.6961686546233423</v>
      </c>
      <c r="L41" s="121">
        <v>-1.6887030790835311E-3</v>
      </c>
      <c r="M41" s="121">
        <v>-0.72443329534740419</v>
      </c>
      <c r="N41" s="121">
        <v>0.12229956515306117</v>
      </c>
      <c r="O41" s="121">
        <v>6.0967993128935305E-2</v>
      </c>
      <c r="P41" s="121">
        <v>0.98044911665844392</v>
      </c>
      <c r="Q41" s="122">
        <v>0.88552392108414146</v>
      </c>
      <c r="R41" s="121">
        <v>-0.60361960395308722</v>
      </c>
      <c r="S41" s="121">
        <v>0.50188779857427424</v>
      </c>
      <c r="T41" s="121">
        <v>-1.8232429274389284</v>
      </c>
      <c r="U41" s="121">
        <v>4.5008598474696404</v>
      </c>
      <c r="V41" s="121">
        <v>2.5047257032293713</v>
      </c>
    </row>
    <row r="42" spans="1:22" ht="12.75" customHeight="1" x14ac:dyDescent="0.25">
      <c r="A42" s="110" t="s">
        <v>82</v>
      </c>
      <c r="B42" s="121">
        <v>1.3114896419089916</v>
      </c>
      <c r="C42" s="121">
        <v>8.9046583147859302</v>
      </c>
      <c r="D42" s="121">
        <v>3.0492671887729417</v>
      </c>
      <c r="E42" s="121">
        <v>-0.59304754324662756</v>
      </c>
      <c r="F42" s="121">
        <v>2.430447874714381</v>
      </c>
      <c r="G42" s="121">
        <v>2.2312809849339255</v>
      </c>
      <c r="H42" s="121">
        <v>1.6012618600335982</v>
      </c>
      <c r="I42" s="121">
        <v>-0.41422452166586243</v>
      </c>
      <c r="J42" s="121">
        <v>2.2057904180529109</v>
      </c>
      <c r="K42" s="121">
        <v>-0.18645019359045945</v>
      </c>
      <c r="L42" s="121">
        <v>0.57303057290127857</v>
      </c>
      <c r="M42" s="121">
        <v>1.9605162502657203</v>
      </c>
      <c r="N42" s="121">
        <v>0.15122517579444494</v>
      </c>
      <c r="O42" s="121">
        <v>1.2473351686042911</v>
      </c>
      <c r="P42" s="121">
        <v>0.88919183252769152</v>
      </c>
      <c r="Q42" s="122">
        <v>1.0509298964439306</v>
      </c>
      <c r="R42" s="121">
        <v>0.84014411033255243</v>
      </c>
      <c r="S42" s="121">
        <v>0.55928746016413733</v>
      </c>
      <c r="T42" s="121">
        <v>4.7418417474945906</v>
      </c>
      <c r="U42" s="121">
        <v>1.1093644072725173</v>
      </c>
      <c r="V42" s="121">
        <v>2.1575135218302233</v>
      </c>
    </row>
    <row r="43" spans="1:22" ht="12.75" customHeight="1" x14ac:dyDescent="0.25">
      <c r="A43" s="110" t="s">
        <v>81</v>
      </c>
      <c r="B43" s="121">
        <v>-4.7129130389459428</v>
      </c>
      <c r="C43" s="121">
        <v>-1.4234872434870205</v>
      </c>
      <c r="D43" s="121">
        <v>-3.0143449687935697</v>
      </c>
      <c r="E43" s="121">
        <v>0.38895592264940326</v>
      </c>
      <c r="F43" s="121">
        <v>-3.8674275830703042</v>
      </c>
      <c r="G43" s="121">
        <v>-2.1383739961165493</v>
      </c>
      <c r="H43" s="121">
        <v>-0.33031882660752299</v>
      </c>
      <c r="I43" s="121">
        <v>-0.86920143157496188</v>
      </c>
      <c r="J43" s="121">
        <v>5.8911675462791635E-3</v>
      </c>
      <c r="K43" s="121">
        <v>2.4586336286200217</v>
      </c>
      <c r="L43" s="121">
        <v>1.2320162577787563</v>
      </c>
      <c r="M43" s="121">
        <v>1.205931920082226</v>
      </c>
      <c r="N43" s="121">
        <v>0.48927566660652566</v>
      </c>
      <c r="O43" s="121">
        <v>0.65743413906007575</v>
      </c>
      <c r="P43" s="121">
        <v>-0.70744303886328685</v>
      </c>
      <c r="Q43" s="122">
        <v>-0.56714486638247408</v>
      </c>
      <c r="R43" s="121">
        <v>1.5981413357301522</v>
      </c>
      <c r="S43" s="121">
        <v>1.0426708587489397</v>
      </c>
      <c r="T43" s="121">
        <v>-0.60053188120882117</v>
      </c>
      <c r="U43" s="121">
        <v>1.6707557500412751</v>
      </c>
      <c r="V43" s="121">
        <v>-1.3581164349052544</v>
      </c>
    </row>
    <row r="44" spans="1:22" ht="12.75" customHeight="1" x14ac:dyDescent="0.25">
      <c r="A44" s="113" t="s">
        <v>80</v>
      </c>
      <c r="B44" s="121">
        <v>0.88611964003868504</v>
      </c>
      <c r="C44" s="121">
        <v>1.93206305843725</v>
      </c>
      <c r="D44" s="121">
        <v>1.4899236248992809</v>
      </c>
      <c r="E44" s="121">
        <v>0.88081012013401239</v>
      </c>
      <c r="F44" s="121">
        <v>1.3029518262713147</v>
      </c>
      <c r="G44" s="121">
        <v>1.2481734338444017</v>
      </c>
      <c r="H44" s="121">
        <v>0.92269268829689999</v>
      </c>
      <c r="I44" s="121">
        <v>1.7652324246604234</v>
      </c>
      <c r="J44" s="121">
        <v>-0.22263054109443736</v>
      </c>
      <c r="K44" s="121">
        <v>1.2557459751104671</v>
      </c>
      <c r="L44" s="121">
        <v>1.2684505822593506</v>
      </c>
      <c r="M44" s="121">
        <v>0.46972360896575527</v>
      </c>
      <c r="N44" s="121">
        <v>0.22781728257210698</v>
      </c>
      <c r="O44" s="121">
        <v>0.73834375362742399</v>
      </c>
      <c r="P44" s="121">
        <v>1.0612080216451103</v>
      </c>
      <c r="Q44" s="122">
        <v>1.2656464689444924</v>
      </c>
      <c r="R44" s="121">
        <v>1.4478834711032729</v>
      </c>
      <c r="S44" s="121">
        <v>-2.4447022275031483E-2</v>
      </c>
      <c r="T44" s="121">
        <v>0.16525236452038516</v>
      </c>
      <c r="U44" s="121">
        <v>1.6499747885493132</v>
      </c>
      <c r="V44" s="121">
        <v>3.5758397394490382</v>
      </c>
    </row>
    <row r="45" spans="1:22" ht="12.75" customHeight="1" x14ac:dyDescent="0.25">
      <c r="A45" s="106" t="s">
        <v>79</v>
      </c>
      <c r="B45" s="119">
        <v>3.3920335136862656</v>
      </c>
      <c r="C45" s="119">
        <v>2.4517736132417145</v>
      </c>
      <c r="D45" s="119">
        <v>0.86008744684804572</v>
      </c>
      <c r="E45" s="119">
        <v>0.73762162320754054</v>
      </c>
      <c r="F45" s="119">
        <v>1.1370947631469175</v>
      </c>
      <c r="G45" s="119">
        <v>1.0808322212833232</v>
      </c>
      <c r="H45" s="119">
        <v>2.9033194075933633</v>
      </c>
      <c r="I45" s="119">
        <v>1.4981007988722261</v>
      </c>
      <c r="J45" s="119">
        <v>-0.94777372952170591</v>
      </c>
      <c r="K45" s="119">
        <v>4.8741091224929978</v>
      </c>
      <c r="L45" s="119">
        <v>0.75351923979445345</v>
      </c>
      <c r="M45" s="119">
        <v>0.71169447171381961</v>
      </c>
      <c r="N45" s="119">
        <v>2.16254084853853</v>
      </c>
      <c r="O45" s="119">
        <v>1.6419829522960505</v>
      </c>
      <c r="P45" s="119">
        <v>1.7017087028328159</v>
      </c>
      <c r="Q45" s="120">
        <v>1.6216783880868224</v>
      </c>
      <c r="R45" s="119">
        <v>1.0227520590298189</v>
      </c>
      <c r="S45" s="119">
        <v>1.3471457876924164</v>
      </c>
      <c r="T45" s="119">
        <v>4.8571914910951586</v>
      </c>
      <c r="U45" s="119">
        <v>1.960644061823813</v>
      </c>
      <c r="V45" s="119">
        <v>8.1134298849933053</v>
      </c>
    </row>
    <row r="46" spans="1:22" ht="12.75" customHeight="1" x14ac:dyDescent="0.25">
      <c r="A46" s="106" t="s">
        <v>78</v>
      </c>
      <c r="B46" s="119">
        <v>1.1544775247078976</v>
      </c>
      <c r="C46" s="119">
        <v>-0.71907034236742273</v>
      </c>
      <c r="D46" s="119">
        <v>-2.143116350906471</v>
      </c>
      <c r="E46" s="119">
        <v>2.0932725858297863</v>
      </c>
      <c r="F46" s="119">
        <v>-2.275008256686839</v>
      </c>
      <c r="G46" s="119">
        <v>-1.287708279092048</v>
      </c>
      <c r="H46" s="119">
        <v>-0.80430960274705532</v>
      </c>
      <c r="I46" s="119">
        <v>-0.81507717851062589</v>
      </c>
      <c r="J46" s="119">
        <v>-0.23392334816264571</v>
      </c>
      <c r="K46" s="119">
        <v>1.8670168458697178</v>
      </c>
      <c r="L46" s="119">
        <v>1.2453161464860862</v>
      </c>
      <c r="M46" s="119">
        <v>0.85826244996545231</v>
      </c>
      <c r="N46" s="119">
        <v>0.922886707195536</v>
      </c>
      <c r="O46" s="119">
        <v>0.7026231986148046</v>
      </c>
      <c r="P46" s="119">
        <v>7.6415001050644804E-2</v>
      </c>
      <c r="Q46" s="120">
        <v>0.30461192081385757</v>
      </c>
      <c r="R46" s="119">
        <v>1.5863940117659014</v>
      </c>
      <c r="S46" s="119">
        <v>4.1862706918238679E-2</v>
      </c>
      <c r="T46" s="119">
        <v>-0.61518394211608207</v>
      </c>
      <c r="U46" s="119">
        <v>-7.1735046033376326</v>
      </c>
      <c r="V46" s="119">
        <v>2.8100968216067779</v>
      </c>
    </row>
    <row r="47" spans="1:22" ht="12.75" customHeight="1" x14ac:dyDescent="0.25">
      <c r="A47" s="106" t="s">
        <v>77</v>
      </c>
      <c r="B47" s="119">
        <v>4.3169655284280628</v>
      </c>
      <c r="C47" s="119">
        <v>1.6519743340373649</v>
      </c>
      <c r="D47" s="119">
        <v>1.7212677693687617</v>
      </c>
      <c r="E47" s="119">
        <v>1.9143067247539447</v>
      </c>
      <c r="F47" s="119">
        <v>1.3234754344814581</v>
      </c>
      <c r="G47" s="119">
        <v>1.6384914431612829</v>
      </c>
      <c r="H47" s="119">
        <v>1.8032483462448123</v>
      </c>
      <c r="I47" s="119">
        <v>0.6641194080432733</v>
      </c>
      <c r="J47" s="119">
        <v>4.2209079724801146</v>
      </c>
      <c r="K47" s="119">
        <v>-0.13776305166997016</v>
      </c>
      <c r="L47" s="119">
        <v>1.7869201094304676</v>
      </c>
      <c r="M47" s="119">
        <v>1.2029663391126766</v>
      </c>
      <c r="N47" s="119">
        <v>0.66356625171066774</v>
      </c>
      <c r="O47" s="119">
        <v>1.3152316233747241</v>
      </c>
      <c r="P47" s="119">
        <v>1.7245043545154992</v>
      </c>
      <c r="Q47" s="120">
        <v>1.6742184558580009</v>
      </c>
      <c r="R47" s="119">
        <v>1.0525652661737883</v>
      </c>
      <c r="S47" s="119">
        <v>1.1729943929129627</v>
      </c>
      <c r="T47" s="119">
        <v>0.86821451296181795</v>
      </c>
      <c r="U47" s="119">
        <v>14.034720872302287</v>
      </c>
      <c r="V47" s="119">
        <v>6.1011786864492823</v>
      </c>
    </row>
    <row r="48" spans="1:22" ht="12.75" customHeight="1" x14ac:dyDescent="0.25">
      <c r="A48" s="109" t="s">
        <v>76</v>
      </c>
      <c r="B48" s="119">
        <v>0.51344925363452365</v>
      </c>
      <c r="C48" s="119">
        <v>3.7256168161054815</v>
      </c>
      <c r="D48" s="119">
        <v>3.419819911707056</v>
      </c>
      <c r="E48" s="119">
        <v>0.31785431318784862</v>
      </c>
      <c r="F48" s="119">
        <v>2.3014742685194989</v>
      </c>
      <c r="G48" s="119">
        <v>2.8088584758554136</v>
      </c>
      <c r="H48" s="119">
        <v>3.0255256107202033</v>
      </c>
      <c r="I48" s="119">
        <v>1.6535902948056069</v>
      </c>
      <c r="J48" s="119">
        <v>-2.1881327846316023</v>
      </c>
      <c r="K48" s="119">
        <v>-1.7334500840516909</v>
      </c>
      <c r="L48" s="119">
        <v>1.2714164463165201</v>
      </c>
      <c r="M48" s="119">
        <v>1.3543682859915807</v>
      </c>
      <c r="N48" s="119">
        <v>0.85780255723537646</v>
      </c>
      <c r="O48" s="119">
        <v>0.86014468290549484</v>
      </c>
      <c r="P48" s="119">
        <v>1.4200120170783093</v>
      </c>
      <c r="Q48" s="120">
        <v>1.1688888252263663</v>
      </c>
      <c r="R48" s="119">
        <v>1.4308653266705385</v>
      </c>
      <c r="S48" s="119">
        <v>3.670005654682118</v>
      </c>
      <c r="T48" s="119">
        <v>3.1540499836668623</v>
      </c>
      <c r="U48" s="119">
        <v>-2.4882078732230362</v>
      </c>
      <c r="V48" s="119">
        <v>3.450266278164893</v>
      </c>
    </row>
    <row r="49" spans="1:22" ht="12.75" customHeight="1" x14ac:dyDescent="0.25">
      <c r="A49" s="110" t="s">
        <v>75</v>
      </c>
      <c r="B49" s="121">
        <v>-1.6016837632854442</v>
      </c>
      <c r="C49" s="121">
        <v>-0.3102216653348866</v>
      </c>
      <c r="D49" s="121">
        <v>-0.32935488103745802</v>
      </c>
      <c r="E49" s="121">
        <v>2.6221123791161594</v>
      </c>
      <c r="F49" s="121">
        <v>4.9421916089375184</v>
      </c>
      <c r="G49" s="121">
        <v>0.64454484667737511</v>
      </c>
      <c r="H49" s="121">
        <v>2.7277554997720665</v>
      </c>
      <c r="I49" s="121">
        <v>1.4529893227301027</v>
      </c>
      <c r="J49" s="121">
        <v>3.7646155274788651</v>
      </c>
      <c r="K49" s="121">
        <v>10.149766070683718</v>
      </c>
      <c r="L49" s="121">
        <v>2.6176963070686066</v>
      </c>
      <c r="M49" s="121">
        <v>1.3198751088005389</v>
      </c>
      <c r="N49" s="121">
        <v>0.56815088729458285</v>
      </c>
      <c r="O49" s="121">
        <v>2.5668600786943774</v>
      </c>
      <c r="P49" s="121">
        <v>1.6873775869827856</v>
      </c>
      <c r="Q49" s="122">
        <v>1.877557023608456</v>
      </c>
      <c r="R49" s="121">
        <v>2.1975375891574611</v>
      </c>
      <c r="S49" s="121">
        <v>-0.69226951472298737</v>
      </c>
      <c r="T49" s="121">
        <v>4.1423026731697066</v>
      </c>
      <c r="U49" s="121">
        <v>2.7240306569120909</v>
      </c>
      <c r="V49" s="121">
        <v>6.1572916747640649</v>
      </c>
    </row>
    <row r="50" spans="1:22" ht="12.75" customHeight="1" x14ac:dyDescent="0.25">
      <c r="A50" s="110" t="s">
        <v>74</v>
      </c>
      <c r="B50" s="121">
        <v>-2.0602727484347216</v>
      </c>
      <c r="C50" s="121">
        <v>0.61049298090873894</v>
      </c>
      <c r="D50" s="121">
        <v>3.6055739012485377</v>
      </c>
      <c r="E50" s="121">
        <v>2.510594728444393</v>
      </c>
      <c r="F50" s="121">
        <v>2.7591952004599296</v>
      </c>
      <c r="G50" s="121">
        <v>3.3121724894519255</v>
      </c>
      <c r="H50" s="121">
        <v>1.8922545640889243</v>
      </c>
      <c r="I50" s="121">
        <v>1.0651381127420256</v>
      </c>
      <c r="J50" s="121">
        <v>1.129063628807403</v>
      </c>
      <c r="K50" s="121">
        <v>2.8450064933662755</v>
      </c>
      <c r="L50" s="121">
        <v>1.1290981493687458</v>
      </c>
      <c r="M50" s="121">
        <v>-1.6309881143772298E-2</v>
      </c>
      <c r="N50" s="121">
        <v>0.30042187861165637</v>
      </c>
      <c r="O50" s="121">
        <v>1.0919255652523052</v>
      </c>
      <c r="P50" s="121">
        <v>1.4181148532502075</v>
      </c>
      <c r="Q50" s="122">
        <v>1.6792500383964182</v>
      </c>
      <c r="R50" s="121">
        <v>1.3167473930711937</v>
      </c>
      <c r="S50" s="121">
        <v>2.411152525982585</v>
      </c>
      <c r="T50" s="121">
        <v>4.028351602024105</v>
      </c>
      <c r="U50" s="121">
        <v>-1.5765008619815335</v>
      </c>
      <c r="V50" s="121">
        <v>1.3056928483651475</v>
      </c>
    </row>
    <row r="51" spans="1:22" ht="12.75" customHeight="1" x14ac:dyDescent="0.25">
      <c r="A51" s="110" t="s">
        <v>73</v>
      </c>
      <c r="B51" s="121">
        <v>7.5401480450383307</v>
      </c>
      <c r="C51" s="121">
        <v>-2.0276126502019709</v>
      </c>
      <c r="D51" s="121">
        <v>1.1532636471478064</v>
      </c>
      <c r="E51" s="121">
        <v>-0.75562185379299818</v>
      </c>
      <c r="F51" s="121">
        <v>4.3525329951243918E-2</v>
      </c>
      <c r="G51" s="121">
        <v>0.3299610361522376</v>
      </c>
      <c r="H51" s="121">
        <v>0.74783323239713262</v>
      </c>
      <c r="I51" s="121">
        <v>0.39856561055362505</v>
      </c>
      <c r="J51" s="121">
        <v>1.1636324713539592</v>
      </c>
      <c r="K51" s="121">
        <v>3.0274366883533466</v>
      </c>
      <c r="L51" s="121">
        <v>0.51344585442441026</v>
      </c>
      <c r="M51" s="121">
        <v>0.1148995944063147</v>
      </c>
      <c r="N51" s="121">
        <v>0.32482964938325143</v>
      </c>
      <c r="O51" s="121">
        <v>0.8047395190503126</v>
      </c>
      <c r="P51" s="121">
        <v>1.1605064650613173</v>
      </c>
      <c r="Q51" s="122">
        <v>1.0376627999785226</v>
      </c>
      <c r="R51" s="121">
        <v>0.64986744077657477</v>
      </c>
      <c r="S51" s="121">
        <v>-0.53387958555698445</v>
      </c>
      <c r="T51" s="121">
        <v>1.8108269896588869</v>
      </c>
      <c r="U51" s="121">
        <v>2.106474157523186</v>
      </c>
      <c r="V51" s="121">
        <v>6.8351230966334331</v>
      </c>
    </row>
    <row r="52" spans="1:22" ht="12.75" customHeight="1" x14ac:dyDescent="0.25">
      <c r="A52" s="113" t="s">
        <v>72</v>
      </c>
      <c r="B52" s="121">
        <v>3.3060287226049923E-2</v>
      </c>
      <c r="C52" s="121">
        <v>1.4412605747890828</v>
      </c>
      <c r="D52" s="121">
        <v>0.92236698589842625</v>
      </c>
      <c r="E52" s="121">
        <v>0.76508155893997287</v>
      </c>
      <c r="F52" s="121">
        <v>0.37435328136781187</v>
      </c>
      <c r="G52" s="121">
        <v>0.79937737651456509</v>
      </c>
      <c r="H52" s="121">
        <v>2.1807348016936512</v>
      </c>
      <c r="I52" s="121">
        <v>3.994716440381052</v>
      </c>
      <c r="J52" s="121">
        <v>2.8921856261225676</v>
      </c>
      <c r="K52" s="121">
        <v>6.0404326224513527</v>
      </c>
      <c r="L52" s="121">
        <v>0.61130779847935468</v>
      </c>
      <c r="M52" s="121">
        <v>1.4262332107173759</v>
      </c>
      <c r="N52" s="121">
        <v>-0.34921720722076444</v>
      </c>
      <c r="O52" s="121">
        <v>1.6824846292380347</v>
      </c>
      <c r="P52" s="121">
        <v>1.2261854090076074</v>
      </c>
      <c r="Q52" s="122">
        <v>1.5119659179677614</v>
      </c>
      <c r="R52" s="121">
        <v>2.8922672280919937</v>
      </c>
      <c r="S52" s="121">
        <v>-0.5070230323958036</v>
      </c>
      <c r="T52" s="121">
        <v>2.7244754997258758</v>
      </c>
      <c r="U52" s="121">
        <v>0.97903926901707905</v>
      </c>
      <c r="V52" s="121">
        <v>3.6149753360763537</v>
      </c>
    </row>
    <row r="53" spans="1:22" ht="12.75" customHeight="1" x14ac:dyDescent="0.25">
      <c r="A53" s="106" t="s">
        <v>71</v>
      </c>
      <c r="B53" s="119">
        <v>-0.13271522768761868</v>
      </c>
      <c r="C53" s="119">
        <v>5.0392270755617474</v>
      </c>
      <c r="D53" s="119">
        <v>2.6109714127334094</v>
      </c>
      <c r="E53" s="119">
        <v>1.2713884528586572</v>
      </c>
      <c r="F53" s="119">
        <v>2.2225407602865399</v>
      </c>
      <c r="G53" s="119">
        <v>2.6602550879875064</v>
      </c>
      <c r="H53" s="119">
        <v>1.9514821657541814</v>
      </c>
      <c r="I53" s="119">
        <v>3.3481563387200319</v>
      </c>
      <c r="J53" s="119">
        <v>3.7546827191098586</v>
      </c>
      <c r="K53" s="119">
        <v>3.2955860147417582</v>
      </c>
      <c r="L53" s="119">
        <v>-7.5384265255351579E-2</v>
      </c>
      <c r="M53" s="119">
        <v>2.1098588323991141</v>
      </c>
      <c r="N53" s="119">
        <v>-1.3086090420830421</v>
      </c>
      <c r="O53" s="119">
        <v>1.5763410209411077</v>
      </c>
      <c r="P53" s="119">
        <v>1.2308973050192851</v>
      </c>
      <c r="Q53" s="120">
        <v>1.267307627981662</v>
      </c>
      <c r="R53" s="119">
        <v>2.1544118845829408</v>
      </c>
      <c r="S53" s="119">
        <v>1.6187170871281742</v>
      </c>
      <c r="T53" s="119">
        <v>3.3595152471427525</v>
      </c>
      <c r="U53" s="119">
        <v>-2.8180929787214759</v>
      </c>
      <c r="V53" s="119">
        <v>3.6645150537235605</v>
      </c>
    </row>
    <row r="54" spans="1:22" ht="12.75" customHeight="1" x14ac:dyDescent="0.25">
      <c r="A54" s="106" t="s">
        <v>70</v>
      </c>
      <c r="B54" s="119">
        <v>3.2440980341031489</v>
      </c>
      <c r="C54" s="119">
        <v>-0.80013698203478256</v>
      </c>
      <c r="D54" s="119">
        <v>1.630290751739305</v>
      </c>
      <c r="E54" s="119">
        <v>-0.90193598525242225</v>
      </c>
      <c r="F54" s="119">
        <v>0.62777075541540217</v>
      </c>
      <c r="G54" s="119">
        <v>0.71301578358013984</v>
      </c>
      <c r="H54" s="119">
        <v>2.2298239797749142</v>
      </c>
      <c r="I54" s="119">
        <v>1.9855212165536429</v>
      </c>
      <c r="J54" s="119">
        <v>1.7336246125764676</v>
      </c>
      <c r="K54" s="119">
        <v>2.4646699870546795</v>
      </c>
      <c r="L54" s="119">
        <v>0.46438996391180432</v>
      </c>
      <c r="M54" s="119">
        <v>1.7535900472332333</v>
      </c>
      <c r="N54" s="119">
        <v>1.7110933988741195</v>
      </c>
      <c r="O54" s="119">
        <v>1.6312100299422205</v>
      </c>
      <c r="P54" s="119">
        <v>1.855830442958295</v>
      </c>
      <c r="Q54" s="120">
        <v>2.0135131085356806</v>
      </c>
      <c r="R54" s="119">
        <v>1.1435187051453966</v>
      </c>
      <c r="S54" s="119">
        <v>-0.12600434113453352</v>
      </c>
      <c r="T54" s="119">
        <v>5.4744738226529144</v>
      </c>
      <c r="U54" s="119">
        <v>5.3245389867580206</v>
      </c>
      <c r="V54" s="119">
        <v>7.8116918509389066</v>
      </c>
    </row>
    <row r="55" spans="1:22" ht="12.75" customHeight="1" x14ac:dyDescent="0.25">
      <c r="A55" s="106" t="s">
        <v>69</v>
      </c>
      <c r="B55" s="119">
        <v>1.9083655862966564</v>
      </c>
      <c r="C55" s="119">
        <v>1.9792735016852747</v>
      </c>
      <c r="D55" s="119">
        <v>1.821911787742958</v>
      </c>
      <c r="E55" s="119">
        <v>2.4437462666251131</v>
      </c>
      <c r="F55" s="119">
        <v>3.9736979265636796</v>
      </c>
      <c r="G55" s="119">
        <v>2.6845278031560671</v>
      </c>
      <c r="H55" s="119">
        <v>2.181289011181442</v>
      </c>
      <c r="I55" s="119">
        <v>0.66156600033477897</v>
      </c>
      <c r="J55" s="119">
        <v>1.9875440987663806</v>
      </c>
      <c r="K55" s="119">
        <v>1.5957839443666799</v>
      </c>
      <c r="L55" s="119">
        <v>0.9928764238682275</v>
      </c>
      <c r="M55" s="119">
        <v>0.67229010765936792</v>
      </c>
      <c r="N55" s="119">
        <v>0.6560877194277559</v>
      </c>
      <c r="O55" s="119">
        <v>1.1513889725899729</v>
      </c>
      <c r="P55" s="119">
        <v>1.5343265069376999</v>
      </c>
      <c r="Q55" s="120">
        <v>1.641638652829136</v>
      </c>
      <c r="R55" s="119">
        <v>1.882644400940392</v>
      </c>
      <c r="S55" s="119">
        <v>2.9135065798648441</v>
      </c>
      <c r="T55" s="119">
        <v>5.0359037838458187</v>
      </c>
      <c r="U55" s="119">
        <v>-2.071811301283355</v>
      </c>
      <c r="V55" s="119">
        <v>2.8555880581741855</v>
      </c>
    </row>
    <row r="56" spans="1:22" ht="12.75" customHeight="1" x14ac:dyDescent="0.25">
      <c r="A56" s="109" t="s">
        <v>68</v>
      </c>
      <c r="B56" s="119">
        <v>-3.9509506096594094</v>
      </c>
      <c r="C56" s="119">
        <v>-5.9319555933696755</v>
      </c>
      <c r="D56" s="119">
        <v>-10.627534317918519</v>
      </c>
      <c r="E56" s="119">
        <v>-0.18641983565240716</v>
      </c>
      <c r="F56" s="119">
        <v>-3.1924431723579616</v>
      </c>
      <c r="G56" s="119">
        <v>-7.9031703631731069</v>
      </c>
      <c r="H56" s="119">
        <v>-8.2770228792751759</v>
      </c>
      <c r="I56" s="119">
        <v>-5.3123366853912941</v>
      </c>
      <c r="J56" s="119">
        <v>1.5020380800520261</v>
      </c>
      <c r="K56" s="119">
        <v>-0.19224190206347247</v>
      </c>
      <c r="L56" s="119">
        <v>-1.5064513282110337</v>
      </c>
      <c r="M56" s="119">
        <v>-0.86917257428723582</v>
      </c>
      <c r="N56" s="119">
        <v>0.32355673615052094</v>
      </c>
      <c r="O56" s="119">
        <v>-2.2197835120832732</v>
      </c>
      <c r="P56" s="119">
        <v>-3.6674771733564149</v>
      </c>
      <c r="Q56" s="120">
        <v>-3.7729004422903945</v>
      </c>
      <c r="R56" s="119">
        <v>-1.6239871903128811</v>
      </c>
      <c r="S56" s="119">
        <v>-3.4031135078821273</v>
      </c>
      <c r="T56" s="119">
        <v>-8.1420167690589462</v>
      </c>
      <c r="U56" s="119">
        <v>-6.2534170989139382</v>
      </c>
      <c r="V56" s="119">
        <v>-6.1379853454922584</v>
      </c>
    </row>
    <row r="57" spans="1:22" ht="12.75" customHeight="1" x14ac:dyDescent="0.25">
      <c r="A57" s="110" t="s">
        <v>67</v>
      </c>
      <c r="B57" s="121">
        <v>-2.7002538789329789</v>
      </c>
      <c r="C57" s="121">
        <v>-2.0710940267275935</v>
      </c>
      <c r="D57" s="121">
        <v>-8.3971523729662536</v>
      </c>
      <c r="E57" s="121">
        <v>-4.5694727623857956</v>
      </c>
      <c r="F57" s="121">
        <v>-1.6657075441768199</v>
      </c>
      <c r="G57" s="121">
        <v>-6.4112014726140369</v>
      </c>
      <c r="H57" s="121">
        <v>-2.8210045379329252</v>
      </c>
      <c r="I57" s="121">
        <v>-4.0051291806797007</v>
      </c>
      <c r="J57" s="121">
        <v>-2.7818854832220241</v>
      </c>
      <c r="K57" s="121">
        <v>4.1927910869750118</v>
      </c>
      <c r="L57" s="121">
        <v>1.7332335151007516</v>
      </c>
      <c r="M57" s="121">
        <v>1.6261843991327352</v>
      </c>
      <c r="N57" s="121">
        <v>1.4950048208090427</v>
      </c>
      <c r="O57" s="121">
        <v>0.51526055926995884</v>
      </c>
      <c r="P57" s="121">
        <v>-1.153549476027993</v>
      </c>
      <c r="Q57" s="122">
        <v>-1.4384080950947675</v>
      </c>
      <c r="R57" s="121">
        <v>0.87053597081840906</v>
      </c>
      <c r="S57" s="121">
        <v>3.9278849642500502</v>
      </c>
      <c r="T57" s="121">
        <v>-10.835784104889735</v>
      </c>
      <c r="U57" s="121">
        <v>-6.7296765024755683</v>
      </c>
      <c r="V57" s="121">
        <v>-14.556442041709982</v>
      </c>
    </row>
    <row r="58" spans="1:22" ht="12.75" customHeight="1" x14ac:dyDescent="0.25">
      <c r="A58" s="110" t="s">
        <v>66</v>
      </c>
      <c r="B58" s="121">
        <v>-1.1214819610252613</v>
      </c>
      <c r="C58" s="121">
        <v>2.7368455961443772</v>
      </c>
      <c r="D58" s="121">
        <v>3.9662749861867574</v>
      </c>
      <c r="E58" s="121">
        <v>5.0104555641761195</v>
      </c>
      <c r="F58" s="121">
        <v>5.6334934686396831</v>
      </c>
      <c r="G58" s="121">
        <v>4.7580755588741308</v>
      </c>
      <c r="H58" s="121">
        <v>4.1062540221835864</v>
      </c>
      <c r="I58" s="121">
        <v>0.68389361582832375</v>
      </c>
      <c r="J58" s="121">
        <v>0.38700834345866131</v>
      </c>
      <c r="K58" s="121">
        <v>2.1777037928418563</v>
      </c>
      <c r="L58" s="121">
        <v>0.92117576099006726</v>
      </c>
      <c r="M58" s="121">
        <v>0.19026358619578243</v>
      </c>
      <c r="N58" s="121">
        <v>0.73645741302348355</v>
      </c>
      <c r="O58" s="121">
        <v>1.2930195397270916</v>
      </c>
      <c r="P58" s="121">
        <v>1.6667045937956315</v>
      </c>
      <c r="Q58" s="122">
        <v>1.845164252780207</v>
      </c>
      <c r="R58" s="121">
        <v>2.8691788854454225</v>
      </c>
      <c r="S58" s="121">
        <v>-1.1907468809411292</v>
      </c>
      <c r="T58" s="121">
        <v>6.8628268520097846</v>
      </c>
      <c r="U58" s="121">
        <v>4.7504122283297479</v>
      </c>
      <c r="V58" s="121">
        <v>5.532868000063873</v>
      </c>
    </row>
    <row r="59" spans="1:22" ht="12.75" customHeight="1" x14ac:dyDescent="0.25">
      <c r="A59" s="110" t="s">
        <v>65</v>
      </c>
      <c r="B59" s="121">
        <v>0.9198559243624338</v>
      </c>
      <c r="C59" s="121">
        <v>1.9961934974870532</v>
      </c>
      <c r="D59" s="121">
        <v>4.3179649485367344</v>
      </c>
      <c r="E59" s="121">
        <v>0.40286310124804103</v>
      </c>
      <c r="F59" s="121">
        <v>6.5244611796008822</v>
      </c>
      <c r="G59" s="121">
        <v>3.9427122636743972</v>
      </c>
      <c r="H59" s="121">
        <v>3.655857874462809</v>
      </c>
      <c r="I59" s="121">
        <v>3.0349029668604421</v>
      </c>
      <c r="J59" s="121">
        <v>8.4609872465035707E-2</v>
      </c>
      <c r="K59" s="121">
        <v>1.6207026804349045</v>
      </c>
      <c r="L59" s="121">
        <v>1.4301317336539388</v>
      </c>
      <c r="M59" s="121">
        <v>1.6733513539265665</v>
      </c>
      <c r="N59" s="121">
        <v>0.70797964042119688</v>
      </c>
      <c r="O59" s="121">
        <v>1.8058708585602989</v>
      </c>
      <c r="P59" s="121">
        <v>2.2022442232795258</v>
      </c>
      <c r="Q59" s="122">
        <v>2.3389012096342254</v>
      </c>
      <c r="R59" s="121">
        <v>2.3235680290066396</v>
      </c>
      <c r="S59" s="121">
        <v>1.1041442199741791</v>
      </c>
      <c r="T59" s="121">
        <v>9.7226869906593016</v>
      </c>
      <c r="U59" s="121">
        <v>-2.0038050986644351</v>
      </c>
      <c r="V59" s="121">
        <v>4.9791811293067978</v>
      </c>
    </row>
    <row r="60" spans="1:22" ht="12.75" customHeight="1" x14ac:dyDescent="0.25">
      <c r="A60" s="113" t="s">
        <v>64</v>
      </c>
      <c r="B60" s="121">
        <v>4.3434503207822273</v>
      </c>
      <c r="C60" s="121">
        <v>2.5482404804771042</v>
      </c>
      <c r="D60" s="121">
        <v>4.6110279379461439</v>
      </c>
      <c r="E60" s="121">
        <v>2.7169636901865024</v>
      </c>
      <c r="F60" s="121">
        <v>5.0433195208547943</v>
      </c>
      <c r="G60" s="121">
        <v>4.0774201825750866</v>
      </c>
      <c r="H60" s="121">
        <v>2.7387524339423708</v>
      </c>
      <c r="I60" s="121">
        <v>4.2239622495603646</v>
      </c>
      <c r="J60" s="121">
        <v>5.6496812340900426E-2</v>
      </c>
      <c r="K60" s="121">
        <v>2.4584830625890675</v>
      </c>
      <c r="L60" s="121">
        <v>1.4375983846817597</v>
      </c>
      <c r="M60" s="121">
        <v>0.96654767984243328</v>
      </c>
      <c r="N60" s="121">
        <v>1.1292554466273197</v>
      </c>
      <c r="O60" s="121">
        <v>1.4516858496579799</v>
      </c>
      <c r="P60" s="121">
        <v>2.3784703108813865</v>
      </c>
      <c r="Q60" s="122">
        <v>2.5781338474140103</v>
      </c>
      <c r="R60" s="121">
        <v>0.7082199798865263</v>
      </c>
      <c r="S60" s="121">
        <v>2.360349409378304</v>
      </c>
      <c r="T60" s="121">
        <v>7.8039065268387775</v>
      </c>
      <c r="U60" s="121">
        <v>0.11311977675634299</v>
      </c>
      <c r="V60" s="121">
        <v>11.949163320663114</v>
      </c>
    </row>
    <row r="61" spans="1:22" ht="12.75" customHeight="1" x14ac:dyDescent="0.25">
      <c r="A61" s="106" t="s">
        <v>63</v>
      </c>
      <c r="B61" s="119">
        <v>1.9255246768214551</v>
      </c>
      <c r="C61" s="119">
        <v>7.5631966219016133</v>
      </c>
      <c r="D61" s="119">
        <v>0.70325112349147734</v>
      </c>
      <c r="E61" s="119">
        <v>0.79183651587679815</v>
      </c>
      <c r="F61" s="119">
        <v>1.1413805618510686</v>
      </c>
      <c r="G61" s="119">
        <v>1.2492166802139604</v>
      </c>
      <c r="H61" s="119">
        <v>4.3610298386369317</v>
      </c>
      <c r="I61" s="119">
        <v>4.011293052827658</v>
      </c>
      <c r="J61" s="119">
        <v>2.5043510772691624</v>
      </c>
      <c r="K61" s="119">
        <v>1.8272500882794862</v>
      </c>
      <c r="L61" s="119">
        <v>0.82807409340197591</v>
      </c>
      <c r="M61" s="119">
        <v>-0.20509188733206507</v>
      </c>
      <c r="N61" s="119">
        <v>0.10718488202632326</v>
      </c>
      <c r="O61" s="119">
        <v>1.5224361278021403</v>
      </c>
      <c r="P61" s="119">
        <v>1.843537136824791</v>
      </c>
      <c r="Q61" s="120">
        <v>2.0591188195681065</v>
      </c>
      <c r="R61" s="119">
        <v>1.3637627837828292</v>
      </c>
      <c r="S61" s="119">
        <v>0.80792211947056103</v>
      </c>
      <c r="T61" s="119">
        <v>2.151889479102298</v>
      </c>
      <c r="U61" s="119">
        <v>10.9561244055419</v>
      </c>
      <c r="V61" s="119">
        <v>12.360996460879182</v>
      </c>
    </row>
    <row r="62" spans="1:22" ht="12.75" customHeight="1" x14ac:dyDescent="0.25">
      <c r="A62" s="106" t="s">
        <v>62</v>
      </c>
      <c r="B62" s="119">
        <v>2.3319609383743778</v>
      </c>
      <c r="C62" s="119">
        <v>2.804944455137659</v>
      </c>
      <c r="D62" s="119">
        <v>1.8751522505675577</v>
      </c>
      <c r="E62" s="119">
        <v>2.6425371547864174</v>
      </c>
      <c r="F62" s="119">
        <v>3.986045342804001</v>
      </c>
      <c r="G62" s="119">
        <v>2.61107926818962</v>
      </c>
      <c r="H62" s="119">
        <v>0.77435273571202501</v>
      </c>
      <c r="I62" s="119">
        <v>1.6618942006505488</v>
      </c>
      <c r="J62" s="119">
        <v>2.1857403025685285</v>
      </c>
      <c r="K62" s="119">
        <v>1.9778152460094844</v>
      </c>
      <c r="L62" s="119">
        <v>1.5800573251247174</v>
      </c>
      <c r="M62" s="119">
        <v>0.8672145051169089</v>
      </c>
      <c r="N62" s="119">
        <v>0.36393664331313413</v>
      </c>
      <c r="O62" s="119">
        <v>1.124983305534033</v>
      </c>
      <c r="P62" s="119">
        <v>1.3482573735466463</v>
      </c>
      <c r="Q62" s="120">
        <v>1.2806688733613125</v>
      </c>
      <c r="R62" s="119">
        <v>0.9517358422212352</v>
      </c>
      <c r="S62" s="119">
        <v>0.61747574666490834</v>
      </c>
      <c r="T62" s="119">
        <v>1.76378167370419</v>
      </c>
      <c r="U62" s="119">
        <v>-1.8617949731345562</v>
      </c>
      <c r="V62" s="119">
        <v>2.3644845190553099</v>
      </c>
    </row>
    <row r="63" spans="1:22" ht="12.75" customHeight="1" x14ac:dyDescent="0.25">
      <c r="A63" s="106" t="s">
        <v>61</v>
      </c>
      <c r="B63" s="119">
        <v>-2.2828740915163626</v>
      </c>
      <c r="C63" s="119">
        <v>1.0273162573532169</v>
      </c>
      <c r="D63" s="119">
        <v>-1.8503145851833658E-3</v>
      </c>
      <c r="E63" s="119">
        <v>-0.10157375443603511</v>
      </c>
      <c r="F63" s="119">
        <v>-0.82405679350880945</v>
      </c>
      <c r="G63" s="119">
        <v>0.36309910203220497</v>
      </c>
      <c r="H63" s="119">
        <v>1.7062080927797041</v>
      </c>
      <c r="I63" s="119">
        <v>0.76709105404704214</v>
      </c>
      <c r="J63" s="119">
        <v>1.5213930906845086</v>
      </c>
      <c r="K63" s="119">
        <v>3.2864976671388213</v>
      </c>
      <c r="L63" s="119">
        <v>1.1054611128944014</v>
      </c>
      <c r="M63" s="119">
        <v>1.464822084515105</v>
      </c>
      <c r="N63" s="119">
        <v>0.56712555234601503</v>
      </c>
      <c r="O63" s="119">
        <v>1.4705367177574757</v>
      </c>
      <c r="P63" s="119">
        <v>0.71433440908559298</v>
      </c>
      <c r="Q63" s="120">
        <v>0.87824547570394262</v>
      </c>
      <c r="R63" s="119">
        <v>2.1874173866788027</v>
      </c>
      <c r="S63" s="119">
        <v>0.97493261656216301</v>
      </c>
      <c r="T63" s="119">
        <v>2.9845357230348757</v>
      </c>
      <c r="U63" s="119">
        <v>3.5849252523715514</v>
      </c>
      <c r="V63" s="119">
        <v>7.581117743832122</v>
      </c>
    </row>
    <row r="64" spans="1:22" ht="12.75" customHeight="1" x14ac:dyDescent="0.25">
      <c r="A64" s="109" t="s">
        <v>60</v>
      </c>
      <c r="B64" s="119">
        <v>1.8324812420654757</v>
      </c>
      <c r="C64" s="119">
        <v>1.8631984284070313</v>
      </c>
      <c r="D64" s="119">
        <v>1.356689607672612</v>
      </c>
      <c r="E64" s="119">
        <v>0.1420059675844243</v>
      </c>
      <c r="F64" s="119">
        <v>3.2580272372958685</v>
      </c>
      <c r="G64" s="119">
        <v>1.5078848895152985</v>
      </c>
      <c r="H64" s="119">
        <v>0.75626339118519681</v>
      </c>
      <c r="I64" s="119">
        <v>1.2460409910695081</v>
      </c>
      <c r="J64" s="119">
        <v>0.54101776761665832</v>
      </c>
      <c r="K64" s="119">
        <v>3.3650085188525303</v>
      </c>
      <c r="L64" s="119">
        <v>0.84076564768942319</v>
      </c>
      <c r="M64" s="119">
        <v>1.7353632099999405</v>
      </c>
      <c r="N64" s="119">
        <v>0.64216636923128956</v>
      </c>
      <c r="O64" s="119">
        <v>1.1185478540491234</v>
      </c>
      <c r="P64" s="119">
        <v>1.3469949020429972</v>
      </c>
      <c r="Q64" s="120">
        <v>1.4304172872967591</v>
      </c>
      <c r="R64" s="119">
        <v>2.1079914191828086</v>
      </c>
      <c r="S64" s="119">
        <v>0.36414860632316692</v>
      </c>
      <c r="T64" s="119">
        <v>0.67417064483275002</v>
      </c>
      <c r="U64" s="119">
        <v>0.51600105717097833</v>
      </c>
      <c r="V64" s="119">
        <v>0.36838476733482839</v>
      </c>
    </row>
    <row r="65" spans="1:22" ht="12.75" customHeight="1" x14ac:dyDescent="0.25">
      <c r="A65" s="110" t="s">
        <v>59</v>
      </c>
      <c r="B65" s="121">
        <v>2.3379505650441779</v>
      </c>
      <c r="C65" s="121">
        <v>-1.3245676792794203</v>
      </c>
      <c r="D65" s="121">
        <v>0.96293250515739892</v>
      </c>
      <c r="E65" s="121">
        <v>0.470679074574476</v>
      </c>
      <c r="F65" s="121">
        <v>1.5053560237803909</v>
      </c>
      <c r="G65" s="121">
        <v>0.28034311507765253</v>
      </c>
      <c r="H65" s="121">
        <v>1.0497275447422849</v>
      </c>
      <c r="I65" s="121">
        <v>2.6939050492154948</v>
      </c>
      <c r="J65" s="121">
        <v>1.7851813237331093</v>
      </c>
      <c r="K65" s="121">
        <v>-0.47779875678195527</v>
      </c>
      <c r="L65" s="121">
        <v>4.5523601997565777E-2</v>
      </c>
      <c r="M65" s="121">
        <v>1.3383248211455312</v>
      </c>
      <c r="N65" s="121">
        <v>0.76362312424251844</v>
      </c>
      <c r="O65" s="121">
        <v>0.90414333599420083</v>
      </c>
      <c r="P65" s="121">
        <v>1.2076748882820176</v>
      </c>
      <c r="Q65" s="122">
        <v>1.3389354527169273</v>
      </c>
      <c r="R65" s="121">
        <v>0.94085418657232633</v>
      </c>
      <c r="S65" s="121">
        <v>0.78479576217200808</v>
      </c>
      <c r="T65" s="121">
        <v>2.3319933263441728</v>
      </c>
      <c r="U65" s="121">
        <v>1.8302314449193391</v>
      </c>
      <c r="V65" s="121">
        <v>0.80943942967555138</v>
      </c>
    </row>
    <row r="66" spans="1:22" ht="12.75" customHeight="1" x14ac:dyDescent="0.25">
      <c r="A66" s="110" t="s">
        <v>58</v>
      </c>
      <c r="B66" s="121">
        <v>-1.0302803289802487</v>
      </c>
      <c r="C66" s="121">
        <v>2.2335329375753332</v>
      </c>
      <c r="D66" s="121">
        <v>2.0333991373508775</v>
      </c>
      <c r="E66" s="121">
        <v>6.7993910787434775</v>
      </c>
      <c r="F66" s="121">
        <v>3.1425260337849314</v>
      </c>
      <c r="G66" s="121">
        <v>3.309416379087704</v>
      </c>
      <c r="H66" s="121">
        <v>0.42977813338900273</v>
      </c>
      <c r="I66" s="121">
        <v>7.4302273785309403E-2</v>
      </c>
      <c r="J66" s="121">
        <v>3.0931786169471343</v>
      </c>
      <c r="K66" s="121">
        <v>1.2703166692505041</v>
      </c>
      <c r="L66" s="121">
        <v>-0.3959414326367261</v>
      </c>
      <c r="M66" s="121">
        <v>1.3944108730859162</v>
      </c>
      <c r="N66" s="121">
        <v>0.30807742467786614</v>
      </c>
      <c r="O66" s="121">
        <v>0.75027350125036474</v>
      </c>
      <c r="P66" s="121">
        <v>1.0006260268263123</v>
      </c>
      <c r="Q66" s="122">
        <v>1.0161068134595386</v>
      </c>
      <c r="R66" s="121">
        <v>1.3415393736736281</v>
      </c>
      <c r="S66" s="121">
        <v>0.97501175077181479</v>
      </c>
      <c r="T66" s="121">
        <v>1.8280549972198745</v>
      </c>
      <c r="U66" s="121">
        <v>0.35558810763871573</v>
      </c>
      <c r="V66" s="121">
        <v>4.2907337636732601</v>
      </c>
    </row>
    <row r="67" spans="1:22" ht="12.75" customHeight="1" x14ac:dyDescent="0.25">
      <c r="A67" s="110" t="s">
        <v>57</v>
      </c>
      <c r="B67" s="121">
        <v>5.0859068477919767</v>
      </c>
      <c r="C67" s="121">
        <v>2.0834475767683713E-2</v>
      </c>
      <c r="D67" s="121">
        <v>-2.6054637950707393</v>
      </c>
      <c r="E67" s="121">
        <v>-1.162272427728217</v>
      </c>
      <c r="F67" s="121">
        <v>1.5703807719080309</v>
      </c>
      <c r="G67" s="121">
        <v>-1.1139523335173873</v>
      </c>
      <c r="H67" s="121">
        <v>-1.4806296626990956</v>
      </c>
      <c r="I67" s="121">
        <v>-0.9697357001771878</v>
      </c>
      <c r="J67" s="121">
        <v>0.70414040842718961</v>
      </c>
      <c r="K67" s="121">
        <v>1.725897122321407</v>
      </c>
      <c r="L67" s="121">
        <v>0.74626748574673218</v>
      </c>
      <c r="M67" s="121">
        <v>4.6095342559993036E-2</v>
      </c>
      <c r="N67" s="121">
        <v>-6.3134516500618076E-2</v>
      </c>
      <c r="O67" s="121">
        <v>4.773413407466176E-2</v>
      </c>
      <c r="P67" s="121">
        <v>-0.13988811503620191</v>
      </c>
      <c r="Q67" s="122">
        <v>-0.22601688905387052</v>
      </c>
      <c r="R67" s="121">
        <v>-0.39349590663241285</v>
      </c>
      <c r="S67" s="121">
        <v>-0.39108529828787431</v>
      </c>
      <c r="T67" s="121">
        <v>1.1752623398537887</v>
      </c>
      <c r="U67" s="121">
        <v>2.2314262837556997</v>
      </c>
      <c r="V67" s="121">
        <v>1.108745293545943</v>
      </c>
    </row>
    <row r="68" spans="1:22" ht="12.75" customHeight="1" x14ac:dyDescent="0.25">
      <c r="A68" s="113" t="s">
        <v>56</v>
      </c>
      <c r="B68" s="121">
        <v>5.0182894800828493</v>
      </c>
      <c r="C68" s="121">
        <v>1.9839240823796622</v>
      </c>
      <c r="D68" s="121">
        <v>-1.64791316411661</v>
      </c>
      <c r="E68" s="121">
        <v>-0.2359345210970254</v>
      </c>
      <c r="F68" s="121">
        <v>1.565070306500882</v>
      </c>
      <c r="G68" s="121">
        <v>-0.29556116292533963</v>
      </c>
      <c r="H68" s="121">
        <v>0.52824486316451758</v>
      </c>
      <c r="I68" s="121">
        <v>1.3523230433225564</v>
      </c>
      <c r="J68" s="121">
        <v>0.75394031405533468</v>
      </c>
      <c r="K68" s="121">
        <v>0.76821400831412756</v>
      </c>
      <c r="L68" s="121">
        <v>0.4708846383807197</v>
      </c>
      <c r="M68" s="121">
        <v>-0.24243791314728647</v>
      </c>
      <c r="N68" s="121">
        <v>0.54892601232914284</v>
      </c>
      <c r="O68" s="121">
        <v>0.39384599301106604</v>
      </c>
      <c r="P68" s="121">
        <v>0.84349720348790846</v>
      </c>
      <c r="Q68" s="122">
        <v>0.91219893795777551</v>
      </c>
      <c r="R68" s="121">
        <v>0.52677076296763214</v>
      </c>
      <c r="S68" s="121">
        <v>-0.2229365173769482</v>
      </c>
      <c r="T68" s="121">
        <v>0.1466033756918339</v>
      </c>
      <c r="U68" s="121">
        <v>1.4053614453456209</v>
      </c>
      <c r="V68" s="121">
        <v>2.7213847009478043</v>
      </c>
    </row>
    <row r="69" spans="1:22" ht="12.75" customHeight="1" x14ac:dyDescent="0.25">
      <c r="A69" s="106" t="s">
        <v>55</v>
      </c>
      <c r="B69" s="119">
        <v>-19.599039309082645</v>
      </c>
      <c r="C69" s="119">
        <v>-0.95142142770600069</v>
      </c>
      <c r="D69" s="119">
        <v>0.59356608783112108</v>
      </c>
      <c r="E69" s="119">
        <v>1.7011504663743571</v>
      </c>
      <c r="F69" s="119">
        <v>1.3601119371646542</v>
      </c>
      <c r="G69" s="119">
        <v>0.27090394203672652</v>
      </c>
      <c r="H69" s="119">
        <v>-0.10910902817345969</v>
      </c>
      <c r="I69" s="119">
        <v>-0.86921297284885402</v>
      </c>
      <c r="J69" s="119">
        <v>1.9937819845236016</v>
      </c>
      <c r="K69" s="119">
        <v>-0.32438424866945148</v>
      </c>
      <c r="L69" s="119">
        <v>1.7727103885802231</v>
      </c>
      <c r="M69" s="119">
        <v>1.7354414031822252</v>
      </c>
      <c r="N69" s="119">
        <v>-0.47850525618722273</v>
      </c>
      <c r="O69" s="119">
        <v>0.90887056484496576</v>
      </c>
      <c r="P69" s="119">
        <v>-1.6784539050399006</v>
      </c>
      <c r="Q69" s="120">
        <v>-1.4284713555035689</v>
      </c>
      <c r="R69" s="119">
        <v>1.3984671612455202</v>
      </c>
      <c r="S69" s="119">
        <v>2.0003499563603366</v>
      </c>
      <c r="T69" s="119">
        <v>-0.49399513249651639</v>
      </c>
      <c r="U69" s="119">
        <v>-1.3884896032031246</v>
      </c>
      <c r="V69" s="119">
        <v>-3.8524127800866004</v>
      </c>
    </row>
    <row r="70" spans="1:22" ht="12.75" customHeight="1" x14ac:dyDescent="0.25">
      <c r="A70" s="106" t="s">
        <v>54</v>
      </c>
      <c r="B70" s="119">
        <v>12.344935558243076</v>
      </c>
      <c r="C70" s="119">
        <v>-3.219955134768826</v>
      </c>
      <c r="D70" s="119">
        <v>-2.3379574712841467</v>
      </c>
      <c r="E70" s="119">
        <v>-1.813947601154331</v>
      </c>
      <c r="F70" s="119">
        <v>-2.5589086953759943</v>
      </c>
      <c r="G70" s="119">
        <v>-2.0611175495104161</v>
      </c>
      <c r="H70" s="119">
        <v>2.1231514687792163</v>
      </c>
      <c r="I70" s="119">
        <v>1.0140271344832419</v>
      </c>
      <c r="J70" s="119">
        <v>1.2256921356137873</v>
      </c>
      <c r="K70" s="119">
        <v>-0.26669121865063872</v>
      </c>
      <c r="L70" s="119">
        <v>2.7189007048439962</v>
      </c>
      <c r="M70" s="119">
        <v>0.84062065379322259</v>
      </c>
      <c r="N70" s="119">
        <v>1.8952006268880162</v>
      </c>
      <c r="O70" s="119">
        <v>1.0501861088303865</v>
      </c>
      <c r="P70" s="119">
        <v>1.8070967459115517</v>
      </c>
      <c r="Q70" s="120">
        <v>1.8079582628060642</v>
      </c>
      <c r="R70" s="119">
        <v>0.77680255795948838</v>
      </c>
      <c r="S70" s="119">
        <v>0.57934094536491454</v>
      </c>
      <c r="T70" s="119">
        <v>0.16074219106185783</v>
      </c>
      <c r="U70" s="119">
        <v>-3.875586839415901</v>
      </c>
      <c r="V70" s="119">
        <v>2.3867524455274625</v>
      </c>
    </row>
    <row r="71" spans="1:22" ht="12.75" customHeight="1" x14ac:dyDescent="0.25">
      <c r="A71" s="106" t="s">
        <v>53</v>
      </c>
      <c r="B71" s="119">
        <v>11.290149426233542</v>
      </c>
      <c r="C71" s="119">
        <v>-1.5451030555907685</v>
      </c>
      <c r="D71" s="119">
        <v>1.8509450579459852</v>
      </c>
      <c r="E71" s="119">
        <v>2.7914861075803543</v>
      </c>
      <c r="F71" s="119">
        <v>3.0435326623975634</v>
      </c>
      <c r="G71" s="119">
        <v>1.5602705841325948</v>
      </c>
      <c r="H71" s="119">
        <v>1.5200133437248908</v>
      </c>
      <c r="I71" s="119">
        <v>3.6867336852312693</v>
      </c>
      <c r="J71" s="119">
        <v>3.6392375908632424</v>
      </c>
      <c r="K71" s="119">
        <v>1.5371212098669318E-2</v>
      </c>
      <c r="L71" s="119">
        <v>0.73194648583907451</v>
      </c>
      <c r="M71" s="119">
        <v>0.97727261542357446</v>
      </c>
      <c r="N71" s="119">
        <v>-0.73670595708310582</v>
      </c>
      <c r="O71" s="119">
        <v>0.94734734246275654</v>
      </c>
      <c r="P71" s="119">
        <v>1.796465381004686</v>
      </c>
      <c r="Q71" s="120">
        <v>1.7212847404192821</v>
      </c>
      <c r="R71" s="119">
        <v>1.2974493765005368</v>
      </c>
      <c r="S71" s="119">
        <v>-0.50610773395770581</v>
      </c>
      <c r="T71" s="119">
        <v>-0.87163122539031246</v>
      </c>
      <c r="U71" s="119">
        <v>2.3371696753272886</v>
      </c>
      <c r="V71" s="119">
        <v>-4.14951869435688</v>
      </c>
    </row>
    <row r="72" spans="1:22" ht="12.75" customHeight="1" x14ac:dyDescent="0.25">
      <c r="A72" s="109" t="s">
        <v>52</v>
      </c>
      <c r="B72" s="119">
        <v>-5.1341881294044933</v>
      </c>
      <c r="C72" s="119">
        <v>1.1568307964615387</v>
      </c>
      <c r="D72" s="119">
        <v>-0.25811398510274808</v>
      </c>
      <c r="E72" s="119">
        <v>-7.1444800851743206</v>
      </c>
      <c r="F72" s="119">
        <v>-1.5667961075011005</v>
      </c>
      <c r="G72" s="119">
        <v>-0.87853139934618296</v>
      </c>
      <c r="H72" s="119">
        <v>8.2288541155239869E-2</v>
      </c>
      <c r="I72" s="119">
        <v>-1.5131381440003144</v>
      </c>
      <c r="J72" s="119">
        <v>1.5630226816425452</v>
      </c>
      <c r="K72" s="119">
        <v>1.4630632852018044</v>
      </c>
      <c r="L72" s="119">
        <v>0.76866321363155965</v>
      </c>
      <c r="M72" s="119">
        <v>2.0289926793723767</v>
      </c>
      <c r="N72" s="119">
        <v>8.1654493224192493E-2</v>
      </c>
      <c r="O72" s="119">
        <v>0.70833646347521206</v>
      </c>
      <c r="P72" s="119">
        <v>-0.2478975145244533</v>
      </c>
      <c r="Q72" s="120">
        <v>2.7895305257996661E-2</v>
      </c>
      <c r="R72" s="119">
        <v>1.1078998167786569</v>
      </c>
      <c r="S72" s="119">
        <v>0.90038988830796196</v>
      </c>
      <c r="T72" s="119">
        <v>2.0035469833364239</v>
      </c>
      <c r="U72" s="119">
        <v>4.6387257406828475</v>
      </c>
      <c r="V72" s="119">
        <v>6.1494725924438498</v>
      </c>
    </row>
    <row r="73" spans="1:22" ht="12.75" customHeight="1" x14ac:dyDescent="0.25">
      <c r="A73" s="110" t="s">
        <v>51</v>
      </c>
      <c r="B73" s="121">
        <v>0.84232832408137615</v>
      </c>
      <c r="C73" s="121">
        <v>-3.7283028208063507</v>
      </c>
      <c r="D73" s="121">
        <v>0.48556241118564714</v>
      </c>
      <c r="E73" s="121">
        <v>3.6833098680606691</v>
      </c>
      <c r="F73" s="121">
        <v>1.3946528800608649</v>
      </c>
      <c r="G73" s="121">
        <v>0.18078642321475158</v>
      </c>
      <c r="H73" s="121">
        <v>1.2104946127247551</v>
      </c>
      <c r="I73" s="121">
        <v>-0.97750476469364855</v>
      </c>
      <c r="J73" s="121">
        <v>-1.4203201230975071</v>
      </c>
      <c r="K73" s="121">
        <v>-0.69795532525893655</v>
      </c>
      <c r="L73" s="121">
        <v>2.7499971667810819</v>
      </c>
      <c r="M73" s="121">
        <v>-2.074254037046086</v>
      </c>
      <c r="N73" s="121">
        <v>1.8775926767567563</v>
      </c>
      <c r="O73" s="121">
        <v>-1.8939870305545448E-3</v>
      </c>
      <c r="P73" s="121">
        <v>0.59160696657571954</v>
      </c>
      <c r="Q73" s="122">
        <v>0.53899271014565819</v>
      </c>
      <c r="R73" s="121">
        <v>0.49271982796974534</v>
      </c>
      <c r="S73" s="121">
        <v>-0.85688968899672036</v>
      </c>
      <c r="T73" s="121">
        <v>1.1550653612410811</v>
      </c>
      <c r="U73" s="121">
        <v>-4.8561286446600853</v>
      </c>
      <c r="V73" s="121">
        <v>3.5292478136252248</v>
      </c>
    </row>
    <row r="74" spans="1:22" ht="12.75" customHeight="1" x14ac:dyDescent="0.25">
      <c r="A74" s="110" t="s">
        <v>50</v>
      </c>
      <c r="B74" s="121">
        <v>3.3232737102215415</v>
      </c>
      <c r="C74" s="121">
        <v>-0.13781490214697101</v>
      </c>
      <c r="D74" s="121">
        <v>3.8758964622197301</v>
      </c>
      <c r="E74" s="121">
        <v>2.5957599005024479</v>
      </c>
      <c r="F74" s="121">
        <v>5.2510449099440137</v>
      </c>
      <c r="G74" s="121">
        <v>3.2323095957869086</v>
      </c>
      <c r="H74" s="121">
        <v>1.0603212738200085</v>
      </c>
      <c r="I74" s="121">
        <v>4.5511516741054692</v>
      </c>
      <c r="J74" s="121">
        <v>1.9492892185163591</v>
      </c>
      <c r="K74" s="121">
        <v>2.6631200840768754</v>
      </c>
      <c r="L74" s="121">
        <v>0.56332300080275122</v>
      </c>
      <c r="M74" s="121">
        <v>0.52220993641194369</v>
      </c>
      <c r="N74" s="121">
        <v>-4.2997370482755759E-2</v>
      </c>
      <c r="O74" s="121">
        <v>1.4622559647403222</v>
      </c>
      <c r="P74" s="121">
        <v>1.3856096967576059</v>
      </c>
      <c r="Q74" s="122">
        <v>1.378426221442508</v>
      </c>
      <c r="R74" s="121">
        <v>1.3014436710507393</v>
      </c>
      <c r="S74" s="121">
        <v>1.5867531218427322</v>
      </c>
      <c r="T74" s="121">
        <v>5.9309185061690251</v>
      </c>
      <c r="U74" s="121">
        <v>3.2285950954683562</v>
      </c>
      <c r="V74" s="121">
        <v>1.261012665411454</v>
      </c>
    </row>
    <row r="75" spans="1:22" ht="12.75" customHeight="1" x14ac:dyDescent="0.25">
      <c r="A75" s="110" t="s">
        <v>49</v>
      </c>
      <c r="B75" s="121">
        <v>-0.29240738239129094</v>
      </c>
      <c r="C75" s="121">
        <v>1.6877490172572784</v>
      </c>
      <c r="D75" s="121">
        <v>-0.5945710509183133</v>
      </c>
      <c r="E75" s="121">
        <v>1.3732057986306723</v>
      </c>
      <c r="F75" s="121">
        <v>0.855039337554242</v>
      </c>
      <c r="G75" s="121">
        <v>0.36025705325319901</v>
      </c>
      <c r="H75" s="121">
        <v>0.67006937131108835</v>
      </c>
      <c r="I75" s="121">
        <v>-0.96919386763655302</v>
      </c>
      <c r="J75" s="121">
        <v>-0.77536576789720701</v>
      </c>
      <c r="K75" s="121">
        <v>-0.16411597461695182</v>
      </c>
      <c r="L75" s="121">
        <v>0.55005945755419727</v>
      </c>
      <c r="M75" s="121">
        <v>1.5760320158161534</v>
      </c>
      <c r="N75" s="121">
        <v>0.82861550338244605</v>
      </c>
      <c r="O75" s="121">
        <v>0.59258974834712763</v>
      </c>
      <c r="P75" s="121">
        <v>0.4651786681499015</v>
      </c>
      <c r="Q75" s="122">
        <v>0.47522460738831374</v>
      </c>
      <c r="R75" s="121">
        <v>0.62248021800337394</v>
      </c>
      <c r="S75" s="121">
        <v>0.70253163112896644</v>
      </c>
      <c r="T75" s="121">
        <v>-1.4052917764863615</v>
      </c>
      <c r="U75" s="121">
        <v>-1.7709279142694601</v>
      </c>
      <c r="V75" s="121">
        <v>-1.754880239777501</v>
      </c>
    </row>
    <row r="76" spans="1:22" ht="12.75" customHeight="1" x14ac:dyDescent="0.25">
      <c r="A76" s="113" t="s">
        <v>48</v>
      </c>
      <c r="B76" s="121">
        <v>1.3550898889663321</v>
      </c>
      <c r="C76" s="121">
        <v>1.9960954141999387</v>
      </c>
      <c r="D76" s="121">
        <v>-0.84493087621853036</v>
      </c>
      <c r="E76" s="121">
        <v>4.7640178241525888E-2</v>
      </c>
      <c r="F76" s="121">
        <v>-3.9382766942742675</v>
      </c>
      <c r="G76" s="121">
        <v>-0.82729124868468062</v>
      </c>
      <c r="H76" s="121">
        <v>-0.11093941994680945</v>
      </c>
      <c r="I76" s="121">
        <v>-0.5101786454314694</v>
      </c>
      <c r="J76" s="121">
        <v>4.3500811364751257</v>
      </c>
      <c r="K76" s="121">
        <v>-1.6483485239957352</v>
      </c>
      <c r="L76" s="121">
        <v>0.34018719607948888</v>
      </c>
      <c r="M76" s="121">
        <v>1.2845090596798947</v>
      </c>
      <c r="N76" s="121">
        <v>9.7549449875122818E-2</v>
      </c>
      <c r="O76" s="121">
        <v>0.31683078065816161</v>
      </c>
      <c r="P76" s="121">
        <v>0.17282560188929263</v>
      </c>
      <c r="Q76" s="122">
        <v>0.15951598225010244</v>
      </c>
      <c r="R76" s="121">
        <v>-6.0460232350167953E-2</v>
      </c>
      <c r="S76" s="121">
        <v>1.058220848023228</v>
      </c>
      <c r="T76" s="121">
        <v>-1.0151906832597479</v>
      </c>
      <c r="U76" s="121">
        <v>7.9589319676550252</v>
      </c>
      <c r="V76" s="121">
        <v>-0.25012511897448686</v>
      </c>
    </row>
    <row r="77" spans="1:22" ht="12.75" customHeight="1" x14ac:dyDescent="0.25">
      <c r="A77" s="106" t="s">
        <v>47</v>
      </c>
      <c r="B77" s="119">
        <v>0.71492675309645648</v>
      </c>
      <c r="C77" s="119">
        <v>1.6506811514572339</v>
      </c>
      <c r="D77" s="119">
        <v>-2.0881501333672725</v>
      </c>
      <c r="E77" s="119">
        <v>-0.64741541235011635</v>
      </c>
      <c r="F77" s="119">
        <v>5.2272184301746405</v>
      </c>
      <c r="G77" s="119">
        <v>2.5683167289347608E-2</v>
      </c>
      <c r="H77" s="119">
        <v>2.0436570969928347</v>
      </c>
      <c r="I77" s="119">
        <v>1.229879780768095</v>
      </c>
      <c r="J77" s="119">
        <v>0.86236985699799096</v>
      </c>
      <c r="K77" s="119">
        <v>0.52741778118698956</v>
      </c>
      <c r="L77" s="119">
        <v>6.6396593587114694E-2</v>
      </c>
      <c r="M77" s="119">
        <v>0.31851103306073103</v>
      </c>
      <c r="N77" s="119">
        <v>-0.75007996580396252</v>
      </c>
      <c r="O77" s="119">
        <v>0.326143334251916</v>
      </c>
      <c r="P77" s="119">
        <v>0.74615837438460897</v>
      </c>
      <c r="Q77" s="120">
        <v>0.84112568388932107</v>
      </c>
      <c r="R77" s="119">
        <v>1.6347271352103565</v>
      </c>
      <c r="S77" s="119">
        <v>-1.1884027847003598</v>
      </c>
      <c r="T77" s="119">
        <v>0.34077394437188602</v>
      </c>
      <c r="U77" s="119">
        <v>-6.9068718820499697</v>
      </c>
      <c r="V77" s="119">
        <v>-8.9772197126369857E-2</v>
      </c>
    </row>
    <row r="78" spans="1:22" ht="12.75" customHeight="1" x14ac:dyDescent="0.25">
      <c r="A78" s="106" t="s">
        <v>46</v>
      </c>
      <c r="B78" s="119">
        <v>-1.736851099104697</v>
      </c>
      <c r="C78" s="119">
        <v>3.7199565016245328</v>
      </c>
      <c r="D78" s="119">
        <v>-4.2250476601087268</v>
      </c>
      <c r="E78" s="119">
        <v>-3.0529893797091701</v>
      </c>
      <c r="F78" s="119">
        <v>-4.4242233689425925</v>
      </c>
      <c r="G78" s="119">
        <v>-2.3728574499513377</v>
      </c>
      <c r="H78" s="119">
        <v>-3.2315104446499321</v>
      </c>
      <c r="I78" s="119">
        <v>-0.89057373290177821</v>
      </c>
      <c r="J78" s="119">
        <v>1.1053092500864725</v>
      </c>
      <c r="K78" s="119">
        <v>-0.447491088252705</v>
      </c>
      <c r="L78" s="119">
        <v>-0.31451983158307106</v>
      </c>
      <c r="M78" s="119">
        <v>-0.13442817375429739</v>
      </c>
      <c r="N78" s="119">
        <v>0.61936636433095327</v>
      </c>
      <c r="O78" s="119">
        <v>-0.4908749470077578</v>
      </c>
      <c r="P78" s="119">
        <v>-1.3979722402377659</v>
      </c>
      <c r="Q78" s="120">
        <v>-1.4733983154869845</v>
      </c>
      <c r="R78" s="119">
        <v>-0.54223829939022972</v>
      </c>
      <c r="S78" s="119">
        <v>0.64279047420254809</v>
      </c>
      <c r="T78" s="119">
        <v>-4.3998502664663981</v>
      </c>
      <c r="U78" s="119">
        <v>-0.74342947534662418</v>
      </c>
      <c r="V78" s="119">
        <v>-1.7423975950330961</v>
      </c>
    </row>
    <row r="79" spans="1:22" ht="12.75" customHeight="1" x14ac:dyDescent="0.25">
      <c r="A79" s="106" t="s">
        <v>45</v>
      </c>
      <c r="B79" s="119">
        <v>2.1784728253306573</v>
      </c>
      <c r="C79" s="119">
        <v>2.37651807853414</v>
      </c>
      <c r="D79" s="119">
        <v>1.6506913380355481</v>
      </c>
      <c r="E79" s="119">
        <v>-2.0967963931626588</v>
      </c>
      <c r="F79" s="119">
        <v>-5.4909595882456141</v>
      </c>
      <c r="G79" s="119">
        <v>-0.58200053395032203</v>
      </c>
      <c r="H79" s="119">
        <v>0.77763258059240226</v>
      </c>
      <c r="I79" s="119">
        <v>1.2999664212867579</v>
      </c>
      <c r="J79" s="119">
        <v>0.23318502527072127</v>
      </c>
      <c r="K79" s="119">
        <v>-0.18338931182211304</v>
      </c>
      <c r="L79" s="119">
        <v>0.10799261665996873</v>
      </c>
      <c r="M79" s="119">
        <v>-0.20274340959767212</v>
      </c>
      <c r="N79" s="119">
        <v>-0.2320148433686775</v>
      </c>
      <c r="O79" s="119">
        <v>0.23914424764757136</v>
      </c>
      <c r="P79" s="119">
        <v>-4.0579773200222213E-2</v>
      </c>
      <c r="Q79" s="120">
        <v>-5.9596990063615074E-2</v>
      </c>
      <c r="R79" s="119">
        <v>0.10986263193353274</v>
      </c>
      <c r="S79" s="119">
        <v>0.42195641227131819</v>
      </c>
      <c r="T79" s="119">
        <v>-2.3348229219145034</v>
      </c>
      <c r="U79" s="119">
        <v>4.8633217552589869</v>
      </c>
      <c r="V79" s="119">
        <v>2.7376748612476742</v>
      </c>
    </row>
    <row r="80" spans="1:22" ht="12.75" customHeight="1" x14ac:dyDescent="0.25">
      <c r="A80" s="109" t="s">
        <v>44</v>
      </c>
      <c r="B80" s="119">
        <v>2.7525141606835835</v>
      </c>
      <c r="C80" s="119">
        <v>3.10535896695181</v>
      </c>
      <c r="D80" s="119">
        <v>-1.1986694606651693</v>
      </c>
      <c r="E80" s="119">
        <v>2.8946403858315817</v>
      </c>
      <c r="F80" s="119">
        <v>1.0999167203843641</v>
      </c>
      <c r="G80" s="119">
        <v>0.7698057872803199</v>
      </c>
      <c r="H80" s="119">
        <v>0.49941284979397871</v>
      </c>
      <c r="I80" s="119">
        <v>0.28036640696280646</v>
      </c>
      <c r="J80" s="119">
        <v>0.38829162312006282</v>
      </c>
      <c r="K80" s="119">
        <v>-4.1558142960385069E-2</v>
      </c>
      <c r="L80" s="119">
        <v>0.69601490339261662</v>
      </c>
      <c r="M80" s="119">
        <v>-0.34965121350154504</v>
      </c>
      <c r="N80" s="119">
        <v>0.11221734754223167</v>
      </c>
      <c r="O80" s="119">
        <v>0.10386544548479648</v>
      </c>
      <c r="P80" s="119">
        <v>0.4185199090718017</v>
      </c>
      <c r="Q80" s="120">
        <v>0.52378024174015714</v>
      </c>
      <c r="R80" s="119">
        <v>1.5015692764650979</v>
      </c>
      <c r="S80" s="119">
        <v>-0.82777685800072831</v>
      </c>
      <c r="T80" s="119">
        <v>-0.18539579096753522</v>
      </c>
      <c r="U80" s="119">
        <v>-6.9294292845420769</v>
      </c>
      <c r="V80" s="119">
        <v>-5.9555853921139494</v>
      </c>
    </row>
    <row r="81" spans="1:22" ht="12.75" customHeight="1" x14ac:dyDescent="0.25">
      <c r="A81" s="110" t="s">
        <v>43</v>
      </c>
      <c r="B81" s="121">
        <v>2.2482110651731446</v>
      </c>
      <c r="C81" s="121">
        <v>3.2368883626114453</v>
      </c>
      <c r="D81" s="121">
        <v>-2.4203804684815755</v>
      </c>
      <c r="E81" s="121">
        <v>-2.225575884690878</v>
      </c>
      <c r="F81" s="121">
        <v>-1.6410055722977268</v>
      </c>
      <c r="G81" s="121">
        <v>-1.8320336719437558</v>
      </c>
      <c r="H81" s="121">
        <v>-2.1464224794033648</v>
      </c>
      <c r="I81" s="121">
        <v>-2.7833665700583543</v>
      </c>
      <c r="J81" s="121">
        <v>1.0096087967364387</v>
      </c>
      <c r="K81" s="121">
        <v>-0.17089892701337428</v>
      </c>
      <c r="L81" s="121">
        <v>-0.59446689571419631</v>
      </c>
      <c r="M81" s="121">
        <v>-1.3752205060225453</v>
      </c>
      <c r="N81" s="121">
        <v>0.18101547841149479</v>
      </c>
      <c r="O81" s="121">
        <v>-1.0874819391949897</v>
      </c>
      <c r="P81" s="121">
        <v>-0.65441912367167898</v>
      </c>
      <c r="Q81" s="122">
        <v>-0.79112902814343355</v>
      </c>
      <c r="R81" s="121">
        <v>-1.7126412381247014</v>
      </c>
      <c r="S81" s="121">
        <v>-0.46445019454232073</v>
      </c>
      <c r="T81" s="121">
        <v>-3.0539491425668364</v>
      </c>
      <c r="U81" s="121">
        <v>6.2049868618657467</v>
      </c>
      <c r="V81" s="121">
        <v>-1.0259598097433265</v>
      </c>
    </row>
    <row r="82" spans="1:22" ht="12.75" customHeight="1" x14ac:dyDescent="0.25">
      <c r="A82" s="110" t="s">
        <v>42</v>
      </c>
      <c r="B82" s="121">
        <v>-2.9374205484351879</v>
      </c>
      <c r="C82" s="121">
        <v>-0.22915989869055631</v>
      </c>
      <c r="D82" s="121">
        <v>-4.3352772980915999</v>
      </c>
      <c r="E82" s="121">
        <v>-0.5684038005376757</v>
      </c>
      <c r="F82" s="121">
        <v>-4.7515588252458052</v>
      </c>
      <c r="G82" s="121">
        <v>-3.2556438550658928</v>
      </c>
      <c r="H82" s="121">
        <v>-4.4038973259131424</v>
      </c>
      <c r="I82" s="121">
        <v>-1.94606865554946</v>
      </c>
      <c r="J82" s="121">
        <v>-2.3527692990348958</v>
      </c>
      <c r="K82" s="121">
        <v>-0.73482945138538813</v>
      </c>
      <c r="L82" s="121">
        <v>-0.56324181915246019</v>
      </c>
      <c r="M82" s="121">
        <v>-1.1772550947783733</v>
      </c>
      <c r="N82" s="121">
        <v>-0.39100963231735175</v>
      </c>
      <c r="O82" s="121">
        <v>-1.4616105524848821</v>
      </c>
      <c r="P82" s="121">
        <v>-2.1674295052768078</v>
      </c>
      <c r="Q82" s="122">
        <v>-2.3569871415500709</v>
      </c>
      <c r="R82" s="121">
        <v>-1.912549222020532</v>
      </c>
      <c r="S82" s="121">
        <v>-0.7923354018590345</v>
      </c>
      <c r="T82" s="121">
        <v>-6.9533494289892417</v>
      </c>
      <c r="U82" s="121">
        <v>4.9498678615410796</v>
      </c>
      <c r="V82" s="121">
        <v>-6.1005937075905292</v>
      </c>
    </row>
    <row r="83" spans="1:22" ht="12.75" customHeight="1" x14ac:dyDescent="0.25">
      <c r="A83" s="110" t="s">
        <v>41</v>
      </c>
      <c r="B83" s="121">
        <v>-0.7608021102695095</v>
      </c>
      <c r="C83" s="121">
        <v>-1.4235794831111925</v>
      </c>
      <c r="D83" s="121">
        <v>-2.9801659159218064</v>
      </c>
      <c r="E83" s="121">
        <v>3.192759364732245</v>
      </c>
      <c r="F83" s="121">
        <v>-1.3353160173818934</v>
      </c>
      <c r="G83" s="121">
        <v>-1.7682895715106839</v>
      </c>
      <c r="H83" s="121">
        <v>-2.7520229779375294</v>
      </c>
      <c r="I83" s="121">
        <v>-0.68137945232054076</v>
      </c>
      <c r="J83" s="121">
        <v>-0.98156676240247487</v>
      </c>
      <c r="K83" s="121">
        <v>-0.34966403534886226</v>
      </c>
      <c r="L83" s="121">
        <v>0.21233022141637914</v>
      </c>
      <c r="M83" s="121">
        <v>-2.3155078454875633</v>
      </c>
      <c r="N83" s="121">
        <v>0.36494756660998551</v>
      </c>
      <c r="O83" s="121">
        <v>-1.0358408852386258</v>
      </c>
      <c r="P83" s="121">
        <v>-1.3971552909242457</v>
      </c>
      <c r="Q83" s="122">
        <v>-1.6461404202749552</v>
      </c>
      <c r="R83" s="121">
        <v>-1.8408685514647583</v>
      </c>
      <c r="S83" s="121">
        <v>0.18450579722055771</v>
      </c>
      <c r="T83" s="121">
        <v>-5.6042155126600823</v>
      </c>
      <c r="U83" s="121">
        <v>-1.4590359428403255</v>
      </c>
      <c r="V83" s="121">
        <v>-8.77880000980511</v>
      </c>
    </row>
    <row r="84" spans="1:22" ht="12.75" customHeight="1" x14ac:dyDescent="0.25">
      <c r="A84" s="113" t="s">
        <v>40</v>
      </c>
      <c r="B84" s="121">
        <v>2.3379351722726982</v>
      </c>
      <c r="C84" s="121">
        <v>-3.8403927037762298</v>
      </c>
      <c r="D84" s="121">
        <v>-1.8570512293544117</v>
      </c>
      <c r="E84" s="121">
        <v>1.6858382382985537</v>
      </c>
      <c r="F84" s="121">
        <v>-1.4820309156399092</v>
      </c>
      <c r="G84" s="121">
        <v>-1.7592501664631333</v>
      </c>
      <c r="H84" s="121">
        <v>-2.1354701009773214</v>
      </c>
      <c r="I84" s="121">
        <v>-1.5439095839014705</v>
      </c>
      <c r="J84" s="121">
        <v>-1.3065366247673627</v>
      </c>
      <c r="K84" s="121">
        <v>-0.44195992944907614</v>
      </c>
      <c r="L84" s="121">
        <v>0.11601367824634057</v>
      </c>
      <c r="M84" s="121">
        <v>0.23079169849606895</v>
      </c>
      <c r="N84" s="121">
        <v>0.25929471571555229</v>
      </c>
      <c r="O84" s="121">
        <v>-0.45609864736807504</v>
      </c>
      <c r="P84" s="121">
        <v>-0.58412907932997582</v>
      </c>
      <c r="Q84" s="122">
        <v>-0.76768225516041788</v>
      </c>
      <c r="R84" s="121">
        <v>-0.68722118407372745</v>
      </c>
      <c r="S84" s="121">
        <v>-0.86651240264088436</v>
      </c>
      <c r="T84" s="121">
        <v>-5.3077211920440455</v>
      </c>
      <c r="U84" s="121">
        <v>3.5253097382427878</v>
      </c>
      <c r="V84" s="121">
        <v>-5.3177614388184136</v>
      </c>
    </row>
    <row r="85" spans="1:22" ht="12.75" customHeight="1" x14ac:dyDescent="0.25">
      <c r="A85" s="106" t="s">
        <v>39</v>
      </c>
      <c r="B85" s="119">
        <v>-7.2482166419114762</v>
      </c>
      <c r="C85" s="119">
        <v>-0.55419893141704923</v>
      </c>
      <c r="D85" s="119">
        <v>-0.21105786769453072</v>
      </c>
      <c r="E85" s="119">
        <v>1.90329552785653</v>
      </c>
      <c r="F85" s="119">
        <v>-2.0932542907442064</v>
      </c>
      <c r="G85" s="119">
        <v>-0.3046921663423463</v>
      </c>
      <c r="H85" s="119">
        <v>-2.1437509759301809</v>
      </c>
      <c r="I85" s="119">
        <v>-1.9315035822309201</v>
      </c>
      <c r="J85" s="119">
        <v>0.48385165900870497</v>
      </c>
      <c r="K85" s="119">
        <v>-0.70232024595743292</v>
      </c>
      <c r="L85" s="119">
        <v>0.28367520236995958</v>
      </c>
      <c r="M85" s="119">
        <v>0.72855597456871202</v>
      </c>
      <c r="N85" s="119">
        <v>-0.90019055855088403</v>
      </c>
      <c r="O85" s="119">
        <v>-0.29477066609895353</v>
      </c>
      <c r="P85" s="119">
        <v>-1.4232073153138791</v>
      </c>
      <c r="Q85" s="120">
        <v>-1.4349985216731365</v>
      </c>
      <c r="R85" s="119">
        <v>-1.3030492925638404</v>
      </c>
      <c r="S85" s="119">
        <v>1.4573502353105949</v>
      </c>
      <c r="T85" s="119">
        <v>-2.2741950138750022</v>
      </c>
      <c r="U85" s="119">
        <v>0.54759070436101176</v>
      </c>
      <c r="V85" s="119">
        <v>-5.5749399257094989</v>
      </c>
    </row>
    <row r="86" spans="1:22" ht="12.75" customHeight="1" x14ac:dyDescent="0.25">
      <c r="A86" s="106" t="s">
        <v>38</v>
      </c>
      <c r="B86" s="119">
        <v>6.3748253898920915E-2</v>
      </c>
      <c r="C86" s="119">
        <v>0.64955281780785246</v>
      </c>
      <c r="D86" s="119">
        <v>0.5770125910514734</v>
      </c>
      <c r="E86" s="119">
        <v>2.4815254561209699</v>
      </c>
      <c r="F86" s="119">
        <v>-3.3392413858769343</v>
      </c>
      <c r="G86" s="119">
        <v>-0.37287309453437611</v>
      </c>
      <c r="H86" s="119">
        <v>-0.46984010357420392</v>
      </c>
      <c r="I86" s="119">
        <v>-0.75450916461216044</v>
      </c>
      <c r="J86" s="119">
        <v>-7.9969404239987885E-2</v>
      </c>
      <c r="K86" s="119">
        <v>-1.6765438110624142</v>
      </c>
      <c r="L86" s="119">
        <v>-0.18413932300418434</v>
      </c>
      <c r="M86" s="119">
        <v>-0.63277770111820342</v>
      </c>
      <c r="N86" s="119">
        <v>1.0337174143480343</v>
      </c>
      <c r="O86" s="119">
        <v>-0.38295225452507076</v>
      </c>
      <c r="P86" s="119">
        <v>0.30765690059419981</v>
      </c>
      <c r="Q86" s="120">
        <v>0.27368591363026162</v>
      </c>
      <c r="R86" s="119">
        <v>-0.59431871675663661</v>
      </c>
      <c r="S86" s="119">
        <v>-0.28500141644443033</v>
      </c>
      <c r="T86" s="119">
        <v>2.4984954665802528</v>
      </c>
      <c r="U86" s="119">
        <v>0.16884828709051725</v>
      </c>
      <c r="V86" s="119">
        <v>10.745375658182855</v>
      </c>
    </row>
    <row r="87" spans="1:22" ht="12.75" customHeight="1" x14ac:dyDescent="0.25">
      <c r="A87" s="106" t="s">
        <v>37</v>
      </c>
      <c r="B87" s="119">
        <v>1.6580155018228071</v>
      </c>
      <c r="C87" s="119">
        <v>4.1956077965743077</v>
      </c>
      <c r="D87" s="119">
        <v>-1.4120710185370866</v>
      </c>
      <c r="E87" s="119">
        <v>-5.8575621102330278E-2</v>
      </c>
      <c r="F87" s="119">
        <v>-3.4834632789698894</v>
      </c>
      <c r="G87" s="119">
        <v>-1.1678906631891861</v>
      </c>
      <c r="H87" s="119">
        <v>-0.74249168820472722</v>
      </c>
      <c r="I87" s="119">
        <v>-2.17693085515277</v>
      </c>
      <c r="J87" s="119">
        <v>1.1173786347172143</v>
      </c>
      <c r="K87" s="119">
        <v>-1.2546107114694727</v>
      </c>
      <c r="L87" s="119">
        <v>-0.27871079835805057</v>
      </c>
      <c r="M87" s="119">
        <v>-0.25386498490246323</v>
      </c>
      <c r="N87" s="119">
        <v>7.4482202760073335E-3</v>
      </c>
      <c r="O87" s="119">
        <v>-0.59533956338653216</v>
      </c>
      <c r="P87" s="119">
        <v>-0.46878201822078136</v>
      </c>
      <c r="Q87" s="120">
        <v>-0.53904513265914389</v>
      </c>
      <c r="R87" s="119">
        <v>-0.3542345159377791</v>
      </c>
      <c r="S87" s="119">
        <v>-0.38778732249218351</v>
      </c>
      <c r="T87" s="119">
        <v>-6.0617896103898232</v>
      </c>
      <c r="U87" s="119">
        <v>-4.9989205167250912</v>
      </c>
      <c r="V87" s="119">
        <v>-6.5353278396855234</v>
      </c>
    </row>
    <row r="88" spans="1:22" ht="12.75" customHeight="1" x14ac:dyDescent="0.25">
      <c r="A88" s="109" t="s">
        <v>36</v>
      </c>
      <c r="B88" s="119">
        <v>5.0044211324802079</v>
      </c>
      <c r="C88" s="119">
        <v>1.3596907773854694</v>
      </c>
      <c r="D88" s="119">
        <v>-1.281202568287565</v>
      </c>
      <c r="E88" s="119">
        <v>-0.41684487688204985</v>
      </c>
      <c r="F88" s="119">
        <v>-4.42744132577565</v>
      </c>
      <c r="G88" s="119">
        <v>-1.7520028285223255</v>
      </c>
      <c r="H88" s="119">
        <v>-0.41283252469976883</v>
      </c>
      <c r="I88" s="119">
        <v>-0.61565218413719425</v>
      </c>
      <c r="J88" s="119">
        <v>-3.8403918716776175</v>
      </c>
      <c r="K88" s="119">
        <v>-0.81439217862855351</v>
      </c>
      <c r="L88" s="119">
        <v>4.1017272431287388E-2</v>
      </c>
      <c r="M88" s="119">
        <v>-0.75762833626051851</v>
      </c>
      <c r="N88" s="119">
        <v>-0.50075732950387586</v>
      </c>
      <c r="O88" s="119">
        <v>-0.5615898951801146</v>
      </c>
      <c r="P88" s="119">
        <v>-0.15635148201069704</v>
      </c>
      <c r="Q88" s="120">
        <v>-0.11050523797423439</v>
      </c>
      <c r="R88" s="119">
        <v>-0.23992638062055871</v>
      </c>
      <c r="S88" s="119">
        <v>-0.22463314675267299</v>
      </c>
      <c r="T88" s="119">
        <v>-1.8420128398346058</v>
      </c>
      <c r="U88" s="119">
        <v>-2.1956102860386073</v>
      </c>
      <c r="V88" s="119">
        <v>3.6694029136503881</v>
      </c>
    </row>
    <row r="89" spans="1:22" ht="12.75" customHeight="1" x14ac:dyDescent="0.25">
      <c r="A89" s="110" t="s">
        <v>35</v>
      </c>
      <c r="B89" s="121">
        <v>11.892665559068494</v>
      </c>
      <c r="C89" s="121">
        <v>1.8324368037810013</v>
      </c>
      <c r="D89" s="121">
        <v>2.0747792126177833</v>
      </c>
      <c r="E89" s="121">
        <v>0.59518463340955119</v>
      </c>
      <c r="F89" s="121">
        <v>-1.1965843011878419</v>
      </c>
      <c r="G89" s="121">
        <v>0.83776824414654172</v>
      </c>
      <c r="H89" s="121">
        <v>0.46763175946491486</v>
      </c>
      <c r="I89" s="121">
        <v>1.4567727313780754</v>
      </c>
      <c r="J89" s="121">
        <v>4.0768727688836659</v>
      </c>
      <c r="K89" s="121">
        <v>-9.8885555613781317E-2</v>
      </c>
      <c r="L89" s="121">
        <v>0.51551961124589596</v>
      </c>
      <c r="M89" s="121">
        <v>0.24480418588759267</v>
      </c>
      <c r="N89" s="121">
        <v>-0.13726579114102799</v>
      </c>
      <c r="O89" s="121">
        <v>0.32612582512174804</v>
      </c>
      <c r="P89" s="121">
        <v>1.0846957628796172</v>
      </c>
      <c r="Q89" s="122">
        <v>1.0310147372805778</v>
      </c>
      <c r="R89" s="121">
        <v>0.64294705111416217</v>
      </c>
      <c r="S89" s="121">
        <v>-0.59022636963285136</v>
      </c>
      <c r="T89" s="121">
        <v>0.36413399407031477</v>
      </c>
      <c r="U89" s="121">
        <v>8.8253233828709643</v>
      </c>
      <c r="V89" s="121">
        <v>2.9988501532634659</v>
      </c>
    </row>
    <row r="90" spans="1:22" ht="12.75" customHeight="1" x14ac:dyDescent="0.25">
      <c r="A90" s="110" t="s">
        <v>34</v>
      </c>
      <c r="B90" s="121">
        <v>-3.2475271359193814</v>
      </c>
      <c r="C90" s="121">
        <v>0.67041423807214784</v>
      </c>
      <c r="D90" s="121">
        <v>0.75421493396043982</v>
      </c>
      <c r="E90" s="121">
        <v>0.13507255079403535</v>
      </c>
      <c r="F90" s="121">
        <v>-2.5261827184871688</v>
      </c>
      <c r="G90" s="121">
        <v>0.44761269327928677</v>
      </c>
      <c r="H90" s="121">
        <v>2.6418578915008872</v>
      </c>
      <c r="I90" s="121">
        <v>1.4300648904357782</v>
      </c>
      <c r="J90" s="121">
        <v>-0.73504691304928649</v>
      </c>
      <c r="K90" s="121">
        <v>0.72372869923937877</v>
      </c>
      <c r="L90" s="121">
        <v>0.76962673012275218</v>
      </c>
      <c r="M90" s="121">
        <v>1.374268964126979</v>
      </c>
      <c r="N90" s="121">
        <v>0.65078627963572888</v>
      </c>
      <c r="O90" s="121">
        <v>1.1370337058753455</v>
      </c>
      <c r="P90" s="121">
        <v>0.70556879863792332</v>
      </c>
      <c r="Q90" s="122">
        <v>0.83468589356170408</v>
      </c>
      <c r="R90" s="121">
        <v>1.6450819710180031</v>
      </c>
      <c r="S90" s="121">
        <v>0.17450584025553439</v>
      </c>
      <c r="T90" s="121">
        <v>-6.809941600738334E-2</v>
      </c>
      <c r="U90" s="121">
        <v>1.3516595122523567</v>
      </c>
      <c r="V90" s="121">
        <v>-8.2151101920702185E-2</v>
      </c>
    </row>
    <row r="91" spans="1:22" ht="12.75" customHeight="1" x14ac:dyDescent="0.25">
      <c r="A91" s="110" t="s">
        <v>33</v>
      </c>
      <c r="B91" s="121">
        <v>-2.236681001587959</v>
      </c>
      <c r="C91" s="121">
        <v>-1.1542107744080377</v>
      </c>
      <c r="D91" s="121">
        <v>1.562019486747146</v>
      </c>
      <c r="E91" s="121">
        <v>-3.2448614221980421E-2</v>
      </c>
      <c r="F91" s="121">
        <v>-1.9968015410509521</v>
      </c>
      <c r="G91" s="121">
        <v>9.2486125392898799E-2</v>
      </c>
      <c r="H91" s="121">
        <v>1.3101658091151158</v>
      </c>
      <c r="I91" s="121">
        <v>0.46769772502692764</v>
      </c>
      <c r="J91" s="121">
        <v>0.37390617758963351</v>
      </c>
      <c r="K91" s="121">
        <v>-0.41815842688520677</v>
      </c>
      <c r="L91" s="121">
        <v>0.53589660059913946</v>
      </c>
      <c r="M91" s="121">
        <v>0.61483729493347905</v>
      </c>
      <c r="N91" s="121">
        <v>0.35072027363522995</v>
      </c>
      <c r="O91" s="121">
        <v>0.52288162394336091</v>
      </c>
      <c r="P91" s="121">
        <v>0.16555999494394236</v>
      </c>
      <c r="Q91" s="122">
        <v>0.22476074675492619</v>
      </c>
      <c r="R91" s="121">
        <v>0.97453053919103194</v>
      </c>
      <c r="S91" s="121">
        <v>-0.10325059187656915</v>
      </c>
      <c r="T91" s="121">
        <v>0.40391493960798552</v>
      </c>
      <c r="U91" s="121">
        <v>1.6421279031709535</v>
      </c>
      <c r="V91" s="121">
        <v>2.4100203801374009</v>
      </c>
    </row>
    <row r="92" spans="1:22" ht="12.75" customHeight="1" x14ac:dyDescent="0.25">
      <c r="A92" s="113" t="s">
        <v>32</v>
      </c>
      <c r="B92" s="121">
        <v>0.67111361072882403</v>
      </c>
      <c r="C92" s="121">
        <v>-0.17674696974855353</v>
      </c>
      <c r="D92" s="121">
        <v>1.6430195173088302</v>
      </c>
      <c r="E92" s="121">
        <v>-0.25040781280233348</v>
      </c>
      <c r="F92" s="121">
        <v>1.9474877019658443</v>
      </c>
      <c r="G92" s="121">
        <v>1.1420980270234971</v>
      </c>
      <c r="H92" s="121">
        <v>0.81335968762206168</v>
      </c>
      <c r="I92" s="121">
        <v>0.58597508377862262</v>
      </c>
      <c r="J92" s="121">
        <v>0.3802938199574557</v>
      </c>
      <c r="K92" s="121">
        <v>1.127955549308024</v>
      </c>
      <c r="L92" s="121">
        <v>0.44095911565109613</v>
      </c>
      <c r="M92" s="121">
        <v>-0.37343575802901707</v>
      </c>
      <c r="N92" s="121">
        <v>-0.11424240225882398</v>
      </c>
      <c r="O92" s="121">
        <v>0.45075088562462895</v>
      </c>
      <c r="P92" s="121">
        <v>0.51686955275307422</v>
      </c>
      <c r="Q92" s="122">
        <v>0.54186907889137714</v>
      </c>
      <c r="R92" s="121">
        <v>0.30479736676014557</v>
      </c>
      <c r="S92" s="121">
        <v>1.0697424321975513</v>
      </c>
      <c r="T92" s="121">
        <v>3.1826794139135028</v>
      </c>
      <c r="U92" s="121">
        <v>-3.1987056819785087</v>
      </c>
      <c r="V92" s="121">
        <v>4.0048339055551274</v>
      </c>
    </row>
    <row r="93" spans="1:22" ht="12.75" customHeight="1" x14ac:dyDescent="0.25">
      <c r="A93" s="106" t="s">
        <v>31</v>
      </c>
      <c r="B93" s="119">
        <v>1.7160022881063108</v>
      </c>
      <c r="C93" s="119">
        <v>1.3434327853453887</v>
      </c>
      <c r="D93" s="119">
        <v>-0.30140309237861596</v>
      </c>
      <c r="E93" s="119">
        <v>3.3280126053982118</v>
      </c>
      <c r="F93" s="119">
        <v>-2.6131896544627664</v>
      </c>
      <c r="G93" s="119">
        <v>0.38541410994095138</v>
      </c>
      <c r="H93" s="119">
        <v>1.5058245560972683</v>
      </c>
      <c r="I93" s="119">
        <v>0.39025624427502237</v>
      </c>
      <c r="J93" s="119">
        <v>-0.20963779113476466</v>
      </c>
      <c r="K93" s="119">
        <v>-0.32192029119907373</v>
      </c>
      <c r="L93" s="119">
        <v>1.2776046913801187</v>
      </c>
      <c r="M93" s="119">
        <v>1.8955164215651576</v>
      </c>
      <c r="N93" s="119">
        <v>5.7484702514742914E-2</v>
      </c>
      <c r="O93" s="119">
        <v>0.59425250834066468</v>
      </c>
      <c r="P93" s="119">
        <v>0.61909805530810935</v>
      </c>
      <c r="Q93" s="120">
        <v>0.61327776626456387</v>
      </c>
      <c r="R93" s="119">
        <v>0.75161655983360109</v>
      </c>
      <c r="S93" s="119">
        <v>-7.4397457707076065E-2</v>
      </c>
      <c r="T93" s="119">
        <v>-0.10877283206887078</v>
      </c>
      <c r="U93" s="119">
        <v>4.8255437154642644</v>
      </c>
      <c r="V93" s="119">
        <v>0.23618842917383365</v>
      </c>
    </row>
    <row r="94" spans="1:22" ht="12.75" customHeight="1" x14ac:dyDescent="0.25">
      <c r="A94" s="106" t="s">
        <v>30</v>
      </c>
      <c r="B94" s="119">
        <v>0.44353414318016871</v>
      </c>
      <c r="C94" s="119">
        <v>3.3598135738532875E-2</v>
      </c>
      <c r="D94" s="119">
        <v>-1.1507343559517547</v>
      </c>
      <c r="E94" s="119">
        <v>-0.7373784109007131</v>
      </c>
      <c r="F94" s="119">
        <v>-9.8426084315317297E-2</v>
      </c>
      <c r="G94" s="119">
        <v>-1.2496809119531993</v>
      </c>
      <c r="H94" s="119">
        <v>-1.234702934104559</v>
      </c>
      <c r="I94" s="119">
        <v>-0.8444070216809596</v>
      </c>
      <c r="J94" s="119">
        <v>2.0633540972134989</v>
      </c>
      <c r="K94" s="119">
        <v>1.1244326779230152</v>
      </c>
      <c r="L94" s="119">
        <v>0.96367889531148165</v>
      </c>
      <c r="M94" s="119">
        <v>1.0221797878615879</v>
      </c>
      <c r="N94" s="119">
        <v>-0.25025947731114329</v>
      </c>
      <c r="O94" s="119">
        <v>0.5193130984259442</v>
      </c>
      <c r="P94" s="119">
        <v>-4.7838830688706757E-2</v>
      </c>
      <c r="Q94" s="120">
        <v>-0.11362674843174991</v>
      </c>
      <c r="R94" s="119">
        <v>0.23423042352492818</v>
      </c>
      <c r="S94" s="119">
        <v>0.24171935238914699</v>
      </c>
      <c r="T94" s="119">
        <v>0.59098601917733085</v>
      </c>
      <c r="U94" s="119">
        <v>-5.3303925865682338</v>
      </c>
      <c r="V94" s="119">
        <v>-0.37525250139380795</v>
      </c>
    </row>
    <row r="95" spans="1:22" ht="12.75" customHeight="1" x14ac:dyDescent="0.25">
      <c r="A95" s="106" t="s">
        <v>29</v>
      </c>
      <c r="B95" s="119">
        <v>2.0756635657043443</v>
      </c>
      <c r="C95" s="119">
        <v>-1.3503860947063462</v>
      </c>
      <c r="D95" s="119">
        <v>1.7251027998944624</v>
      </c>
      <c r="E95" s="119">
        <v>0.17217833599485477</v>
      </c>
      <c r="F95" s="119">
        <v>-0.53800837255597589</v>
      </c>
      <c r="G95" s="119">
        <v>0.7868303050972969</v>
      </c>
      <c r="H95" s="119">
        <v>0.58079425206307711</v>
      </c>
      <c r="I95" s="119">
        <v>3.0638807080716202</v>
      </c>
      <c r="J95" s="119">
        <v>0.11716103669894284</v>
      </c>
      <c r="K95" s="119">
        <v>-0.2797962062017989</v>
      </c>
      <c r="L95" s="119">
        <v>0.683782398605981</v>
      </c>
      <c r="M95" s="119">
        <v>0.97565355368787188</v>
      </c>
      <c r="N95" s="119">
        <v>0.23093704070131782</v>
      </c>
      <c r="O95" s="119">
        <v>0.46686328765048746</v>
      </c>
      <c r="P95" s="119">
        <v>0.94461516645651944</v>
      </c>
      <c r="Q95" s="120">
        <v>0.95555740675676848</v>
      </c>
      <c r="R95" s="119">
        <v>0.56538207721061884</v>
      </c>
      <c r="S95" s="119">
        <v>0.41655463236212054</v>
      </c>
      <c r="T95" s="119">
        <v>5.2976480150846772</v>
      </c>
      <c r="U95" s="119">
        <v>6.9093282740736672</v>
      </c>
      <c r="V95" s="119">
        <v>9.1570503253247217</v>
      </c>
    </row>
    <row r="96" spans="1:22" ht="12.75" customHeight="1" x14ac:dyDescent="0.25">
      <c r="A96" s="109" t="s">
        <v>28</v>
      </c>
      <c r="B96" s="119">
        <v>1.7489934134961249</v>
      </c>
      <c r="C96" s="119">
        <v>0.92753318454559253</v>
      </c>
      <c r="D96" s="119">
        <v>-1.9066822973581976</v>
      </c>
      <c r="E96" s="119">
        <v>3.8236516782973462</v>
      </c>
      <c r="F96" s="119">
        <v>0.668989469398662</v>
      </c>
      <c r="G96" s="119">
        <v>-0.48725310734660798</v>
      </c>
      <c r="H96" s="119">
        <v>-0.40729392303291423</v>
      </c>
      <c r="I96" s="119">
        <v>-1.1311728323563308</v>
      </c>
      <c r="J96" s="119">
        <v>0.35702302096785044</v>
      </c>
      <c r="K96" s="119">
        <v>-0.70738277370583358</v>
      </c>
      <c r="L96" s="119">
        <v>0.94363836116142519</v>
      </c>
      <c r="M96" s="119">
        <v>-0.30184136019998364</v>
      </c>
      <c r="N96" s="119">
        <v>-0.80811464849432912</v>
      </c>
      <c r="O96" s="119">
        <v>-0.12753793550256409</v>
      </c>
      <c r="P96" s="119">
        <v>-0.1738770780795873</v>
      </c>
      <c r="Q96" s="120">
        <v>-0.25081005692008107</v>
      </c>
      <c r="R96" s="119">
        <v>0.11077543347515206</v>
      </c>
      <c r="S96" s="119">
        <v>-1.3082661023932074</v>
      </c>
      <c r="T96" s="119">
        <v>-1.6346921272709203</v>
      </c>
      <c r="U96" s="119">
        <v>3.2831037443860067</v>
      </c>
      <c r="V96" s="119">
        <v>-5.9955989483570615</v>
      </c>
    </row>
    <row r="97" spans="1:22" ht="12.75" customHeight="1" x14ac:dyDescent="0.25">
      <c r="A97" s="110" t="s">
        <v>27</v>
      </c>
      <c r="B97" s="121">
        <v>-4.3207691033912088</v>
      </c>
      <c r="C97" s="121">
        <v>-10.013545507093491</v>
      </c>
      <c r="D97" s="121">
        <v>0.18481153269032102</v>
      </c>
      <c r="E97" s="121">
        <v>0.76320090375032734</v>
      </c>
      <c r="F97" s="121">
        <v>-1.4369714485365725</v>
      </c>
      <c r="G97" s="121">
        <v>-0.96373135242618924</v>
      </c>
      <c r="H97" s="121">
        <v>0.7163932934221906</v>
      </c>
      <c r="I97" s="121">
        <v>1.2497220912766061E-2</v>
      </c>
      <c r="J97" s="121">
        <v>2.4397085951444408</v>
      </c>
      <c r="K97" s="121">
        <v>1.2012255985311748</v>
      </c>
      <c r="L97" s="121">
        <v>0.44118843195788404</v>
      </c>
      <c r="M97" s="121">
        <v>1.5571847648467863</v>
      </c>
      <c r="N97" s="121">
        <v>0.55837157647236069</v>
      </c>
      <c r="O97" s="121">
        <v>0.77443756567645572</v>
      </c>
      <c r="P97" s="121">
        <v>6.3569673551788775E-2</v>
      </c>
      <c r="Q97" s="122">
        <v>0.29746032463615624</v>
      </c>
      <c r="R97" s="121">
        <v>1.419288495283344</v>
      </c>
      <c r="S97" s="121">
        <v>0.40878415504512766</v>
      </c>
      <c r="T97" s="121">
        <v>-1.2065659049952715</v>
      </c>
      <c r="U97" s="121">
        <v>-4.5896476962639206</v>
      </c>
      <c r="V97" s="121">
        <v>-3.5207446478703219</v>
      </c>
    </row>
    <row r="98" spans="1:22" ht="12.75" customHeight="1" x14ac:dyDescent="0.25">
      <c r="A98" s="110" t="s">
        <v>26</v>
      </c>
      <c r="B98" s="121">
        <v>1.4391435574778733</v>
      </c>
      <c r="C98" s="121">
        <v>-6.5873407683883833</v>
      </c>
      <c r="D98" s="121">
        <v>1.3537175543960833</v>
      </c>
      <c r="E98" s="121">
        <v>-0.82504692672068503</v>
      </c>
      <c r="F98" s="121">
        <v>4.1703992473467455</v>
      </c>
      <c r="G98" s="121">
        <v>0.80538450426617114</v>
      </c>
      <c r="H98" s="121">
        <v>1.0801040554778485</v>
      </c>
      <c r="I98" s="121">
        <v>-0.33763435362843541</v>
      </c>
      <c r="J98" s="121">
        <v>0.83005824135877759</v>
      </c>
      <c r="K98" s="121">
        <v>-0.79455178051425213</v>
      </c>
      <c r="L98" s="121">
        <v>1.0429880627211618</v>
      </c>
      <c r="M98" s="121">
        <v>0.43830018113262259</v>
      </c>
      <c r="N98" s="121">
        <v>-0.27041032038847002</v>
      </c>
      <c r="O98" s="121">
        <v>0.31477205824150811</v>
      </c>
      <c r="P98" s="121">
        <v>0.37976965775616822</v>
      </c>
      <c r="Q98" s="122">
        <v>0.57700719462272509</v>
      </c>
      <c r="R98" s="121">
        <v>0.39800090006738564</v>
      </c>
      <c r="S98" s="121">
        <v>-4.8338776494172286E-2</v>
      </c>
      <c r="T98" s="121">
        <v>5.108884540751113</v>
      </c>
      <c r="U98" s="121">
        <v>-4.4687064433250097</v>
      </c>
      <c r="V98" s="121">
        <v>6.4565871163587252</v>
      </c>
    </row>
    <row r="99" spans="1:22" ht="12.75" customHeight="1" x14ac:dyDescent="0.25">
      <c r="A99" s="110" t="s">
        <v>25</v>
      </c>
      <c r="B99" s="121">
        <v>2.2227479350152901</v>
      </c>
      <c r="C99" s="121">
        <v>10.861063916729584</v>
      </c>
      <c r="D99" s="121">
        <v>-1.488200703144793</v>
      </c>
      <c r="E99" s="121">
        <v>-1.0141337838927234</v>
      </c>
      <c r="F99" s="121">
        <v>0.99763015188965021</v>
      </c>
      <c r="G99" s="121">
        <v>-0.12347665366603255</v>
      </c>
      <c r="H99" s="121">
        <v>0.75039788756394721</v>
      </c>
      <c r="I99" s="121">
        <v>0.35139642150574524</v>
      </c>
      <c r="J99" s="121">
        <v>0.8219163691352227</v>
      </c>
      <c r="K99" s="121">
        <v>1.2786412359723887</v>
      </c>
      <c r="L99" s="121">
        <v>1.5320038646060574E-2</v>
      </c>
      <c r="M99" s="121">
        <v>3.5631371557109937E-2</v>
      </c>
      <c r="N99" s="121">
        <v>-0.56054086054520003</v>
      </c>
      <c r="O99" s="121">
        <v>0.22211117801462787</v>
      </c>
      <c r="P99" s="121">
        <v>0.13280217530931004</v>
      </c>
      <c r="Q99" s="122">
        <v>1.9935320198904982E-2</v>
      </c>
      <c r="R99" s="121">
        <v>0.57362609957507527</v>
      </c>
      <c r="S99" s="121">
        <v>-0.25399849606816405</v>
      </c>
      <c r="T99" s="121">
        <v>2.7728526196434178</v>
      </c>
      <c r="U99" s="121">
        <v>0.72743710148748253</v>
      </c>
      <c r="V99" s="121">
        <v>4.259619604305942</v>
      </c>
    </row>
    <row r="100" spans="1:22" ht="12.75" customHeight="1" x14ac:dyDescent="0.25">
      <c r="A100" s="113" t="s">
        <v>24</v>
      </c>
      <c r="B100" s="121">
        <v>1.0151515309657411</v>
      </c>
      <c r="C100" s="121">
        <v>2.7959768734078017</v>
      </c>
      <c r="D100" s="121">
        <v>8.1024993432077252E-2</v>
      </c>
      <c r="E100" s="121">
        <v>0.78382984628624364</v>
      </c>
      <c r="F100" s="121">
        <v>-1.7856564427646604</v>
      </c>
      <c r="G100" s="121">
        <v>0.20673774202044637</v>
      </c>
      <c r="H100" s="121">
        <v>3.9773011839594474E-2</v>
      </c>
      <c r="I100" s="121">
        <v>-1.2390010980703248</v>
      </c>
      <c r="J100" s="121">
        <v>0.32347879869090157</v>
      </c>
      <c r="K100" s="121">
        <v>0.83880313502671111</v>
      </c>
      <c r="L100" s="121">
        <v>-0.45594216049653635</v>
      </c>
      <c r="M100" s="121">
        <v>1.2724474750667181</v>
      </c>
      <c r="N100" s="121">
        <v>0.24986624524903078</v>
      </c>
      <c r="O100" s="121">
        <v>0.41188425686933261</v>
      </c>
      <c r="P100" s="121">
        <v>0.95365423895759083</v>
      </c>
      <c r="Q100" s="122">
        <v>0.87938969167935532</v>
      </c>
      <c r="R100" s="121">
        <v>0.56840200071937019</v>
      </c>
      <c r="S100" s="121">
        <v>-6.2760375645742883E-2</v>
      </c>
      <c r="T100" s="121">
        <v>-5.5857841241804156</v>
      </c>
      <c r="U100" s="121">
        <v>3.3403344507267674</v>
      </c>
      <c r="V100" s="121">
        <v>-5.9840840619157953</v>
      </c>
    </row>
    <row r="101" spans="1:22" ht="12.75" customHeight="1" x14ac:dyDescent="0.25">
      <c r="A101" s="106" t="s">
        <v>23</v>
      </c>
      <c r="B101" s="119">
        <v>1.5383319841828946</v>
      </c>
      <c r="C101" s="119">
        <v>-2.7529903582750648</v>
      </c>
      <c r="D101" s="119">
        <v>-2.0787656950679523</v>
      </c>
      <c r="E101" s="119">
        <v>-2.759706675779694</v>
      </c>
      <c r="F101" s="119">
        <v>-2.0341008502543945</v>
      </c>
      <c r="G101" s="119">
        <v>-1.9033675807312522</v>
      </c>
      <c r="H101" s="119">
        <v>-0.41525404496594032</v>
      </c>
      <c r="I101" s="119">
        <v>-3.2652151628411064</v>
      </c>
      <c r="J101" s="119">
        <v>1.9593589416582846</v>
      </c>
      <c r="K101" s="119">
        <v>-0.79399046557757647</v>
      </c>
      <c r="L101" s="119">
        <v>1.1158067260156335</v>
      </c>
      <c r="M101" s="119">
        <v>-2.5035272148401178</v>
      </c>
      <c r="N101" s="119">
        <v>-0.94161950293765173</v>
      </c>
      <c r="O101" s="119">
        <v>-0.51677788278929881</v>
      </c>
      <c r="P101" s="119">
        <v>-2.3475052275681252</v>
      </c>
      <c r="Q101" s="120">
        <v>-2.289615004583978</v>
      </c>
      <c r="R101" s="119">
        <v>-1.0430767105522598</v>
      </c>
      <c r="S101" s="119">
        <v>0.41464751390427601</v>
      </c>
      <c r="T101" s="119">
        <v>4.8850757189961458</v>
      </c>
      <c r="U101" s="119">
        <v>-3.6067420833613695</v>
      </c>
      <c r="V101" s="119">
        <v>-0.46797117195407356</v>
      </c>
    </row>
    <row r="102" spans="1:22" ht="12.75" customHeight="1" x14ac:dyDescent="0.25">
      <c r="A102" s="106" t="s">
        <v>22</v>
      </c>
      <c r="B102" s="119">
        <v>0.59415156290243409</v>
      </c>
      <c r="C102" s="119">
        <v>-4.1542982221419722</v>
      </c>
      <c r="D102" s="119">
        <v>-18.608471453373021</v>
      </c>
      <c r="E102" s="119">
        <v>1.6852025712426721</v>
      </c>
      <c r="F102" s="119">
        <v>-6.8706540791258259</v>
      </c>
      <c r="G102" s="119">
        <v>-11.563445592297805</v>
      </c>
      <c r="H102" s="119">
        <v>-12.946527908431227</v>
      </c>
      <c r="I102" s="119">
        <v>-19.803365644885528</v>
      </c>
      <c r="J102" s="119">
        <v>-4.3364633727769775</v>
      </c>
      <c r="K102" s="119">
        <v>3.9760860412962895</v>
      </c>
      <c r="L102" s="119">
        <v>0.2462396194507166</v>
      </c>
      <c r="M102" s="119">
        <v>-17.327964368294722</v>
      </c>
      <c r="N102" s="119">
        <v>-7.7612357186493952</v>
      </c>
      <c r="O102" s="119">
        <v>-9.7371118933646699</v>
      </c>
      <c r="P102" s="119">
        <v>-8.5288448430736139</v>
      </c>
      <c r="Q102" s="120">
        <v>-8.8807730254113935</v>
      </c>
      <c r="R102" s="119">
        <v>-11.258183604930949</v>
      </c>
      <c r="S102" s="119">
        <v>-8.0636984482431515</v>
      </c>
      <c r="T102" s="119">
        <v>-15.971602586579891</v>
      </c>
      <c r="U102" s="119">
        <v>-0.34052816782305095</v>
      </c>
      <c r="V102" s="119">
        <v>-12.340385481691529</v>
      </c>
    </row>
    <row r="103" spans="1:22" ht="12.75" customHeight="1" x14ac:dyDescent="0.25">
      <c r="A103" s="106" t="s">
        <v>21</v>
      </c>
      <c r="B103" s="119">
        <v>-1.4350437633343094</v>
      </c>
      <c r="C103" s="119">
        <v>5.4689237225282517</v>
      </c>
      <c r="D103" s="119">
        <v>24.841371488463302</v>
      </c>
      <c r="E103" s="119">
        <v>4.173818145163577</v>
      </c>
      <c r="F103" s="119">
        <v>9.1388526230814939</v>
      </c>
      <c r="G103" s="119">
        <v>15.034589656630782</v>
      </c>
      <c r="H103" s="119">
        <v>15.929578011718704</v>
      </c>
      <c r="I103" s="119">
        <v>10.497827895737167</v>
      </c>
      <c r="J103" s="119">
        <v>2.7836594442432805</v>
      </c>
      <c r="K103" s="119">
        <v>0.60458817184290137</v>
      </c>
      <c r="L103" s="119">
        <v>0.6659185426804326</v>
      </c>
      <c r="M103" s="119">
        <v>8.9425598638551484</v>
      </c>
      <c r="N103" s="119">
        <v>3.2043790302569874</v>
      </c>
      <c r="O103" s="119">
        <v>6.2674233959070014</v>
      </c>
      <c r="P103" s="119">
        <v>7.6794433909238791</v>
      </c>
      <c r="Q103" s="120">
        <v>7.9242703018701066</v>
      </c>
      <c r="R103" s="119">
        <v>7.3054597906104135</v>
      </c>
      <c r="S103" s="119">
        <v>3.4601297253852303</v>
      </c>
      <c r="T103" s="119">
        <v>9.7771105101720046</v>
      </c>
      <c r="U103" s="119">
        <v>-0.85716677555396359</v>
      </c>
      <c r="V103" s="119">
        <v>-7.817117455143352</v>
      </c>
    </row>
    <row r="104" spans="1:22" ht="12.75" customHeight="1" x14ac:dyDescent="0.25">
      <c r="A104" s="109" t="s">
        <v>20</v>
      </c>
      <c r="B104" s="119">
        <v>0.79196484031580638</v>
      </c>
      <c r="C104" s="119">
        <v>-4.5035372056141725</v>
      </c>
      <c r="D104" s="119">
        <v>6.1286834615663865</v>
      </c>
      <c r="E104" s="119">
        <v>-5.3265314972701594</v>
      </c>
      <c r="F104" s="119">
        <v>2.69256727229783</v>
      </c>
      <c r="G104" s="119">
        <v>2.5585346809267273</v>
      </c>
      <c r="H104" s="119">
        <v>2.8423659548083791</v>
      </c>
      <c r="I104" s="119">
        <v>6.8110515020421314</v>
      </c>
      <c r="J104" s="119">
        <v>4.6425994044165808</v>
      </c>
      <c r="K104" s="119">
        <v>-1.0999750695219634</v>
      </c>
      <c r="L104" s="119">
        <v>0.70883407523041342</v>
      </c>
      <c r="M104" s="119">
        <v>6.2347727777908979</v>
      </c>
      <c r="N104" s="119">
        <v>2.5116099943321979</v>
      </c>
      <c r="O104" s="119">
        <v>3.181849484021182</v>
      </c>
      <c r="P104" s="119">
        <v>3.5732828221329838</v>
      </c>
      <c r="Q104" s="120">
        <v>3.8384939837060372</v>
      </c>
      <c r="R104" s="119">
        <v>3.5646179299933189</v>
      </c>
      <c r="S104" s="119">
        <v>2.299395062844023</v>
      </c>
      <c r="T104" s="119">
        <v>13.966824728939597</v>
      </c>
      <c r="U104" s="119">
        <v>-0.56884767299534289</v>
      </c>
      <c r="V104" s="119">
        <v>21.24597533076691</v>
      </c>
    </row>
    <row r="105" spans="1:22" ht="12.75" customHeight="1" x14ac:dyDescent="0.25">
      <c r="A105" s="110" t="s">
        <v>19</v>
      </c>
      <c r="B105" s="121">
        <v>3.6833415494508026</v>
      </c>
      <c r="C105" s="121">
        <v>2.3542349884253522</v>
      </c>
      <c r="D105" s="121">
        <v>-0.58136337677145988</v>
      </c>
      <c r="E105" s="121">
        <v>3.8113962775133237</v>
      </c>
      <c r="F105" s="121">
        <v>5.0556905549263842</v>
      </c>
      <c r="G105" s="121">
        <v>2.0674918365103379</v>
      </c>
      <c r="H105" s="121">
        <v>0.30781160281321274</v>
      </c>
      <c r="I105" s="121">
        <v>2.1669951146028321</v>
      </c>
      <c r="J105" s="121">
        <v>4.4781339936461162</v>
      </c>
      <c r="K105" s="121">
        <v>-0.58494054087736558</v>
      </c>
      <c r="L105" s="121">
        <v>0.51682975211835291</v>
      </c>
      <c r="M105" s="121">
        <v>1.1409957977375651</v>
      </c>
      <c r="N105" s="121">
        <v>7.3609681499631208E-2</v>
      </c>
      <c r="O105" s="121">
        <v>0.6540466624281871</v>
      </c>
      <c r="P105" s="121">
        <v>0.7722278453887732</v>
      </c>
      <c r="Q105" s="122">
        <v>0.87497490598804628</v>
      </c>
      <c r="R105" s="121">
        <v>4.9451671388478502E-3</v>
      </c>
      <c r="S105" s="121">
        <v>0.89516447978725822</v>
      </c>
      <c r="T105" s="121">
        <v>6.2080094939423347</v>
      </c>
      <c r="U105" s="121">
        <v>4.091577348123332</v>
      </c>
      <c r="V105" s="121">
        <v>12.93303909620278</v>
      </c>
    </row>
    <row r="106" spans="1:22" ht="12.75" customHeight="1" x14ac:dyDescent="0.25">
      <c r="A106" s="110" t="s">
        <v>18</v>
      </c>
      <c r="B106" s="121">
        <v>-5.2312174120805022</v>
      </c>
      <c r="C106" s="121">
        <v>4.1201102855043858</v>
      </c>
      <c r="D106" s="121">
        <v>-3.9033119155696516</v>
      </c>
      <c r="E106" s="121">
        <v>-0.91237452767323202</v>
      </c>
      <c r="F106" s="121">
        <v>0.91055290158466029</v>
      </c>
      <c r="G106" s="121">
        <v>-2.1525964558073651</v>
      </c>
      <c r="H106" s="121">
        <v>-1.9574026264037814</v>
      </c>
      <c r="I106" s="121">
        <v>-0.88534431792485213</v>
      </c>
      <c r="J106" s="121">
        <v>4.6781271944919212</v>
      </c>
      <c r="K106" s="121">
        <v>-0.6020684191234027</v>
      </c>
      <c r="L106" s="121">
        <v>0.26171847153568795</v>
      </c>
      <c r="M106" s="121">
        <v>1.492981844941732</v>
      </c>
      <c r="N106" s="121">
        <v>0.6278824254446036</v>
      </c>
      <c r="O106" s="121">
        <v>0.45829062287341404</v>
      </c>
      <c r="P106" s="121">
        <v>-0.64405952108128606</v>
      </c>
      <c r="Q106" s="122">
        <v>-0.69630954217896335</v>
      </c>
      <c r="R106" s="121">
        <v>-1.3850034259346833</v>
      </c>
      <c r="S106" s="121">
        <v>1.2887210836290519</v>
      </c>
      <c r="T106" s="121">
        <v>-4.8123483443368364</v>
      </c>
      <c r="U106" s="121">
        <v>9.5321587115852591</v>
      </c>
      <c r="V106" s="121">
        <v>-3.8413207669430349</v>
      </c>
    </row>
    <row r="107" spans="1:22" ht="12.75" customHeight="1" x14ac:dyDescent="0.25">
      <c r="A107" s="110" t="s">
        <v>17</v>
      </c>
      <c r="B107" s="121">
        <v>-5.8950235965474445</v>
      </c>
      <c r="C107" s="121">
        <v>1.5890272566843278</v>
      </c>
      <c r="D107" s="121">
        <v>-3.3944491026929757</v>
      </c>
      <c r="E107" s="121">
        <v>0.60324667906985763</v>
      </c>
      <c r="F107" s="121">
        <v>3.8222165149866427</v>
      </c>
      <c r="G107" s="121">
        <v>-0.98191954152178074</v>
      </c>
      <c r="H107" s="121">
        <v>0.21124185482548352</v>
      </c>
      <c r="I107" s="121">
        <v>0.5311685429602031</v>
      </c>
      <c r="J107" s="121">
        <v>1.5610735981906654</v>
      </c>
      <c r="K107" s="121">
        <v>-1.0526159150446301</v>
      </c>
      <c r="L107" s="121">
        <v>-9.243857022797064E-2</v>
      </c>
      <c r="M107" s="121">
        <v>4.6416004774213926</v>
      </c>
      <c r="N107" s="121">
        <v>1.099282300188742</v>
      </c>
      <c r="O107" s="121">
        <v>1.2024096709362997</v>
      </c>
      <c r="P107" s="121">
        <v>0.17129693363555631</v>
      </c>
      <c r="Q107" s="122">
        <v>0.1460593308548086</v>
      </c>
      <c r="R107" s="121">
        <v>1.4908489266760139</v>
      </c>
      <c r="S107" s="121">
        <v>1.321583284673733</v>
      </c>
      <c r="T107" s="121">
        <v>-8.8191824692451792E-2</v>
      </c>
      <c r="U107" s="121">
        <v>-9.5383993561684033</v>
      </c>
      <c r="V107" s="121">
        <v>-6.3275112506411375</v>
      </c>
    </row>
    <row r="108" spans="1:22" ht="12.75" customHeight="1" x14ac:dyDescent="0.25">
      <c r="A108" s="113" t="s">
        <v>16</v>
      </c>
      <c r="B108" s="121">
        <v>15.905287678346225</v>
      </c>
      <c r="C108" s="121">
        <v>-3.0529251727736795</v>
      </c>
      <c r="D108" s="121">
        <v>-3.717794621483772</v>
      </c>
      <c r="E108" s="121">
        <v>-0.57245979500752942</v>
      </c>
      <c r="F108" s="121">
        <v>-0.40475100508166051</v>
      </c>
      <c r="G108" s="121">
        <v>-2.5707266297073983</v>
      </c>
      <c r="H108" s="121">
        <v>0.40399884176849366</v>
      </c>
      <c r="I108" s="121">
        <v>2.367710339138851</v>
      </c>
      <c r="J108" s="121">
        <v>3.1135710433406683</v>
      </c>
      <c r="K108" s="121">
        <v>1.6147519015411671</v>
      </c>
      <c r="L108" s="121">
        <v>1.0007965998230173</v>
      </c>
      <c r="M108" s="121">
        <v>0.78076148167800508</v>
      </c>
      <c r="N108" s="121">
        <v>1.6968323235529104</v>
      </c>
      <c r="O108" s="121">
        <v>1.3757158770384414</v>
      </c>
      <c r="P108" s="121">
        <v>1.432794945130067</v>
      </c>
      <c r="Q108" s="122">
        <v>1.3343800929185967</v>
      </c>
      <c r="R108" s="121">
        <v>0.77179332173371584</v>
      </c>
      <c r="S108" s="121">
        <v>1.2692335910773789</v>
      </c>
      <c r="T108" s="121">
        <v>0.66928236867567215</v>
      </c>
      <c r="U108" s="121">
        <v>-0.46567450025363222</v>
      </c>
      <c r="V108" s="121">
        <v>2.5463670878607569</v>
      </c>
    </row>
    <row r="109" spans="1:22" ht="12.75" customHeight="1" x14ac:dyDescent="0.25">
      <c r="A109" s="106" t="s">
        <v>15</v>
      </c>
      <c r="B109" s="119">
        <v>-9.5681753417324096</v>
      </c>
      <c r="C109" s="119">
        <v>-3.0215354539982586</v>
      </c>
      <c r="D109" s="119">
        <v>5.1137052856510046</v>
      </c>
      <c r="E109" s="119">
        <v>6.9786379984607683</v>
      </c>
      <c r="F109" s="119">
        <v>2.9096123231119764</v>
      </c>
      <c r="G109" s="119">
        <v>3.2908485939156629</v>
      </c>
      <c r="H109" s="119">
        <v>-8.6542548023149646E-2</v>
      </c>
      <c r="I109" s="119">
        <v>3.6532108981416123</v>
      </c>
      <c r="J109" s="119">
        <v>-3.125464955584345</v>
      </c>
      <c r="K109" s="119">
        <v>-1.8713175797270609</v>
      </c>
      <c r="L109" s="119">
        <v>-0.44531634561244537</v>
      </c>
      <c r="M109" s="119">
        <v>3.9663967702788794</v>
      </c>
      <c r="N109" s="119">
        <v>0.35038768747064353</v>
      </c>
      <c r="O109" s="119">
        <v>0.80678022363189772</v>
      </c>
      <c r="P109" s="119">
        <v>0.7037528669828319</v>
      </c>
      <c r="Q109" s="120">
        <v>0.69110004065411346</v>
      </c>
      <c r="R109" s="119">
        <v>0.95018489214273583</v>
      </c>
      <c r="S109" s="119">
        <v>0.1062771787965211</v>
      </c>
      <c r="T109" s="119">
        <v>-1.8802067895583696</v>
      </c>
      <c r="U109" s="119">
        <v>9.6845985944324919</v>
      </c>
      <c r="V109" s="119">
        <v>-2.4059633810732506</v>
      </c>
    </row>
    <row r="110" spans="1:22" ht="12.75" customHeight="1" x14ac:dyDescent="0.25">
      <c r="A110" s="106" t="s">
        <v>14</v>
      </c>
      <c r="B110" s="119">
        <v>-0.75587746151702939</v>
      </c>
      <c r="C110" s="119">
        <v>1.0777817563161207</v>
      </c>
      <c r="D110" s="119">
        <v>0.84851413684412513</v>
      </c>
      <c r="E110" s="119">
        <v>4.3751075998191835</v>
      </c>
      <c r="F110" s="119">
        <v>2.0000240032870709</v>
      </c>
      <c r="G110" s="119">
        <v>1.6852485396947614</v>
      </c>
      <c r="H110" s="119">
        <v>1.4788152964722023</v>
      </c>
      <c r="I110" s="119">
        <v>1.8737342687688896</v>
      </c>
      <c r="J110" s="119">
        <v>2.7084589061755704</v>
      </c>
      <c r="K110" s="119">
        <v>-0.18631471529449994</v>
      </c>
      <c r="L110" s="119">
        <v>0.95851362187955313</v>
      </c>
      <c r="M110" s="119">
        <v>3.4141834527942061</v>
      </c>
      <c r="N110" s="119">
        <v>-1.5128322128396987</v>
      </c>
      <c r="O110" s="119">
        <v>1.237018953912572</v>
      </c>
      <c r="P110" s="119">
        <v>1.0637104103283557</v>
      </c>
      <c r="Q110" s="120">
        <v>1.142669708218591</v>
      </c>
      <c r="R110" s="119">
        <v>2.0371513179559209</v>
      </c>
      <c r="S110" s="119">
        <v>-0.87377014944330922</v>
      </c>
      <c r="T110" s="119">
        <v>3.2713901394811451</v>
      </c>
      <c r="U110" s="119">
        <v>-3.4565853159002846</v>
      </c>
      <c r="V110" s="119">
        <v>5.5860862454538696</v>
      </c>
    </row>
    <row r="111" spans="1:22" ht="12.75" customHeight="1" x14ac:dyDescent="0.25">
      <c r="A111" s="106" t="s">
        <v>13</v>
      </c>
      <c r="B111" s="119">
        <v>4.8099742946387636</v>
      </c>
      <c r="C111" s="119">
        <v>2.1493152758346401</v>
      </c>
      <c r="D111" s="119">
        <v>-0.45645939545371217</v>
      </c>
      <c r="E111" s="119">
        <v>0.26708474997592102</v>
      </c>
      <c r="F111" s="119">
        <v>1.8763549784620359</v>
      </c>
      <c r="G111" s="119">
        <v>0.32860518151742735</v>
      </c>
      <c r="H111" s="119">
        <v>2.8484957092222984E-2</v>
      </c>
      <c r="I111" s="119">
        <v>1.446865973373912</v>
      </c>
      <c r="J111" s="119">
        <v>3.1437359778463181</v>
      </c>
      <c r="K111" s="119">
        <v>1.9717924361869255</v>
      </c>
      <c r="L111" s="119">
        <v>0.98188594660755246</v>
      </c>
      <c r="M111" s="119">
        <v>2.2889982514908036</v>
      </c>
      <c r="N111" s="119">
        <v>1.2701403040152215</v>
      </c>
      <c r="O111" s="119">
        <v>1.2455232391675564</v>
      </c>
      <c r="P111" s="119">
        <v>1.1948726603403959</v>
      </c>
      <c r="Q111" s="120">
        <v>1.0545224816726817</v>
      </c>
      <c r="R111" s="119">
        <v>0.74878634589103932</v>
      </c>
      <c r="S111" s="119">
        <v>1.9573465622226616</v>
      </c>
      <c r="T111" s="119">
        <v>3.1538753540432118</v>
      </c>
      <c r="U111" s="119">
        <v>2.8345395584681965</v>
      </c>
      <c r="V111" s="119">
        <v>5.0642312133208467</v>
      </c>
    </row>
    <row r="112" spans="1:22" ht="12.75" customHeight="1" x14ac:dyDescent="0.25">
      <c r="A112" s="109" t="s">
        <v>12</v>
      </c>
      <c r="B112" s="119">
        <v>4.2179283852009197</v>
      </c>
      <c r="C112" s="119">
        <v>1.4765557485650449</v>
      </c>
      <c r="D112" s="119">
        <v>-1.1922642838469666</v>
      </c>
      <c r="E112" s="119">
        <v>1.1207534655558238</v>
      </c>
      <c r="F112" s="119">
        <v>-1.6767808417670449</v>
      </c>
      <c r="G112" s="119">
        <v>-0.55784131002176718</v>
      </c>
      <c r="H112" s="119">
        <v>-0.21221812784026906</v>
      </c>
      <c r="I112" s="119">
        <v>1.2527411242424957</v>
      </c>
      <c r="J112" s="119">
        <v>2.0261283833664878</v>
      </c>
      <c r="K112" s="119">
        <v>1.4092959649853132</v>
      </c>
      <c r="L112" s="119">
        <v>0.97311072701642409</v>
      </c>
      <c r="M112" s="119">
        <v>0.12760174633694721</v>
      </c>
      <c r="N112" s="119">
        <v>-0.47669923712007067</v>
      </c>
      <c r="O112" s="119">
        <v>0.42887647873750545</v>
      </c>
      <c r="P112" s="119">
        <v>0.33918107106185591</v>
      </c>
      <c r="Q112" s="120">
        <v>0.42922278014183579</v>
      </c>
      <c r="R112" s="119">
        <v>1.0430750184057036</v>
      </c>
      <c r="S112" s="119">
        <v>-0.85297751773977248</v>
      </c>
      <c r="T112" s="119">
        <v>-1.1477278558394199</v>
      </c>
      <c r="U112" s="119">
        <v>4.5100418847094481</v>
      </c>
      <c r="V112" s="119">
        <v>-2.060217444904977</v>
      </c>
    </row>
    <row r="113" spans="1:22" ht="12.75" customHeight="1" x14ac:dyDescent="0.25">
      <c r="A113" s="110" t="s">
        <v>11</v>
      </c>
      <c r="B113" s="121">
        <v>15.001922868757788</v>
      </c>
      <c r="C113" s="121">
        <v>3.7589123085319587</v>
      </c>
      <c r="D113" s="121">
        <v>-0.5206259046936057</v>
      </c>
      <c r="E113" s="121">
        <v>0.28016069589165138</v>
      </c>
      <c r="F113" s="121">
        <v>-0.43796415410742862</v>
      </c>
      <c r="G113" s="121">
        <v>0.13533125746851837</v>
      </c>
      <c r="H113" s="121">
        <v>0.47353913200303133</v>
      </c>
      <c r="I113" s="121">
        <v>0.27970975189424152</v>
      </c>
      <c r="J113" s="121">
        <v>-1.741236304655347</v>
      </c>
      <c r="K113" s="121">
        <v>2.9958917609482549</v>
      </c>
      <c r="L113" s="121">
        <v>0.27248151484633443</v>
      </c>
      <c r="M113" s="121">
        <v>-9.3009291394208216E-2</v>
      </c>
      <c r="N113" s="121">
        <v>1.1171075310138612</v>
      </c>
      <c r="O113" s="121">
        <v>0.58152139914717793</v>
      </c>
      <c r="P113" s="121">
        <v>1.4787157765630221</v>
      </c>
      <c r="Q113" s="122">
        <v>1.3297160422327092</v>
      </c>
      <c r="R113" s="121">
        <v>0.15115312475912912</v>
      </c>
      <c r="S113" s="121">
        <v>1.3882368442893034</v>
      </c>
      <c r="T113" s="121">
        <v>-3.7611028748505304</v>
      </c>
      <c r="U113" s="121">
        <v>1.3073511345174538</v>
      </c>
      <c r="V113" s="121">
        <v>-7.7259169922936133</v>
      </c>
    </row>
    <row r="114" spans="1:22" ht="12.75" customHeight="1" x14ac:dyDescent="0.25">
      <c r="A114" s="110" t="s">
        <v>10</v>
      </c>
      <c r="B114" s="121">
        <v>-4.0311937287401678</v>
      </c>
      <c r="C114" s="121">
        <v>1.4088884910064881</v>
      </c>
      <c r="D114" s="121">
        <v>4.7418671846677363E-2</v>
      </c>
      <c r="E114" s="121">
        <v>-0.5347454013708286</v>
      </c>
      <c r="F114" s="121">
        <v>0.7264561569525485</v>
      </c>
      <c r="G114" s="121">
        <v>0.95283918487427677</v>
      </c>
      <c r="H114" s="121">
        <v>0.25217562234736146</v>
      </c>
      <c r="I114" s="121">
        <v>1.2582856537150633</v>
      </c>
      <c r="J114" s="121">
        <v>0.94741908081721338</v>
      </c>
      <c r="K114" s="121">
        <v>1.4078457384971266</v>
      </c>
      <c r="L114" s="121">
        <v>0.68168938193025053</v>
      </c>
      <c r="M114" s="121">
        <v>0.93778096186554194</v>
      </c>
      <c r="N114" s="121">
        <v>0.71224438139005919</v>
      </c>
      <c r="O114" s="121">
        <v>0.78674494225741132</v>
      </c>
      <c r="P114" s="121">
        <v>0.73330283276269448</v>
      </c>
      <c r="Q114" s="122">
        <v>0.79290758607679646</v>
      </c>
      <c r="R114" s="121">
        <v>0.98661488044640144</v>
      </c>
      <c r="S114" s="121">
        <v>2.3512172827183431</v>
      </c>
      <c r="T114" s="121">
        <v>0.23322853567113722</v>
      </c>
      <c r="U114" s="121">
        <v>2.8153311481997623</v>
      </c>
      <c r="V114" s="121">
        <v>5.5675086382517502</v>
      </c>
    </row>
    <row r="115" spans="1:22" ht="12.75" customHeight="1" x14ac:dyDescent="0.25">
      <c r="A115" s="110" t="s">
        <v>9</v>
      </c>
      <c r="B115" s="121">
        <v>-4.3175566863218773</v>
      </c>
      <c r="C115" s="121">
        <v>1.113855535886632</v>
      </c>
      <c r="D115" s="121">
        <v>0.35492891282389305</v>
      </c>
      <c r="E115" s="121">
        <v>4.5073930515002081</v>
      </c>
      <c r="F115" s="121">
        <v>-2.9512167602715467</v>
      </c>
      <c r="G115" s="121">
        <v>0.56721270353021769</v>
      </c>
      <c r="H115" s="121">
        <v>4.1905220378035679E-2</v>
      </c>
      <c r="I115" s="121">
        <v>-1.3115030485187251</v>
      </c>
      <c r="J115" s="121">
        <v>0.20258434745950016</v>
      </c>
      <c r="K115" s="121">
        <v>1.6072872789571369</v>
      </c>
      <c r="L115" s="121">
        <v>1.1802669948860034</v>
      </c>
      <c r="M115" s="121">
        <v>0.59208175142797526</v>
      </c>
      <c r="N115" s="121">
        <v>0.17956087125954312</v>
      </c>
      <c r="O115" s="121">
        <v>0.35889494446326164</v>
      </c>
      <c r="P115" s="121">
        <v>0.2240539040342826</v>
      </c>
      <c r="Q115" s="122">
        <v>0.13606841907114475</v>
      </c>
      <c r="R115" s="121">
        <v>0.9173746379969705</v>
      </c>
      <c r="S115" s="121">
        <v>0.41194648156126501</v>
      </c>
      <c r="T115" s="121">
        <v>-2.3481537767720773</v>
      </c>
      <c r="U115" s="121">
        <v>2.3357020812815099</v>
      </c>
      <c r="V115" s="121">
        <v>0.334870315386393</v>
      </c>
    </row>
    <row r="116" spans="1:22" ht="12.75" customHeight="1" x14ac:dyDescent="0.25">
      <c r="A116" s="113" t="s">
        <v>8</v>
      </c>
      <c r="B116" s="121">
        <v>-2.451647438375737</v>
      </c>
      <c r="C116" s="121">
        <v>4.5708691186916006</v>
      </c>
      <c r="D116" s="121">
        <v>-0.28597004144290672</v>
      </c>
      <c r="E116" s="121">
        <v>6.0202485451889221</v>
      </c>
      <c r="F116" s="121">
        <v>3.9170388951236479</v>
      </c>
      <c r="G116" s="121">
        <v>1.4650159638590399</v>
      </c>
      <c r="H116" s="121">
        <v>-0.36246539133764077</v>
      </c>
      <c r="I116" s="121">
        <v>-1.1804373334908913</v>
      </c>
      <c r="J116" s="121">
        <v>1.0174333797916102</v>
      </c>
      <c r="K116" s="121">
        <v>1.8230747110311141</v>
      </c>
      <c r="L116" s="121">
        <v>0.57882232952786161</v>
      </c>
      <c r="M116" s="121">
        <v>1.5503733589870894</v>
      </c>
      <c r="N116" s="121">
        <v>-0.1503733780601757</v>
      </c>
      <c r="O116" s="121">
        <v>0.65478987100444641</v>
      </c>
      <c r="P116" s="121">
        <v>0.41047609360345128</v>
      </c>
      <c r="Q116" s="122">
        <v>0.37544997484570963</v>
      </c>
      <c r="R116" s="121">
        <v>0.82834599342000992</v>
      </c>
      <c r="S116" s="121">
        <v>1.0881726033108441</v>
      </c>
      <c r="T116" s="121">
        <v>1.7296122928716517</v>
      </c>
      <c r="U116" s="121">
        <v>0.56871782853196162</v>
      </c>
      <c r="V116" s="121">
        <v>1.9656638833038365</v>
      </c>
    </row>
    <row r="117" spans="1:22" ht="12.75" customHeight="1" x14ac:dyDescent="0.25">
      <c r="A117" s="106" t="s">
        <v>7</v>
      </c>
      <c r="B117" s="119">
        <v>3.6373661955439784</v>
      </c>
      <c r="C117" s="119">
        <v>-0.26717779858284052</v>
      </c>
      <c r="D117" s="119">
        <v>1.5869175918817868</v>
      </c>
      <c r="E117" s="119">
        <v>-4.6520680382849395</v>
      </c>
      <c r="F117" s="119">
        <v>0.49322038314627559</v>
      </c>
      <c r="G117" s="119">
        <v>0.47790958692202068</v>
      </c>
      <c r="H117" s="119">
        <v>1.8616705049515403</v>
      </c>
      <c r="I117" s="119">
        <v>2.2944821190049369</v>
      </c>
      <c r="J117" s="119">
        <v>2.3665381973451582</v>
      </c>
      <c r="K117" s="119">
        <v>1.0302635984493547</v>
      </c>
      <c r="L117" s="119">
        <v>0.9686199468669443</v>
      </c>
      <c r="M117" s="119">
        <v>2.2416864512923684</v>
      </c>
      <c r="N117" s="119">
        <v>8.1833852662094309E-2</v>
      </c>
      <c r="O117" s="119">
        <v>1.6958053370003334</v>
      </c>
      <c r="P117" s="119">
        <v>0.24882880769301341</v>
      </c>
      <c r="Q117" s="120">
        <v>0.65966400304910966</v>
      </c>
      <c r="R117" s="119">
        <v>2.3196681958611576</v>
      </c>
      <c r="S117" s="119">
        <v>-0.36240311491877453</v>
      </c>
      <c r="T117" s="119">
        <v>2.921449333010151</v>
      </c>
      <c r="U117" s="119">
        <v>-0.66677091938527333</v>
      </c>
      <c r="V117" s="119">
        <v>3.2667737724117796</v>
      </c>
    </row>
    <row r="118" spans="1:22" ht="12.75" customHeight="1" x14ac:dyDescent="0.25">
      <c r="A118" s="106" t="s">
        <v>6</v>
      </c>
      <c r="B118" s="119">
        <v>-1.622001310664567</v>
      </c>
      <c r="C118" s="119">
        <v>-5.327506374285262</v>
      </c>
      <c r="D118" s="119">
        <v>2.2530466917182412</v>
      </c>
      <c r="E118" s="119">
        <v>0.51546075467363561</v>
      </c>
      <c r="F118" s="119">
        <v>2.7261367223477828</v>
      </c>
      <c r="G118" s="119">
        <v>0.75286734737931571</v>
      </c>
      <c r="H118" s="119">
        <v>1.6601374376195244</v>
      </c>
      <c r="I118" s="119">
        <v>0.41424674227408254</v>
      </c>
      <c r="J118" s="119">
        <v>1.5484577158135115</v>
      </c>
      <c r="K118" s="119">
        <v>1.6858233784646792</v>
      </c>
      <c r="L118" s="119">
        <v>0.82416385549073379</v>
      </c>
      <c r="M118" s="119">
        <v>0.62338086305895324</v>
      </c>
      <c r="N118" s="119">
        <v>1.3191020519012886</v>
      </c>
      <c r="O118" s="119">
        <v>0.99965494848668346</v>
      </c>
      <c r="P118" s="119">
        <v>1.7414860995726089</v>
      </c>
      <c r="Q118" s="120">
        <v>1.7075917245213512</v>
      </c>
      <c r="R118" s="119">
        <v>1.1447980550022274</v>
      </c>
      <c r="S118" s="119">
        <v>1.0237808766428769</v>
      </c>
      <c r="T118" s="119">
        <v>2.7867853763237305</v>
      </c>
      <c r="U118" s="119">
        <v>2.2900087663725088</v>
      </c>
      <c r="V118" s="119">
        <v>8.5703445717205895</v>
      </c>
    </row>
    <row r="119" spans="1:22" ht="12.75" customHeight="1" x14ac:dyDescent="0.25">
      <c r="A119" s="106" t="s">
        <v>5</v>
      </c>
      <c r="B119" s="119">
        <v>0.54110977941641547</v>
      </c>
      <c r="C119" s="119">
        <v>0.58423326817440557</v>
      </c>
      <c r="D119" s="119">
        <v>0.81283755806800251</v>
      </c>
      <c r="E119" s="119">
        <v>-1.9691912052372196</v>
      </c>
      <c r="F119" s="119">
        <v>-1.0773347937795386</v>
      </c>
      <c r="G119" s="119">
        <v>0.59908483473731788</v>
      </c>
      <c r="H119" s="119">
        <v>0.796873447206492</v>
      </c>
      <c r="I119" s="119">
        <v>0.17840521190353176</v>
      </c>
      <c r="J119" s="119">
        <v>2.6886731066255498</v>
      </c>
      <c r="K119" s="119">
        <v>1.4860644284068636</v>
      </c>
      <c r="L119" s="119">
        <v>0.78246134369119869</v>
      </c>
      <c r="M119" s="119">
        <v>1.6412778069731182</v>
      </c>
      <c r="N119" s="119">
        <v>0.44829319511310306</v>
      </c>
      <c r="O119" s="119">
        <v>0.81678685495911729</v>
      </c>
      <c r="P119" s="119">
        <v>0.94759817656202561</v>
      </c>
      <c r="Q119" s="120">
        <v>0.89821504758818005</v>
      </c>
      <c r="R119" s="119">
        <v>1.3478156705068578</v>
      </c>
      <c r="S119" s="119">
        <v>0.48261872553139185</v>
      </c>
      <c r="T119" s="119">
        <v>2.3411915938631012</v>
      </c>
      <c r="U119" s="119">
        <v>-1.5524523720862549</v>
      </c>
      <c r="V119" s="119">
        <v>1.8407601326509759</v>
      </c>
    </row>
    <row r="120" spans="1:22" ht="12.75" customHeight="1" x14ac:dyDescent="0.25">
      <c r="A120" s="109" t="s">
        <v>4</v>
      </c>
      <c r="B120" s="119">
        <v>-2.1601680670355727</v>
      </c>
      <c r="C120" s="119">
        <v>1.6523600845631536</v>
      </c>
      <c r="D120" s="119">
        <v>0.61756385690436844</v>
      </c>
      <c r="E120" s="119">
        <v>-0.45061684438658656</v>
      </c>
      <c r="F120" s="119">
        <v>2.8203049639927258</v>
      </c>
      <c r="G120" s="119">
        <v>0.34979338499985246</v>
      </c>
      <c r="H120" s="119">
        <v>0.3731966871339587</v>
      </c>
      <c r="I120" s="119">
        <v>0.70108517259408476</v>
      </c>
      <c r="J120" s="119">
        <v>-0.21894853814474757</v>
      </c>
      <c r="K120" s="119">
        <v>-0.55742857783699362</v>
      </c>
      <c r="L120" s="119">
        <v>5.7344144439097633E-2</v>
      </c>
      <c r="M120" s="119">
        <v>-0.21914548357097052</v>
      </c>
      <c r="N120" s="119">
        <v>-0.37128014989789015</v>
      </c>
      <c r="O120" s="119">
        <v>1.6507291099499E-2</v>
      </c>
      <c r="P120" s="119">
        <v>8.4539793452464984E-2</v>
      </c>
      <c r="Q120" s="120">
        <v>8.1287763093373933E-2</v>
      </c>
      <c r="R120" s="119">
        <v>-0.61596584744482152</v>
      </c>
      <c r="S120" s="119">
        <v>-0.98578328708310847</v>
      </c>
      <c r="T120" s="119">
        <v>1.2576068329059664</v>
      </c>
      <c r="U120" s="119">
        <v>-2.2349395246186843</v>
      </c>
      <c r="V120" s="119">
        <v>0.80969722536354816</v>
      </c>
    </row>
    <row r="121" spans="1:22" ht="12.75" customHeight="1" x14ac:dyDescent="0.25">
      <c r="A121" s="110" t="s">
        <v>3</v>
      </c>
      <c r="B121" s="121">
        <v>16.112519393081136</v>
      </c>
      <c r="C121" s="121">
        <v>3.088147723554524</v>
      </c>
      <c r="D121" s="121">
        <v>-1.2169507505922383</v>
      </c>
      <c r="E121" s="121">
        <v>1.8510413093813627</v>
      </c>
      <c r="F121" s="121">
        <v>-1.4042667183874591</v>
      </c>
      <c r="G121" s="121">
        <v>2.0739078460185745E-2</v>
      </c>
      <c r="H121" s="121">
        <v>0.14846107103241302</v>
      </c>
      <c r="I121" s="121">
        <v>0.1868597835089858</v>
      </c>
      <c r="J121" s="121">
        <v>2.6583649133218978</v>
      </c>
      <c r="K121" s="121">
        <v>0.74476273667263282</v>
      </c>
      <c r="L121" s="121">
        <v>0.2652788027289521</v>
      </c>
      <c r="M121" s="121">
        <v>8.0196434187862486E-2</v>
      </c>
      <c r="N121" s="121">
        <v>0.18322901786391732</v>
      </c>
      <c r="O121" s="121">
        <v>0.25499823465116034</v>
      </c>
      <c r="P121" s="121">
        <v>1.260923714277884</v>
      </c>
      <c r="Q121" s="122">
        <v>1.2555847747218518</v>
      </c>
      <c r="R121" s="121">
        <v>0.23720838911367448</v>
      </c>
      <c r="S121" s="121">
        <v>1.4667953816613455</v>
      </c>
      <c r="T121" s="121">
        <v>2.1976939766270354</v>
      </c>
      <c r="U121" s="121">
        <v>4.5323124454441199</v>
      </c>
      <c r="V121" s="121">
        <v>3.3919107975250107</v>
      </c>
    </row>
    <row r="122" spans="1:22" ht="12.75" customHeight="1" x14ac:dyDescent="0.25">
      <c r="A122" s="110" t="s">
        <v>2</v>
      </c>
      <c r="B122" s="121">
        <v>-3.1634784061775667</v>
      </c>
      <c r="C122" s="121">
        <v>4.4078172478725142</v>
      </c>
      <c r="D122" s="121">
        <v>-0.37486041761047861</v>
      </c>
      <c r="E122" s="121">
        <v>-0.92928858077837573</v>
      </c>
      <c r="F122" s="121">
        <v>-0.1641234271711145</v>
      </c>
      <c r="G122" s="121">
        <v>0.72617440031823577</v>
      </c>
      <c r="H122" s="121">
        <v>8.9254474645494852E-2</v>
      </c>
      <c r="I122" s="121">
        <v>0.83364964118060048</v>
      </c>
      <c r="J122" s="121">
        <v>1.1328468327861385</v>
      </c>
      <c r="K122" s="121">
        <v>1.6301974709773237</v>
      </c>
      <c r="L122" s="121">
        <v>0.89431466148002237</v>
      </c>
      <c r="M122" s="121">
        <v>1.1842525583160235</v>
      </c>
      <c r="N122" s="121">
        <v>4.3437754826802788E-2</v>
      </c>
      <c r="O122" s="121">
        <v>0.77581590724560279</v>
      </c>
      <c r="P122" s="121">
        <v>0.4498492077128935</v>
      </c>
      <c r="Q122" s="122">
        <v>0.35926154236436414</v>
      </c>
      <c r="R122" s="121">
        <v>0.78119952761266376</v>
      </c>
      <c r="S122" s="121">
        <v>-2.0076427986970291E-2</v>
      </c>
      <c r="T122" s="121">
        <v>-1.8622422447972853</v>
      </c>
      <c r="U122" s="121">
        <v>1.7582011211685344</v>
      </c>
      <c r="V122" s="121">
        <v>-2.5045129292705526</v>
      </c>
    </row>
    <row r="123" spans="1:22" ht="12.75" customHeight="1" x14ac:dyDescent="0.25">
      <c r="A123" s="110" t="s">
        <v>1</v>
      </c>
      <c r="B123" s="121">
        <v>0.54326452266066916</v>
      </c>
      <c r="C123" s="121">
        <v>2.404612356165936</v>
      </c>
      <c r="D123" s="121">
        <v>0.20164165250970978</v>
      </c>
      <c r="E123" s="121">
        <v>-1.2082843121916542</v>
      </c>
      <c r="F123" s="121">
        <v>0.89677444239995019</v>
      </c>
      <c r="G123" s="121">
        <v>0.62201952504270519</v>
      </c>
      <c r="H123" s="121">
        <v>0.27881493522585732</v>
      </c>
      <c r="I123" s="121">
        <v>2.1599352396752813</v>
      </c>
      <c r="J123" s="121">
        <v>1.6326620271047698</v>
      </c>
      <c r="K123" s="121">
        <v>-1.0912201072717398</v>
      </c>
      <c r="L123" s="121">
        <v>0.70512564039304504</v>
      </c>
      <c r="M123" s="121">
        <v>8.0699544135565127E-2</v>
      </c>
      <c r="N123" s="121">
        <v>0.39735959144038269</v>
      </c>
      <c r="O123" s="121">
        <v>0.27027820717364648</v>
      </c>
      <c r="P123" s="121">
        <v>8.2821849947412041E-2</v>
      </c>
      <c r="Q123" s="122">
        <v>0.10876189122903668</v>
      </c>
      <c r="R123" s="121">
        <v>-6.0733293588632886E-2</v>
      </c>
      <c r="S123" s="121">
        <v>1.3155937234841764</v>
      </c>
      <c r="T123" s="121">
        <v>0.73785311895699923</v>
      </c>
      <c r="U123" s="121">
        <v>3.2920277411902399</v>
      </c>
      <c r="V123" s="121">
        <v>0.48286996805264604</v>
      </c>
    </row>
    <row r="124" spans="1:22" ht="12.75" customHeight="1" x14ac:dyDescent="0.25">
      <c r="A124" s="113" t="s">
        <v>0</v>
      </c>
      <c r="B124" s="121">
        <v>0.66569862641312483</v>
      </c>
      <c r="C124" s="121">
        <v>1.7311318765067751</v>
      </c>
      <c r="D124" s="121">
        <v>-0.68729196271956061</v>
      </c>
      <c r="E124" s="121">
        <v>1.1529879883214855</v>
      </c>
      <c r="F124" s="121">
        <v>-2.2606207803397393</v>
      </c>
      <c r="G124" s="121">
        <v>-0.72614380039495163</v>
      </c>
      <c r="H124" s="121">
        <v>-0.20848958028106823</v>
      </c>
      <c r="I124" s="121">
        <v>-1.4022078375413249</v>
      </c>
      <c r="J124" s="121">
        <v>1.7382005205151652</v>
      </c>
      <c r="K124" s="121">
        <v>3.032782472049611</v>
      </c>
      <c r="L124" s="121">
        <v>0.10124867226712908</v>
      </c>
      <c r="M124" s="121">
        <v>0.71230896484300033</v>
      </c>
      <c r="N124" s="121">
        <v>0.33680775241569094</v>
      </c>
      <c r="O124" s="121">
        <v>0.64916846994345079</v>
      </c>
      <c r="P124" s="121">
        <v>0.24852833688295828</v>
      </c>
      <c r="Q124" s="122">
        <v>0.24853961549633485</v>
      </c>
      <c r="R124" s="121">
        <v>0.103916562796047</v>
      </c>
      <c r="S124" s="121">
        <v>0.96037280126282099</v>
      </c>
      <c r="T124" s="121">
        <v>-3.8025472747706845</v>
      </c>
      <c r="U124" s="121">
        <v>3.7840448164618179</v>
      </c>
      <c r="V124" s="121">
        <v>-1.1347542719957637</v>
      </c>
    </row>
    <row r="125" spans="1:22" ht="12.75" customHeight="1" x14ac:dyDescent="0.25">
      <c r="A125" s="106" t="s">
        <v>177</v>
      </c>
      <c r="B125" s="119">
        <v>2.2538831180772378</v>
      </c>
      <c r="C125" s="119">
        <v>3.8775193123944618</v>
      </c>
      <c r="D125" s="119">
        <v>8.2655220071248259E-2</v>
      </c>
      <c r="E125" s="119">
        <v>-4.4029450816529536E-2</v>
      </c>
      <c r="F125" s="119">
        <v>2.7908382057608705</v>
      </c>
      <c r="G125" s="119">
        <v>1.2321243906964208</v>
      </c>
      <c r="H125" s="119">
        <v>0.79449133916846826</v>
      </c>
      <c r="I125" s="119">
        <v>-0.58630099610794684</v>
      </c>
      <c r="J125" s="119">
        <v>2.6553016041402255</v>
      </c>
      <c r="K125" s="119">
        <v>-0.70159497142825433</v>
      </c>
      <c r="L125" s="119">
        <v>1.1343943814392077</v>
      </c>
      <c r="M125" s="119">
        <v>0.3679577565218084</v>
      </c>
      <c r="N125" s="119">
        <v>0.38603017862104405</v>
      </c>
      <c r="O125" s="119">
        <v>0.41694672024814583</v>
      </c>
      <c r="P125" s="119">
        <v>0.99612981225332131</v>
      </c>
      <c r="Q125" s="120">
        <v>1.0730320580887298</v>
      </c>
      <c r="R125" s="119">
        <v>0.84427847765355946</v>
      </c>
      <c r="S125" s="119">
        <v>0.3670891354495609</v>
      </c>
      <c r="T125" s="119">
        <v>3.426986016307465</v>
      </c>
      <c r="U125" s="119">
        <v>-2.089805537412559</v>
      </c>
      <c r="V125" s="119">
        <v>4.2433377390330485</v>
      </c>
    </row>
    <row r="126" spans="1:22" ht="12.75" customHeight="1" x14ac:dyDescent="0.25">
      <c r="A126" s="114" t="s">
        <v>183</v>
      </c>
      <c r="B126" s="123">
        <v>2.8213170634127982</v>
      </c>
      <c r="C126" s="123">
        <v>3.4066744293637319</v>
      </c>
      <c r="D126" s="123">
        <v>-0.37959622483019206</v>
      </c>
      <c r="E126" s="123">
        <v>-1.0717880664831481</v>
      </c>
      <c r="F126" s="123">
        <v>-0.35722725764154584</v>
      </c>
      <c r="G126" s="123">
        <v>0.1214225549911685</v>
      </c>
      <c r="H126" s="123">
        <v>4.8255340773706301E-2</v>
      </c>
      <c r="I126" s="123">
        <v>1.0702844805025036</v>
      </c>
      <c r="J126" s="123">
        <v>2.0700852100662859</v>
      </c>
      <c r="K126" s="123">
        <v>-0.25002286215894953</v>
      </c>
      <c r="L126" s="123">
        <v>0.2457572079233028</v>
      </c>
      <c r="M126" s="123">
        <v>-3.6811192047625507E-2</v>
      </c>
      <c r="N126" s="123">
        <v>-0.35605235914059064</v>
      </c>
      <c r="O126" s="123">
        <v>0.1857893631926899</v>
      </c>
      <c r="P126" s="123">
        <v>0.51330198018100237</v>
      </c>
      <c r="Q126" s="124">
        <v>0.47884015125521096</v>
      </c>
      <c r="R126" s="123">
        <v>-0.44380458070393258</v>
      </c>
      <c r="S126" s="123">
        <v>0.42151359744990735</v>
      </c>
      <c r="T126" s="123">
        <v>1.2001044999969013</v>
      </c>
      <c r="U126" s="123">
        <v>-0.75488797266733965</v>
      </c>
      <c r="V126" s="123">
        <v>1.8027640065227279</v>
      </c>
    </row>
  </sheetData>
  <sheetProtection selectLockedCells="1" selectUnlockedCells="1"/>
  <mergeCells count="11">
    <mergeCell ref="Q3:Q4"/>
    <mergeCell ref="A2:F2"/>
    <mergeCell ref="A3:A4"/>
    <mergeCell ref="C3:G3"/>
    <mergeCell ref="H3:O3"/>
    <mergeCell ref="P3:P4"/>
    <mergeCell ref="R3:R4"/>
    <mergeCell ref="S3:S4"/>
    <mergeCell ref="T3:T4"/>
    <mergeCell ref="U3:U4"/>
    <mergeCell ref="V3:V4"/>
  </mergeCells>
  <pageMargins left="0.74791666666666667" right="0.74791666666666667" top="0.98402777777777772" bottom="0.98402777777777772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BFB2-E3E3-4718-805C-F11B522AE229}">
  <sheetPr>
    <pageSetUpPr fitToPage="1"/>
  </sheetPr>
  <dimension ref="A1:W126"/>
  <sheetViews>
    <sheetView topLeftCell="B1" zoomScaleNormal="100" workbookViewId="0">
      <selection activeCell="A5" sqref="A5:W126"/>
    </sheetView>
  </sheetViews>
  <sheetFormatPr defaultRowHeight="12.75" customHeight="1" x14ac:dyDescent="0.25"/>
  <cols>
    <col min="1" max="1" width="7.33203125" style="1" customWidth="1"/>
    <col min="2" max="2" width="7.88671875" style="1" customWidth="1"/>
    <col min="3" max="3" width="9.6640625" style="1" customWidth="1"/>
    <col min="4" max="4" width="10.5546875" style="1" customWidth="1"/>
    <col min="5" max="5" width="9.6640625" style="1" customWidth="1"/>
    <col min="6" max="6" width="9.5546875" style="1" customWidth="1"/>
    <col min="7" max="7" width="7" style="1" customWidth="1"/>
    <col min="8" max="8" width="8.109375" style="1" customWidth="1"/>
    <col min="9" max="11" width="10.5546875" style="1" customWidth="1"/>
    <col min="12" max="12" width="11.5546875" style="1" customWidth="1"/>
    <col min="13" max="14" width="10.5546875" style="1" customWidth="1"/>
    <col min="15" max="15" width="7.44140625" style="1" customWidth="1"/>
    <col min="16" max="16" width="6.109375" style="1" customWidth="1"/>
    <col min="17" max="17" width="8.44140625" style="1" customWidth="1"/>
    <col min="18" max="18" width="7" style="1" customWidth="1"/>
    <col min="19" max="19" width="7.88671875" style="2" customWidth="1"/>
    <col min="20" max="20" width="8.5546875" style="1" customWidth="1"/>
    <col min="21" max="21" width="10.5546875" style="1" customWidth="1"/>
    <col min="22" max="22" width="9.88671875" style="1" customWidth="1"/>
    <col min="23" max="23" width="10" style="1" customWidth="1"/>
    <col min="24" max="24" width="10.6640625" style="1" customWidth="1"/>
    <col min="25" max="25" width="11.5546875" style="1" customWidth="1"/>
    <col min="26" max="26" width="9.109375" style="1"/>
    <col min="27" max="27" width="9.5546875" style="1" customWidth="1"/>
    <col min="28" max="28" width="9.109375" style="1"/>
    <col min="29" max="29" width="9.5546875" style="1" customWidth="1"/>
    <col min="30" max="30" width="9.109375" style="1"/>
    <col min="31" max="31" width="9.5546875" style="1" customWidth="1"/>
    <col min="32" max="32" width="9.109375" style="1"/>
    <col min="33" max="33" width="9.5546875" style="1" customWidth="1"/>
    <col min="34" max="34" width="9.109375" style="1"/>
    <col min="35" max="35" width="9.5546875" style="1" customWidth="1"/>
    <col min="36" max="36" width="9.109375" style="1"/>
    <col min="37" max="37" width="9.5546875" style="1" customWidth="1"/>
    <col min="38" max="38" width="9.109375" style="1"/>
    <col min="39" max="39" width="9.5546875" style="1" customWidth="1"/>
    <col min="40" max="40" width="9.109375" style="1"/>
    <col min="41" max="41" width="9.5546875" style="1" customWidth="1"/>
    <col min="42" max="256" width="9.109375" style="1"/>
    <col min="257" max="257" width="7.33203125" style="1" customWidth="1"/>
    <col min="258" max="258" width="7.88671875" style="1" customWidth="1"/>
    <col min="259" max="259" width="9.6640625" style="1" customWidth="1"/>
    <col min="260" max="260" width="10.5546875" style="1" customWidth="1"/>
    <col min="261" max="261" width="9.6640625" style="1" customWidth="1"/>
    <col min="262" max="262" width="9.5546875" style="1" customWidth="1"/>
    <col min="263" max="263" width="7" style="1" customWidth="1"/>
    <col min="264" max="264" width="8.109375" style="1" customWidth="1"/>
    <col min="265" max="267" width="10.5546875" style="1" customWidth="1"/>
    <col min="268" max="268" width="11.5546875" style="1" customWidth="1"/>
    <col min="269" max="270" width="10.5546875" style="1" customWidth="1"/>
    <col min="271" max="271" width="7.44140625" style="1" customWidth="1"/>
    <col min="272" max="272" width="6.109375" style="1" customWidth="1"/>
    <col min="273" max="273" width="8.44140625" style="1" customWidth="1"/>
    <col min="274" max="274" width="7" style="1" customWidth="1"/>
    <col min="275" max="275" width="7.88671875" style="1" customWidth="1"/>
    <col min="276" max="276" width="8.5546875" style="1" customWidth="1"/>
    <col min="277" max="277" width="10.5546875" style="1" customWidth="1"/>
    <col min="278" max="278" width="9.88671875" style="1" customWidth="1"/>
    <col min="279" max="279" width="10" style="1" customWidth="1"/>
    <col min="280" max="280" width="10.6640625" style="1" customWidth="1"/>
    <col min="281" max="281" width="11.5546875" style="1" customWidth="1"/>
    <col min="282" max="282" width="9.109375" style="1"/>
    <col min="283" max="283" width="9.5546875" style="1" customWidth="1"/>
    <col min="284" max="284" width="9.109375" style="1"/>
    <col min="285" max="285" width="9.5546875" style="1" customWidth="1"/>
    <col min="286" max="286" width="9.109375" style="1"/>
    <col min="287" max="287" width="9.5546875" style="1" customWidth="1"/>
    <col min="288" max="288" width="9.109375" style="1"/>
    <col min="289" max="289" width="9.5546875" style="1" customWidth="1"/>
    <col min="290" max="290" width="9.109375" style="1"/>
    <col min="291" max="291" width="9.5546875" style="1" customWidth="1"/>
    <col min="292" max="292" width="9.109375" style="1"/>
    <col min="293" max="293" width="9.5546875" style="1" customWidth="1"/>
    <col min="294" max="294" width="9.109375" style="1"/>
    <col min="295" max="295" width="9.5546875" style="1" customWidth="1"/>
    <col min="296" max="296" width="9.109375" style="1"/>
    <col min="297" max="297" width="9.5546875" style="1" customWidth="1"/>
    <col min="298" max="512" width="9.109375" style="1"/>
    <col min="513" max="513" width="7.33203125" style="1" customWidth="1"/>
    <col min="514" max="514" width="7.88671875" style="1" customWidth="1"/>
    <col min="515" max="515" width="9.6640625" style="1" customWidth="1"/>
    <col min="516" max="516" width="10.5546875" style="1" customWidth="1"/>
    <col min="517" max="517" width="9.6640625" style="1" customWidth="1"/>
    <col min="518" max="518" width="9.5546875" style="1" customWidth="1"/>
    <col min="519" max="519" width="7" style="1" customWidth="1"/>
    <col min="520" max="520" width="8.109375" style="1" customWidth="1"/>
    <col min="521" max="523" width="10.5546875" style="1" customWidth="1"/>
    <col min="524" max="524" width="11.5546875" style="1" customWidth="1"/>
    <col min="525" max="526" width="10.5546875" style="1" customWidth="1"/>
    <col min="527" max="527" width="7.44140625" style="1" customWidth="1"/>
    <col min="528" max="528" width="6.109375" style="1" customWidth="1"/>
    <col min="529" max="529" width="8.44140625" style="1" customWidth="1"/>
    <col min="530" max="530" width="7" style="1" customWidth="1"/>
    <col min="531" max="531" width="7.88671875" style="1" customWidth="1"/>
    <col min="532" max="532" width="8.5546875" style="1" customWidth="1"/>
    <col min="533" max="533" width="10.5546875" style="1" customWidth="1"/>
    <col min="534" max="534" width="9.88671875" style="1" customWidth="1"/>
    <col min="535" max="535" width="10" style="1" customWidth="1"/>
    <col min="536" max="536" width="10.6640625" style="1" customWidth="1"/>
    <col min="537" max="537" width="11.5546875" style="1" customWidth="1"/>
    <col min="538" max="538" width="9.109375" style="1"/>
    <col min="539" max="539" width="9.5546875" style="1" customWidth="1"/>
    <col min="540" max="540" width="9.109375" style="1"/>
    <col min="541" max="541" width="9.5546875" style="1" customWidth="1"/>
    <col min="542" max="542" width="9.109375" style="1"/>
    <col min="543" max="543" width="9.5546875" style="1" customWidth="1"/>
    <col min="544" max="544" width="9.109375" style="1"/>
    <col min="545" max="545" width="9.5546875" style="1" customWidth="1"/>
    <col min="546" max="546" width="9.109375" style="1"/>
    <col min="547" max="547" width="9.5546875" style="1" customWidth="1"/>
    <col min="548" max="548" width="9.109375" style="1"/>
    <col min="549" max="549" width="9.5546875" style="1" customWidth="1"/>
    <col min="550" max="550" width="9.109375" style="1"/>
    <col min="551" max="551" width="9.5546875" style="1" customWidth="1"/>
    <col min="552" max="552" width="9.109375" style="1"/>
    <col min="553" max="553" width="9.5546875" style="1" customWidth="1"/>
    <col min="554" max="768" width="9.109375" style="1"/>
    <col min="769" max="769" width="7.33203125" style="1" customWidth="1"/>
    <col min="770" max="770" width="7.88671875" style="1" customWidth="1"/>
    <col min="771" max="771" width="9.6640625" style="1" customWidth="1"/>
    <col min="772" max="772" width="10.5546875" style="1" customWidth="1"/>
    <col min="773" max="773" width="9.6640625" style="1" customWidth="1"/>
    <col min="774" max="774" width="9.5546875" style="1" customWidth="1"/>
    <col min="775" max="775" width="7" style="1" customWidth="1"/>
    <col min="776" max="776" width="8.109375" style="1" customWidth="1"/>
    <col min="777" max="779" width="10.5546875" style="1" customWidth="1"/>
    <col min="780" max="780" width="11.5546875" style="1" customWidth="1"/>
    <col min="781" max="782" width="10.5546875" style="1" customWidth="1"/>
    <col min="783" max="783" width="7.44140625" style="1" customWidth="1"/>
    <col min="784" max="784" width="6.109375" style="1" customWidth="1"/>
    <col min="785" max="785" width="8.44140625" style="1" customWidth="1"/>
    <col min="786" max="786" width="7" style="1" customWidth="1"/>
    <col min="787" max="787" width="7.88671875" style="1" customWidth="1"/>
    <col min="788" max="788" width="8.5546875" style="1" customWidth="1"/>
    <col min="789" max="789" width="10.5546875" style="1" customWidth="1"/>
    <col min="790" max="790" width="9.88671875" style="1" customWidth="1"/>
    <col min="791" max="791" width="10" style="1" customWidth="1"/>
    <col min="792" max="792" width="10.6640625" style="1" customWidth="1"/>
    <col min="793" max="793" width="11.5546875" style="1" customWidth="1"/>
    <col min="794" max="794" width="9.109375" style="1"/>
    <col min="795" max="795" width="9.5546875" style="1" customWidth="1"/>
    <col min="796" max="796" width="9.109375" style="1"/>
    <col min="797" max="797" width="9.5546875" style="1" customWidth="1"/>
    <col min="798" max="798" width="9.109375" style="1"/>
    <col min="799" max="799" width="9.5546875" style="1" customWidth="1"/>
    <col min="800" max="800" width="9.109375" style="1"/>
    <col min="801" max="801" width="9.5546875" style="1" customWidth="1"/>
    <col min="802" max="802" width="9.109375" style="1"/>
    <col min="803" max="803" width="9.5546875" style="1" customWidth="1"/>
    <col min="804" max="804" width="9.109375" style="1"/>
    <col min="805" max="805" width="9.5546875" style="1" customWidth="1"/>
    <col min="806" max="806" width="9.109375" style="1"/>
    <col min="807" max="807" width="9.5546875" style="1" customWidth="1"/>
    <col min="808" max="808" width="9.109375" style="1"/>
    <col min="809" max="809" width="9.5546875" style="1" customWidth="1"/>
    <col min="810" max="1024" width="9.109375" style="1"/>
    <col min="1025" max="1025" width="7.33203125" style="1" customWidth="1"/>
    <col min="1026" max="1026" width="7.88671875" style="1" customWidth="1"/>
    <col min="1027" max="1027" width="9.6640625" style="1" customWidth="1"/>
    <col min="1028" max="1028" width="10.5546875" style="1" customWidth="1"/>
    <col min="1029" max="1029" width="9.6640625" style="1" customWidth="1"/>
    <col min="1030" max="1030" width="9.5546875" style="1" customWidth="1"/>
    <col min="1031" max="1031" width="7" style="1" customWidth="1"/>
    <col min="1032" max="1032" width="8.109375" style="1" customWidth="1"/>
    <col min="1033" max="1035" width="10.5546875" style="1" customWidth="1"/>
    <col min="1036" max="1036" width="11.5546875" style="1" customWidth="1"/>
    <col min="1037" max="1038" width="10.5546875" style="1" customWidth="1"/>
    <col min="1039" max="1039" width="7.44140625" style="1" customWidth="1"/>
    <col min="1040" max="1040" width="6.109375" style="1" customWidth="1"/>
    <col min="1041" max="1041" width="8.44140625" style="1" customWidth="1"/>
    <col min="1042" max="1042" width="7" style="1" customWidth="1"/>
    <col min="1043" max="1043" width="7.88671875" style="1" customWidth="1"/>
    <col min="1044" max="1044" width="8.5546875" style="1" customWidth="1"/>
    <col min="1045" max="1045" width="10.5546875" style="1" customWidth="1"/>
    <col min="1046" max="1046" width="9.88671875" style="1" customWidth="1"/>
    <col min="1047" max="1047" width="10" style="1" customWidth="1"/>
    <col min="1048" max="1048" width="10.6640625" style="1" customWidth="1"/>
    <col min="1049" max="1049" width="11.5546875" style="1" customWidth="1"/>
    <col min="1050" max="1050" width="9.109375" style="1"/>
    <col min="1051" max="1051" width="9.5546875" style="1" customWidth="1"/>
    <col min="1052" max="1052" width="9.109375" style="1"/>
    <col min="1053" max="1053" width="9.5546875" style="1" customWidth="1"/>
    <col min="1054" max="1054" width="9.109375" style="1"/>
    <col min="1055" max="1055" width="9.5546875" style="1" customWidth="1"/>
    <col min="1056" max="1056" width="9.109375" style="1"/>
    <col min="1057" max="1057" width="9.5546875" style="1" customWidth="1"/>
    <col min="1058" max="1058" width="9.109375" style="1"/>
    <col min="1059" max="1059" width="9.5546875" style="1" customWidth="1"/>
    <col min="1060" max="1060" width="9.109375" style="1"/>
    <col min="1061" max="1061" width="9.5546875" style="1" customWidth="1"/>
    <col min="1062" max="1062" width="9.109375" style="1"/>
    <col min="1063" max="1063" width="9.5546875" style="1" customWidth="1"/>
    <col min="1064" max="1064" width="9.109375" style="1"/>
    <col min="1065" max="1065" width="9.5546875" style="1" customWidth="1"/>
    <col min="1066" max="1280" width="9.109375" style="1"/>
    <col min="1281" max="1281" width="7.33203125" style="1" customWidth="1"/>
    <col min="1282" max="1282" width="7.88671875" style="1" customWidth="1"/>
    <col min="1283" max="1283" width="9.6640625" style="1" customWidth="1"/>
    <col min="1284" max="1284" width="10.5546875" style="1" customWidth="1"/>
    <col min="1285" max="1285" width="9.6640625" style="1" customWidth="1"/>
    <col min="1286" max="1286" width="9.5546875" style="1" customWidth="1"/>
    <col min="1287" max="1287" width="7" style="1" customWidth="1"/>
    <col min="1288" max="1288" width="8.109375" style="1" customWidth="1"/>
    <col min="1289" max="1291" width="10.5546875" style="1" customWidth="1"/>
    <col min="1292" max="1292" width="11.5546875" style="1" customWidth="1"/>
    <col min="1293" max="1294" width="10.5546875" style="1" customWidth="1"/>
    <col min="1295" max="1295" width="7.44140625" style="1" customWidth="1"/>
    <col min="1296" max="1296" width="6.109375" style="1" customWidth="1"/>
    <col min="1297" max="1297" width="8.44140625" style="1" customWidth="1"/>
    <col min="1298" max="1298" width="7" style="1" customWidth="1"/>
    <col min="1299" max="1299" width="7.88671875" style="1" customWidth="1"/>
    <col min="1300" max="1300" width="8.5546875" style="1" customWidth="1"/>
    <col min="1301" max="1301" width="10.5546875" style="1" customWidth="1"/>
    <col min="1302" max="1302" width="9.88671875" style="1" customWidth="1"/>
    <col min="1303" max="1303" width="10" style="1" customWidth="1"/>
    <col min="1304" max="1304" width="10.6640625" style="1" customWidth="1"/>
    <col min="1305" max="1305" width="11.5546875" style="1" customWidth="1"/>
    <col min="1306" max="1306" width="9.109375" style="1"/>
    <col min="1307" max="1307" width="9.5546875" style="1" customWidth="1"/>
    <col min="1308" max="1308" width="9.109375" style="1"/>
    <col min="1309" max="1309" width="9.5546875" style="1" customWidth="1"/>
    <col min="1310" max="1310" width="9.109375" style="1"/>
    <col min="1311" max="1311" width="9.5546875" style="1" customWidth="1"/>
    <col min="1312" max="1312" width="9.109375" style="1"/>
    <col min="1313" max="1313" width="9.5546875" style="1" customWidth="1"/>
    <col min="1314" max="1314" width="9.109375" style="1"/>
    <col min="1315" max="1315" width="9.5546875" style="1" customWidth="1"/>
    <col min="1316" max="1316" width="9.109375" style="1"/>
    <col min="1317" max="1317" width="9.5546875" style="1" customWidth="1"/>
    <col min="1318" max="1318" width="9.109375" style="1"/>
    <col min="1319" max="1319" width="9.5546875" style="1" customWidth="1"/>
    <col min="1320" max="1320" width="9.109375" style="1"/>
    <col min="1321" max="1321" width="9.5546875" style="1" customWidth="1"/>
    <col min="1322" max="1536" width="9.109375" style="1"/>
    <col min="1537" max="1537" width="7.33203125" style="1" customWidth="1"/>
    <col min="1538" max="1538" width="7.88671875" style="1" customWidth="1"/>
    <col min="1539" max="1539" width="9.6640625" style="1" customWidth="1"/>
    <col min="1540" max="1540" width="10.5546875" style="1" customWidth="1"/>
    <col min="1541" max="1541" width="9.6640625" style="1" customWidth="1"/>
    <col min="1542" max="1542" width="9.5546875" style="1" customWidth="1"/>
    <col min="1543" max="1543" width="7" style="1" customWidth="1"/>
    <col min="1544" max="1544" width="8.109375" style="1" customWidth="1"/>
    <col min="1545" max="1547" width="10.5546875" style="1" customWidth="1"/>
    <col min="1548" max="1548" width="11.5546875" style="1" customWidth="1"/>
    <col min="1549" max="1550" width="10.5546875" style="1" customWidth="1"/>
    <col min="1551" max="1551" width="7.44140625" style="1" customWidth="1"/>
    <col min="1552" max="1552" width="6.109375" style="1" customWidth="1"/>
    <col min="1553" max="1553" width="8.44140625" style="1" customWidth="1"/>
    <col min="1554" max="1554" width="7" style="1" customWidth="1"/>
    <col min="1555" max="1555" width="7.88671875" style="1" customWidth="1"/>
    <col min="1556" max="1556" width="8.5546875" style="1" customWidth="1"/>
    <col min="1557" max="1557" width="10.5546875" style="1" customWidth="1"/>
    <col min="1558" max="1558" width="9.88671875" style="1" customWidth="1"/>
    <col min="1559" max="1559" width="10" style="1" customWidth="1"/>
    <col min="1560" max="1560" width="10.6640625" style="1" customWidth="1"/>
    <col min="1561" max="1561" width="11.5546875" style="1" customWidth="1"/>
    <col min="1562" max="1562" width="9.109375" style="1"/>
    <col min="1563" max="1563" width="9.5546875" style="1" customWidth="1"/>
    <col min="1564" max="1564" width="9.109375" style="1"/>
    <col min="1565" max="1565" width="9.5546875" style="1" customWidth="1"/>
    <col min="1566" max="1566" width="9.109375" style="1"/>
    <col min="1567" max="1567" width="9.5546875" style="1" customWidth="1"/>
    <col min="1568" max="1568" width="9.109375" style="1"/>
    <col min="1569" max="1569" width="9.5546875" style="1" customWidth="1"/>
    <col min="1570" max="1570" width="9.109375" style="1"/>
    <col min="1571" max="1571" width="9.5546875" style="1" customWidth="1"/>
    <col min="1572" max="1572" width="9.109375" style="1"/>
    <col min="1573" max="1573" width="9.5546875" style="1" customWidth="1"/>
    <col min="1574" max="1574" width="9.109375" style="1"/>
    <col min="1575" max="1575" width="9.5546875" style="1" customWidth="1"/>
    <col min="1576" max="1576" width="9.109375" style="1"/>
    <col min="1577" max="1577" width="9.5546875" style="1" customWidth="1"/>
    <col min="1578" max="1792" width="9.109375" style="1"/>
    <col min="1793" max="1793" width="7.33203125" style="1" customWidth="1"/>
    <col min="1794" max="1794" width="7.88671875" style="1" customWidth="1"/>
    <col min="1795" max="1795" width="9.6640625" style="1" customWidth="1"/>
    <col min="1796" max="1796" width="10.5546875" style="1" customWidth="1"/>
    <col min="1797" max="1797" width="9.6640625" style="1" customWidth="1"/>
    <col min="1798" max="1798" width="9.5546875" style="1" customWidth="1"/>
    <col min="1799" max="1799" width="7" style="1" customWidth="1"/>
    <col min="1800" max="1800" width="8.109375" style="1" customWidth="1"/>
    <col min="1801" max="1803" width="10.5546875" style="1" customWidth="1"/>
    <col min="1804" max="1804" width="11.5546875" style="1" customWidth="1"/>
    <col min="1805" max="1806" width="10.5546875" style="1" customWidth="1"/>
    <col min="1807" max="1807" width="7.44140625" style="1" customWidth="1"/>
    <col min="1808" max="1808" width="6.109375" style="1" customWidth="1"/>
    <col min="1809" max="1809" width="8.44140625" style="1" customWidth="1"/>
    <col min="1810" max="1810" width="7" style="1" customWidth="1"/>
    <col min="1811" max="1811" width="7.88671875" style="1" customWidth="1"/>
    <col min="1812" max="1812" width="8.5546875" style="1" customWidth="1"/>
    <col min="1813" max="1813" width="10.5546875" style="1" customWidth="1"/>
    <col min="1814" max="1814" width="9.88671875" style="1" customWidth="1"/>
    <col min="1815" max="1815" width="10" style="1" customWidth="1"/>
    <col min="1816" max="1816" width="10.6640625" style="1" customWidth="1"/>
    <col min="1817" max="1817" width="11.5546875" style="1" customWidth="1"/>
    <col min="1818" max="1818" width="9.109375" style="1"/>
    <col min="1819" max="1819" width="9.5546875" style="1" customWidth="1"/>
    <col min="1820" max="1820" width="9.109375" style="1"/>
    <col min="1821" max="1821" width="9.5546875" style="1" customWidth="1"/>
    <col min="1822" max="1822" width="9.109375" style="1"/>
    <col min="1823" max="1823" width="9.5546875" style="1" customWidth="1"/>
    <col min="1824" max="1824" width="9.109375" style="1"/>
    <col min="1825" max="1825" width="9.5546875" style="1" customWidth="1"/>
    <col min="1826" max="1826" width="9.109375" style="1"/>
    <col min="1827" max="1827" width="9.5546875" style="1" customWidth="1"/>
    <col min="1828" max="1828" width="9.109375" style="1"/>
    <col min="1829" max="1829" width="9.5546875" style="1" customWidth="1"/>
    <col min="1830" max="1830" width="9.109375" style="1"/>
    <col min="1831" max="1831" width="9.5546875" style="1" customWidth="1"/>
    <col min="1832" max="1832" width="9.109375" style="1"/>
    <col min="1833" max="1833" width="9.5546875" style="1" customWidth="1"/>
    <col min="1834" max="2048" width="9.109375" style="1"/>
    <col min="2049" max="2049" width="7.33203125" style="1" customWidth="1"/>
    <col min="2050" max="2050" width="7.88671875" style="1" customWidth="1"/>
    <col min="2051" max="2051" width="9.6640625" style="1" customWidth="1"/>
    <col min="2052" max="2052" width="10.5546875" style="1" customWidth="1"/>
    <col min="2053" max="2053" width="9.6640625" style="1" customWidth="1"/>
    <col min="2054" max="2054" width="9.5546875" style="1" customWidth="1"/>
    <col min="2055" max="2055" width="7" style="1" customWidth="1"/>
    <col min="2056" max="2056" width="8.109375" style="1" customWidth="1"/>
    <col min="2057" max="2059" width="10.5546875" style="1" customWidth="1"/>
    <col min="2060" max="2060" width="11.5546875" style="1" customWidth="1"/>
    <col min="2061" max="2062" width="10.5546875" style="1" customWidth="1"/>
    <col min="2063" max="2063" width="7.44140625" style="1" customWidth="1"/>
    <col min="2064" max="2064" width="6.109375" style="1" customWidth="1"/>
    <col min="2065" max="2065" width="8.44140625" style="1" customWidth="1"/>
    <col min="2066" max="2066" width="7" style="1" customWidth="1"/>
    <col min="2067" max="2067" width="7.88671875" style="1" customWidth="1"/>
    <col min="2068" max="2068" width="8.5546875" style="1" customWidth="1"/>
    <col min="2069" max="2069" width="10.5546875" style="1" customWidth="1"/>
    <col min="2070" max="2070" width="9.88671875" style="1" customWidth="1"/>
    <col min="2071" max="2071" width="10" style="1" customWidth="1"/>
    <col min="2072" max="2072" width="10.6640625" style="1" customWidth="1"/>
    <col min="2073" max="2073" width="11.5546875" style="1" customWidth="1"/>
    <col min="2074" max="2074" width="9.109375" style="1"/>
    <col min="2075" max="2075" width="9.5546875" style="1" customWidth="1"/>
    <col min="2076" max="2076" width="9.109375" style="1"/>
    <col min="2077" max="2077" width="9.5546875" style="1" customWidth="1"/>
    <col min="2078" max="2078" width="9.109375" style="1"/>
    <col min="2079" max="2079" width="9.5546875" style="1" customWidth="1"/>
    <col min="2080" max="2080" width="9.109375" style="1"/>
    <col min="2081" max="2081" width="9.5546875" style="1" customWidth="1"/>
    <col min="2082" max="2082" width="9.109375" style="1"/>
    <col min="2083" max="2083" width="9.5546875" style="1" customWidth="1"/>
    <col min="2084" max="2084" width="9.109375" style="1"/>
    <col min="2085" max="2085" width="9.5546875" style="1" customWidth="1"/>
    <col min="2086" max="2086" width="9.109375" style="1"/>
    <col min="2087" max="2087" width="9.5546875" style="1" customWidth="1"/>
    <col min="2088" max="2088" width="9.109375" style="1"/>
    <col min="2089" max="2089" width="9.5546875" style="1" customWidth="1"/>
    <col min="2090" max="2304" width="9.109375" style="1"/>
    <col min="2305" max="2305" width="7.33203125" style="1" customWidth="1"/>
    <col min="2306" max="2306" width="7.88671875" style="1" customWidth="1"/>
    <col min="2307" max="2307" width="9.6640625" style="1" customWidth="1"/>
    <col min="2308" max="2308" width="10.5546875" style="1" customWidth="1"/>
    <col min="2309" max="2309" width="9.6640625" style="1" customWidth="1"/>
    <col min="2310" max="2310" width="9.5546875" style="1" customWidth="1"/>
    <col min="2311" max="2311" width="7" style="1" customWidth="1"/>
    <col min="2312" max="2312" width="8.109375" style="1" customWidth="1"/>
    <col min="2313" max="2315" width="10.5546875" style="1" customWidth="1"/>
    <col min="2316" max="2316" width="11.5546875" style="1" customWidth="1"/>
    <col min="2317" max="2318" width="10.5546875" style="1" customWidth="1"/>
    <col min="2319" max="2319" width="7.44140625" style="1" customWidth="1"/>
    <col min="2320" max="2320" width="6.109375" style="1" customWidth="1"/>
    <col min="2321" max="2321" width="8.44140625" style="1" customWidth="1"/>
    <col min="2322" max="2322" width="7" style="1" customWidth="1"/>
    <col min="2323" max="2323" width="7.88671875" style="1" customWidth="1"/>
    <col min="2324" max="2324" width="8.5546875" style="1" customWidth="1"/>
    <col min="2325" max="2325" width="10.5546875" style="1" customWidth="1"/>
    <col min="2326" max="2326" width="9.88671875" style="1" customWidth="1"/>
    <col min="2327" max="2327" width="10" style="1" customWidth="1"/>
    <col min="2328" max="2328" width="10.6640625" style="1" customWidth="1"/>
    <col min="2329" max="2329" width="11.5546875" style="1" customWidth="1"/>
    <col min="2330" max="2330" width="9.109375" style="1"/>
    <col min="2331" max="2331" width="9.5546875" style="1" customWidth="1"/>
    <col min="2332" max="2332" width="9.109375" style="1"/>
    <col min="2333" max="2333" width="9.5546875" style="1" customWidth="1"/>
    <col min="2334" max="2334" width="9.109375" style="1"/>
    <col min="2335" max="2335" width="9.5546875" style="1" customWidth="1"/>
    <col min="2336" max="2336" width="9.109375" style="1"/>
    <col min="2337" max="2337" width="9.5546875" style="1" customWidth="1"/>
    <col min="2338" max="2338" width="9.109375" style="1"/>
    <col min="2339" max="2339" width="9.5546875" style="1" customWidth="1"/>
    <col min="2340" max="2340" width="9.109375" style="1"/>
    <col min="2341" max="2341" width="9.5546875" style="1" customWidth="1"/>
    <col min="2342" max="2342" width="9.109375" style="1"/>
    <col min="2343" max="2343" width="9.5546875" style="1" customWidth="1"/>
    <col min="2344" max="2344" width="9.109375" style="1"/>
    <col min="2345" max="2345" width="9.5546875" style="1" customWidth="1"/>
    <col min="2346" max="2560" width="9.109375" style="1"/>
    <col min="2561" max="2561" width="7.33203125" style="1" customWidth="1"/>
    <col min="2562" max="2562" width="7.88671875" style="1" customWidth="1"/>
    <col min="2563" max="2563" width="9.6640625" style="1" customWidth="1"/>
    <col min="2564" max="2564" width="10.5546875" style="1" customWidth="1"/>
    <col min="2565" max="2565" width="9.6640625" style="1" customWidth="1"/>
    <col min="2566" max="2566" width="9.5546875" style="1" customWidth="1"/>
    <col min="2567" max="2567" width="7" style="1" customWidth="1"/>
    <col min="2568" max="2568" width="8.109375" style="1" customWidth="1"/>
    <col min="2569" max="2571" width="10.5546875" style="1" customWidth="1"/>
    <col min="2572" max="2572" width="11.5546875" style="1" customWidth="1"/>
    <col min="2573" max="2574" width="10.5546875" style="1" customWidth="1"/>
    <col min="2575" max="2575" width="7.44140625" style="1" customWidth="1"/>
    <col min="2576" max="2576" width="6.109375" style="1" customWidth="1"/>
    <col min="2577" max="2577" width="8.44140625" style="1" customWidth="1"/>
    <col min="2578" max="2578" width="7" style="1" customWidth="1"/>
    <col min="2579" max="2579" width="7.88671875" style="1" customWidth="1"/>
    <col min="2580" max="2580" width="8.5546875" style="1" customWidth="1"/>
    <col min="2581" max="2581" width="10.5546875" style="1" customWidth="1"/>
    <col min="2582" max="2582" width="9.88671875" style="1" customWidth="1"/>
    <col min="2583" max="2583" width="10" style="1" customWidth="1"/>
    <col min="2584" max="2584" width="10.6640625" style="1" customWidth="1"/>
    <col min="2585" max="2585" width="11.5546875" style="1" customWidth="1"/>
    <col min="2586" max="2586" width="9.109375" style="1"/>
    <col min="2587" max="2587" width="9.5546875" style="1" customWidth="1"/>
    <col min="2588" max="2588" width="9.109375" style="1"/>
    <col min="2589" max="2589" width="9.5546875" style="1" customWidth="1"/>
    <col min="2590" max="2590" width="9.109375" style="1"/>
    <col min="2591" max="2591" width="9.5546875" style="1" customWidth="1"/>
    <col min="2592" max="2592" width="9.109375" style="1"/>
    <col min="2593" max="2593" width="9.5546875" style="1" customWidth="1"/>
    <col min="2594" max="2594" width="9.109375" style="1"/>
    <col min="2595" max="2595" width="9.5546875" style="1" customWidth="1"/>
    <col min="2596" max="2596" width="9.109375" style="1"/>
    <col min="2597" max="2597" width="9.5546875" style="1" customWidth="1"/>
    <col min="2598" max="2598" width="9.109375" style="1"/>
    <col min="2599" max="2599" width="9.5546875" style="1" customWidth="1"/>
    <col min="2600" max="2600" width="9.109375" style="1"/>
    <col min="2601" max="2601" width="9.5546875" style="1" customWidth="1"/>
    <col min="2602" max="2816" width="9.109375" style="1"/>
    <col min="2817" max="2817" width="7.33203125" style="1" customWidth="1"/>
    <col min="2818" max="2818" width="7.88671875" style="1" customWidth="1"/>
    <col min="2819" max="2819" width="9.6640625" style="1" customWidth="1"/>
    <col min="2820" max="2820" width="10.5546875" style="1" customWidth="1"/>
    <col min="2821" max="2821" width="9.6640625" style="1" customWidth="1"/>
    <col min="2822" max="2822" width="9.5546875" style="1" customWidth="1"/>
    <col min="2823" max="2823" width="7" style="1" customWidth="1"/>
    <col min="2824" max="2824" width="8.109375" style="1" customWidth="1"/>
    <col min="2825" max="2827" width="10.5546875" style="1" customWidth="1"/>
    <col min="2828" max="2828" width="11.5546875" style="1" customWidth="1"/>
    <col min="2829" max="2830" width="10.5546875" style="1" customWidth="1"/>
    <col min="2831" max="2831" width="7.44140625" style="1" customWidth="1"/>
    <col min="2832" max="2832" width="6.109375" style="1" customWidth="1"/>
    <col min="2833" max="2833" width="8.44140625" style="1" customWidth="1"/>
    <col min="2834" max="2834" width="7" style="1" customWidth="1"/>
    <col min="2835" max="2835" width="7.88671875" style="1" customWidth="1"/>
    <col min="2836" max="2836" width="8.5546875" style="1" customWidth="1"/>
    <col min="2837" max="2837" width="10.5546875" style="1" customWidth="1"/>
    <col min="2838" max="2838" width="9.88671875" style="1" customWidth="1"/>
    <col min="2839" max="2839" width="10" style="1" customWidth="1"/>
    <col min="2840" max="2840" width="10.6640625" style="1" customWidth="1"/>
    <col min="2841" max="2841" width="11.5546875" style="1" customWidth="1"/>
    <col min="2842" max="2842" width="9.109375" style="1"/>
    <col min="2843" max="2843" width="9.5546875" style="1" customWidth="1"/>
    <col min="2844" max="2844" width="9.109375" style="1"/>
    <col min="2845" max="2845" width="9.5546875" style="1" customWidth="1"/>
    <col min="2846" max="2846" width="9.109375" style="1"/>
    <col min="2847" max="2847" width="9.5546875" style="1" customWidth="1"/>
    <col min="2848" max="2848" width="9.109375" style="1"/>
    <col min="2849" max="2849" width="9.5546875" style="1" customWidth="1"/>
    <col min="2850" max="2850" width="9.109375" style="1"/>
    <col min="2851" max="2851" width="9.5546875" style="1" customWidth="1"/>
    <col min="2852" max="2852" width="9.109375" style="1"/>
    <col min="2853" max="2853" width="9.5546875" style="1" customWidth="1"/>
    <col min="2854" max="2854" width="9.109375" style="1"/>
    <col min="2855" max="2855" width="9.5546875" style="1" customWidth="1"/>
    <col min="2856" max="2856" width="9.109375" style="1"/>
    <col min="2857" max="2857" width="9.5546875" style="1" customWidth="1"/>
    <col min="2858" max="3072" width="9.109375" style="1"/>
    <col min="3073" max="3073" width="7.33203125" style="1" customWidth="1"/>
    <col min="3074" max="3074" width="7.88671875" style="1" customWidth="1"/>
    <col min="3075" max="3075" width="9.6640625" style="1" customWidth="1"/>
    <col min="3076" max="3076" width="10.5546875" style="1" customWidth="1"/>
    <col min="3077" max="3077" width="9.6640625" style="1" customWidth="1"/>
    <col min="3078" max="3078" width="9.5546875" style="1" customWidth="1"/>
    <col min="3079" max="3079" width="7" style="1" customWidth="1"/>
    <col min="3080" max="3080" width="8.109375" style="1" customWidth="1"/>
    <col min="3081" max="3083" width="10.5546875" style="1" customWidth="1"/>
    <col min="3084" max="3084" width="11.5546875" style="1" customWidth="1"/>
    <col min="3085" max="3086" width="10.5546875" style="1" customWidth="1"/>
    <col min="3087" max="3087" width="7.44140625" style="1" customWidth="1"/>
    <col min="3088" max="3088" width="6.109375" style="1" customWidth="1"/>
    <col min="3089" max="3089" width="8.44140625" style="1" customWidth="1"/>
    <col min="3090" max="3090" width="7" style="1" customWidth="1"/>
    <col min="3091" max="3091" width="7.88671875" style="1" customWidth="1"/>
    <col min="3092" max="3092" width="8.5546875" style="1" customWidth="1"/>
    <col min="3093" max="3093" width="10.5546875" style="1" customWidth="1"/>
    <col min="3094" max="3094" width="9.88671875" style="1" customWidth="1"/>
    <col min="3095" max="3095" width="10" style="1" customWidth="1"/>
    <col min="3096" max="3096" width="10.6640625" style="1" customWidth="1"/>
    <col min="3097" max="3097" width="11.5546875" style="1" customWidth="1"/>
    <col min="3098" max="3098" width="9.109375" style="1"/>
    <col min="3099" max="3099" width="9.5546875" style="1" customWidth="1"/>
    <col min="3100" max="3100" width="9.109375" style="1"/>
    <col min="3101" max="3101" width="9.5546875" style="1" customWidth="1"/>
    <col min="3102" max="3102" width="9.109375" style="1"/>
    <col min="3103" max="3103" width="9.5546875" style="1" customWidth="1"/>
    <col min="3104" max="3104" width="9.109375" style="1"/>
    <col min="3105" max="3105" width="9.5546875" style="1" customWidth="1"/>
    <col min="3106" max="3106" width="9.109375" style="1"/>
    <col min="3107" max="3107" width="9.5546875" style="1" customWidth="1"/>
    <col min="3108" max="3108" width="9.109375" style="1"/>
    <col min="3109" max="3109" width="9.5546875" style="1" customWidth="1"/>
    <col min="3110" max="3110" width="9.109375" style="1"/>
    <col min="3111" max="3111" width="9.5546875" style="1" customWidth="1"/>
    <col min="3112" max="3112" width="9.109375" style="1"/>
    <col min="3113" max="3113" width="9.5546875" style="1" customWidth="1"/>
    <col min="3114" max="3328" width="9.109375" style="1"/>
    <col min="3329" max="3329" width="7.33203125" style="1" customWidth="1"/>
    <col min="3330" max="3330" width="7.88671875" style="1" customWidth="1"/>
    <col min="3331" max="3331" width="9.6640625" style="1" customWidth="1"/>
    <col min="3332" max="3332" width="10.5546875" style="1" customWidth="1"/>
    <col min="3333" max="3333" width="9.6640625" style="1" customWidth="1"/>
    <col min="3334" max="3334" width="9.5546875" style="1" customWidth="1"/>
    <col min="3335" max="3335" width="7" style="1" customWidth="1"/>
    <col min="3336" max="3336" width="8.109375" style="1" customWidth="1"/>
    <col min="3337" max="3339" width="10.5546875" style="1" customWidth="1"/>
    <col min="3340" max="3340" width="11.5546875" style="1" customWidth="1"/>
    <col min="3341" max="3342" width="10.5546875" style="1" customWidth="1"/>
    <col min="3343" max="3343" width="7.44140625" style="1" customWidth="1"/>
    <col min="3344" max="3344" width="6.109375" style="1" customWidth="1"/>
    <col min="3345" max="3345" width="8.44140625" style="1" customWidth="1"/>
    <col min="3346" max="3346" width="7" style="1" customWidth="1"/>
    <col min="3347" max="3347" width="7.88671875" style="1" customWidth="1"/>
    <col min="3348" max="3348" width="8.5546875" style="1" customWidth="1"/>
    <col min="3349" max="3349" width="10.5546875" style="1" customWidth="1"/>
    <col min="3350" max="3350" width="9.88671875" style="1" customWidth="1"/>
    <col min="3351" max="3351" width="10" style="1" customWidth="1"/>
    <col min="3352" max="3352" width="10.6640625" style="1" customWidth="1"/>
    <col min="3353" max="3353" width="11.5546875" style="1" customWidth="1"/>
    <col min="3354" max="3354" width="9.109375" style="1"/>
    <col min="3355" max="3355" width="9.5546875" style="1" customWidth="1"/>
    <col min="3356" max="3356" width="9.109375" style="1"/>
    <col min="3357" max="3357" width="9.5546875" style="1" customWidth="1"/>
    <col min="3358" max="3358" width="9.109375" style="1"/>
    <col min="3359" max="3359" width="9.5546875" style="1" customWidth="1"/>
    <col min="3360" max="3360" width="9.109375" style="1"/>
    <col min="3361" max="3361" width="9.5546875" style="1" customWidth="1"/>
    <col min="3362" max="3362" width="9.109375" style="1"/>
    <col min="3363" max="3363" width="9.5546875" style="1" customWidth="1"/>
    <col min="3364" max="3364" width="9.109375" style="1"/>
    <col min="3365" max="3365" width="9.5546875" style="1" customWidth="1"/>
    <col min="3366" max="3366" width="9.109375" style="1"/>
    <col min="3367" max="3367" width="9.5546875" style="1" customWidth="1"/>
    <col min="3368" max="3368" width="9.109375" style="1"/>
    <col min="3369" max="3369" width="9.5546875" style="1" customWidth="1"/>
    <col min="3370" max="3584" width="9.109375" style="1"/>
    <col min="3585" max="3585" width="7.33203125" style="1" customWidth="1"/>
    <col min="3586" max="3586" width="7.88671875" style="1" customWidth="1"/>
    <col min="3587" max="3587" width="9.6640625" style="1" customWidth="1"/>
    <col min="3588" max="3588" width="10.5546875" style="1" customWidth="1"/>
    <col min="3589" max="3589" width="9.6640625" style="1" customWidth="1"/>
    <col min="3590" max="3590" width="9.5546875" style="1" customWidth="1"/>
    <col min="3591" max="3591" width="7" style="1" customWidth="1"/>
    <col min="3592" max="3592" width="8.109375" style="1" customWidth="1"/>
    <col min="3593" max="3595" width="10.5546875" style="1" customWidth="1"/>
    <col min="3596" max="3596" width="11.5546875" style="1" customWidth="1"/>
    <col min="3597" max="3598" width="10.5546875" style="1" customWidth="1"/>
    <col min="3599" max="3599" width="7.44140625" style="1" customWidth="1"/>
    <col min="3600" max="3600" width="6.109375" style="1" customWidth="1"/>
    <col min="3601" max="3601" width="8.44140625" style="1" customWidth="1"/>
    <col min="3602" max="3602" width="7" style="1" customWidth="1"/>
    <col min="3603" max="3603" width="7.88671875" style="1" customWidth="1"/>
    <col min="3604" max="3604" width="8.5546875" style="1" customWidth="1"/>
    <col min="3605" max="3605" width="10.5546875" style="1" customWidth="1"/>
    <col min="3606" max="3606" width="9.88671875" style="1" customWidth="1"/>
    <col min="3607" max="3607" width="10" style="1" customWidth="1"/>
    <col min="3608" max="3608" width="10.6640625" style="1" customWidth="1"/>
    <col min="3609" max="3609" width="11.5546875" style="1" customWidth="1"/>
    <col min="3610" max="3610" width="9.109375" style="1"/>
    <col min="3611" max="3611" width="9.5546875" style="1" customWidth="1"/>
    <col min="3612" max="3612" width="9.109375" style="1"/>
    <col min="3613" max="3613" width="9.5546875" style="1" customWidth="1"/>
    <col min="3614" max="3614" width="9.109375" style="1"/>
    <col min="3615" max="3615" width="9.5546875" style="1" customWidth="1"/>
    <col min="3616" max="3616" width="9.109375" style="1"/>
    <col min="3617" max="3617" width="9.5546875" style="1" customWidth="1"/>
    <col min="3618" max="3618" width="9.109375" style="1"/>
    <col min="3619" max="3619" width="9.5546875" style="1" customWidth="1"/>
    <col min="3620" max="3620" width="9.109375" style="1"/>
    <col min="3621" max="3621" width="9.5546875" style="1" customWidth="1"/>
    <col min="3622" max="3622" width="9.109375" style="1"/>
    <col min="3623" max="3623" width="9.5546875" style="1" customWidth="1"/>
    <col min="3624" max="3624" width="9.109375" style="1"/>
    <col min="3625" max="3625" width="9.5546875" style="1" customWidth="1"/>
    <col min="3626" max="3840" width="9.109375" style="1"/>
    <col min="3841" max="3841" width="7.33203125" style="1" customWidth="1"/>
    <col min="3842" max="3842" width="7.88671875" style="1" customWidth="1"/>
    <col min="3843" max="3843" width="9.6640625" style="1" customWidth="1"/>
    <col min="3844" max="3844" width="10.5546875" style="1" customWidth="1"/>
    <col min="3845" max="3845" width="9.6640625" style="1" customWidth="1"/>
    <col min="3846" max="3846" width="9.5546875" style="1" customWidth="1"/>
    <col min="3847" max="3847" width="7" style="1" customWidth="1"/>
    <col min="3848" max="3848" width="8.109375" style="1" customWidth="1"/>
    <col min="3849" max="3851" width="10.5546875" style="1" customWidth="1"/>
    <col min="3852" max="3852" width="11.5546875" style="1" customWidth="1"/>
    <col min="3853" max="3854" width="10.5546875" style="1" customWidth="1"/>
    <col min="3855" max="3855" width="7.44140625" style="1" customWidth="1"/>
    <col min="3856" max="3856" width="6.109375" style="1" customWidth="1"/>
    <col min="3857" max="3857" width="8.44140625" style="1" customWidth="1"/>
    <col min="3858" max="3858" width="7" style="1" customWidth="1"/>
    <col min="3859" max="3859" width="7.88671875" style="1" customWidth="1"/>
    <col min="3860" max="3860" width="8.5546875" style="1" customWidth="1"/>
    <col min="3861" max="3861" width="10.5546875" style="1" customWidth="1"/>
    <col min="3862" max="3862" width="9.88671875" style="1" customWidth="1"/>
    <col min="3863" max="3863" width="10" style="1" customWidth="1"/>
    <col min="3864" max="3864" width="10.6640625" style="1" customWidth="1"/>
    <col min="3865" max="3865" width="11.5546875" style="1" customWidth="1"/>
    <col min="3866" max="3866" width="9.109375" style="1"/>
    <col min="3867" max="3867" width="9.5546875" style="1" customWidth="1"/>
    <col min="3868" max="3868" width="9.109375" style="1"/>
    <col min="3869" max="3869" width="9.5546875" style="1" customWidth="1"/>
    <col min="3870" max="3870" width="9.109375" style="1"/>
    <col min="3871" max="3871" width="9.5546875" style="1" customWidth="1"/>
    <col min="3872" max="3872" width="9.109375" style="1"/>
    <col min="3873" max="3873" width="9.5546875" style="1" customWidth="1"/>
    <col min="3874" max="3874" width="9.109375" style="1"/>
    <col min="3875" max="3875" width="9.5546875" style="1" customWidth="1"/>
    <col min="3876" max="3876" width="9.109375" style="1"/>
    <col min="3877" max="3877" width="9.5546875" style="1" customWidth="1"/>
    <col min="3878" max="3878" width="9.109375" style="1"/>
    <col min="3879" max="3879" width="9.5546875" style="1" customWidth="1"/>
    <col min="3880" max="3880" width="9.109375" style="1"/>
    <col min="3881" max="3881" width="9.5546875" style="1" customWidth="1"/>
    <col min="3882" max="4096" width="9.109375" style="1"/>
    <col min="4097" max="4097" width="7.33203125" style="1" customWidth="1"/>
    <col min="4098" max="4098" width="7.88671875" style="1" customWidth="1"/>
    <col min="4099" max="4099" width="9.6640625" style="1" customWidth="1"/>
    <col min="4100" max="4100" width="10.5546875" style="1" customWidth="1"/>
    <col min="4101" max="4101" width="9.6640625" style="1" customWidth="1"/>
    <col min="4102" max="4102" width="9.5546875" style="1" customWidth="1"/>
    <col min="4103" max="4103" width="7" style="1" customWidth="1"/>
    <col min="4104" max="4104" width="8.109375" style="1" customWidth="1"/>
    <col min="4105" max="4107" width="10.5546875" style="1" customWidth="1"/>
    <col min="4108" max="4108" width="11.5546875" style="1" customWidth="1"/>
    <col min="4109" max="4110" width="10.5546875" style="1" customWidth="1"/>
    <col min="4111" max="4111" width="7.44140625" style="1" customWidth="1"/>
    <col min="4112" max="4112" width="6.109375" style="1" customWidth="1"/>
    <col min="4113" max="4113" width="8.44140625" style="1" customWidth="1"/>
    <col min="4114" max="4114" width="7" style="1" customWidth="1"/>
    <col min="4115" max="4115" width="7.88671875" style="1" customWidth="1"/>
    <col min="4116" max="4116" width="8.5546875" style="1" customWidth="1"/>
    <col min="4117" max="4117" width="10.5546875" style="1" customWidth="1"/>
    <col min="4118" max="4118" width="9.88671875" style="1" customWidth="1"/>
    <col min="4119" max="4119" width="10" style="1" customWidth="1"/>
    <col min="4120" max="4120" width="10.6640625" style="1" customWidth="1"/>
    <col min="4121" max="4121" width="11.5546875" style="1" customWidth="1"/>
    <col min="4122" max="4122" width="9.109375" style="1"/>
    <col min="4123" max="4123" width="9.5546875" style="1" customWidth="1"/>
    <col min="4124" max="4124" width="9.109375" style="1"/>
    <col min="4125" max="4125" width="9.5546875" style="1" customWidth="1"/>
    <col min="4126" max="4126" width="9.109375" style="1"/>
    <col min="4127" max="4127" width="9.5546875" style="1" customWidth="1"/>
    <col min="4128" max="4128" width="9.109375" style="1"/>
    <col min="4129" max="4129" width="9.5546875" style="1" customWidth="1"/>
    <col min="4130" max="4130" width="9.109375" style="1"/>
    <col min="4131" max="4131" width="9.5546875" style="1" customWidth="1"/>
    <col min="4132" max="4132" width="9.109375" style="1"/>
    <col min="4133" max="4133" width="9.5546875" style="1" customWidth="1"/>
    <col min="4134" max="4134" width="9.109375" style="1"/>
    <col min="4135" max="4135" width="9.5546875" style="1" customWidth="1"/>
    <col min="4136" max="4136" width="9.109375" style="1"/>
    <col min="4137" max="4137" width="9.5546875" style="1" customWidth="1"/>
    <col min="4138" max="4352" width="9.109375" style="1"/>
    <col min="4353" max="4353" width="7.33203125" style="1" customWidth="1"/>
    <col min="4354" max="4354" width="7.88671875" style="1" customWidth="1"/>
    <col min="4355" max="4355" width="9.6640625" style="1" customWidth="1"/>
    <col min="4356" max="4356" width="10.5546875" style="1" customWidth="1"/>
    <col min="4357" max="4357" width="9.6640625" style="1" customWidth="1"/>
    <col min="4358" max="4358" width="9.5546875" style="1" customWidth="1"/>
    <col min="4359" max="4359" width="7" style="1" customWidth="1"/>
    <col min="4360" max="4360" width="8.109375" style="1" customWidth="1"/>
    <col min="4361" max="4363" width="10.5546875" style="1" customWidth="1"/>
    <col min="4364" max="4364" width="11.5546875" style="1" customWidth="1"/>
    <col min="4365" max="4366" width="10.5546875" style="1" customWidth="1"/>
    <col min="4367" max="4367" width="7.44140625" style="1" customWidth="1"/>
    <col min="4368" max="4368" width="6.109375" style="1" customWidth="1"/>
    <col min="4369" max="4369" width="8.44140625" style="1" customWidth="1"/>
    <col min="4370" max="4370" width="7" style="1" customWidth="1"/>
    <col min="4371" max="4371" width="7.88671875" style="1" customWidth="1"/>
    <col min="4372" max="4372" width="8.5546875" style="1" customWidth="1"/>
    <col min="4373" max="4373" width="10.5546875" style="1" customWidth="1"/>
    <col min="4374" max="4374" width="9.88671875" style="1" customWidth="1"/>
    <col min="4375" max="4375" width="10" style="1" customWidth="1"/>
    <col min="4376" max="4376" width="10.6640625" style="1" customWidth="1"/>
    <col min="4377" max="4377" width="11.5546875" style="1" customWidth="1"/>
    <col min="4378" max="4378" width="9.109375" style="1"/>
    <col min="4379" max="4379" width="9.5546875" style="1" customWidth="1"/>
    <col min="4380" max="4380" width="9.109375" style="1"/>
    <col min="4381" max="4381" width="9.5546875" style="1" customWidth="1"/>
    <col min="4382" max="4382" width="9.109375" style="1"/>
    <col min="4383" max="4383" width="9.5546875" style="1" customWidth="1"/>
    <col min="4384" max="4384" width="9.109375" style="1"/>
    <col min="4385" max="4385" width="9.5546875" style="1" customWidth="1"/>
    <col min="4386" max="4386" width="9.109375" style="1"/>
    <col min="4387" max="4387" width="9.5546875" style="1" customWidth="1"/>
    <col min="4388" max="4388" width="9.109375" style="1"/>
    <col min="4389" max="4389" width="9.5546875" style="1" customWidth="1"/>
    <col min="4390" max="4390" width="9.109375" style="1"/>
    <col min="4391" max="4391" width="9.5546875" style="1" customWidth="1"/>
    <col min="4392" max="4392" width="9.109375" style="1"/>
    <col min="4393" max="4393" width="9.5546875" style="1" customWidth="1"/>
    <col min="4394" max="4608" width="9.109375" style="1"/>
    <col min="4609" max="4609" width="7.33203125" style="1" customWidth="1"/>
    <col min="4610" max="4610" width="7.88671875" style="1" customWidth="1"/>
    <col min="4611" max="4611" width="9.6640625" style="1" customWidth="1"/>
    <col min="4612" max="4612" width="10.5546875" style="1" customWidth="1"/>
    <col min="4613" max="4613" width="9.6640625" style="1" customWidth="1"/>
    <col min="4614" max="4614" width="9.5546875" style="1" customWidth="1"/>
    <col min="4615" max="4615" width="7" style="1" customWidth="1"/>
    <col min="4616" max="4616" width="8.109375" style="1" customWidth="1"/>
    <col min="4617" max="4619" width="10.5546875" style="1" customWidth="1"/>
    <col min="4620" max="4620" width="11.5546875" style="1" customWidth="1"/>
    <col min="4621" max="4622" width="10.5546875" style="1" customWidth="1"/>
    <col min="4623" max="4623" width="7.44140625" style="1" customWidth="1"/>
    <col min="4624" max="4624" width="6.109375" style="1" customWidth="1"/>
    <col min="4625" max="4625" width="8.44140625" style="1" customWidth="1"/>
    <col min="4626" max="4626" width="7" style="1" customWidth="1"/>
    <col min="4627" max="4627" width="7.88671875" style="1" customWidth="1"/>
    <col min="4628" max="4628" width="8.5546875" style="1" customWidth="1"/>
    <col min="4629" max="4629" width="10.5546875" style="1" customWidth="1"/>
    <col min="4630" max="4630" width="9.88671875" style="1" customWidth="1"/>
    <col min="4631" max="4631" width="10" style="1" customWidth="1"/>
    <col min="4632" max="4632" width="10.6640625" style="1" customWidth="1"/>
    <col min="4633" max="4633" width="11.5546875" style="1" customWidth="1"/>
    <col min="4634" max="4634" width="9.109375" style="1"/>
    <col min="4635" max="4635" width="9.5546875" style="1" customWidth="1"/>
    <col min="4636" max="4636" width="9.109375" style="1"/>
    <col min="4637" max="4637" width="9.5546875" style="1" customWidth="1"/>
    <col min="4638" max="4638" width="9.109375" style="1"/>
    <col min="4639" max="4639" width="9.5546875" style="1" customWidth="1"/>
    <col min="4640" max="4640" width="9.109375" style="1"/>
    <col min="4641" max="4641" width="9.5546875" style="1" customWidth="1"/>
    <col min="4642" max="4642" width="9.109375" style="1"/>
    <col min="4643" max="4643" width="9.5546875" style="1" customWidth="1"/>
    <col min="4644" max="4644" width="9.109375" style="1"/>
    <col min="4645" max="4645" width="9.5546875" style="1" customWidth="1"/>
    <col min="4646" max="4646" width="9.109375" style="1"/>
    <col min="4647" max="4647" width="9.5546875" style="1" customWidth="1"/>
    <col min="4648" max="4648" width="9.109375" style="1"/>
    <col min="4649" max="4649" width="9.5546875" style="1" customWidth="1"/>
    <col min="4650" max="4864" width="9.109375" style="1"/>
    <col min="4865" max="4865" width="7.33203125" style="1" customWidth="1"/>
    <col min="4866" max="4866" width="7.88671875" style="1" customWidth="1"/>
    <col min="4867" max="4867" width="9.6640625" style="1" customWidth="1"/>
    <col min="4868" max="4868" width="10.5546875" style="1" customWidth="1"/>
    <col min="4869" max="4869" width="9.6640625" style="1" customWidth="1"/>
    <col min="4870" max="4870" width="9.5546875" style="1" customWidth="1"/>
    <col min="4871" max="4871" width="7" style="1" customWidth="1"/>
    <col min="4872" max="4872" width="8.109375" style="1" customWidth="1"/>
    <col min="4873" max="4875" width="10.5546875" style="1" customWidth="1"/>
    <col min="4876" max="4876" width="11.5546875" style="1" customWidth="1"/>
    <col min="4877" max="4878" width="10.5546875" style="1" customWidth="1"/>
    <col min="4879" max="4879" width="7.44140625" style="1" customWidth="1"/>
    <col min="4880" max="4880" width="6.109375" style="1" customWidth="1"/>
    <col min="4881" max="4881" width="8.44140625" style="1" customWidth="1"/>
    <col min="4882" max="4882" width="7" style="1" customWidth="1"/>
    <col min="4883" max="4883" width="7.88671875" style="1" customWidth="1"/>
    <col min="4884" max="4884" width="8.5546875" style="1" customWidth="1"/>
    <col min="4885" max="4885" width="10.5546875" style="1" customWidth="1"/>
    <col min="4886" max="4886" width="9.88671875" style="1" customWidth="1"/>
    <col min="4887" max="4887" width="10" style="1" customWidth="1"/>
    <col min="4888" max="4888" width="10.6640625" style="1" customWidth="1"/>
    <col min="4889" max="4889" width="11.5546875" style="1" customWidth="1"/>
    <col min="4890" max="4890" width="9.109375" style="1"/>
    <col min="4891" max="4891" width="9.5546875" style="1" customWidth="1"/>
    <col min="4892" max="4892" width="9.109375" style="1"/>
    <col min="4893" max="4893" width="9.5546875" style="1" customWidth="1"/>
    <col min="4894" max="4894" width="9.109375" style="1"/>
    <col min="4895" max="4895" width="9.5546875" style="1" customWidth="1"/>
    <col min="4896" max="4896" width="9.109375" style="1"/>
    <col min="4897" max="4897" width="9.5546875" style="1" customWidth="1"/>
    <col min="4898" max="4898" width="9.109375" style="1"/>
    <col min="4899" max="4899" width="9.5546875" style="1" customWidth="1"/>
    <col min="4900" max="4900" width="9.109375" style="1"/>
    <col min="4901" max="4901" width="9.5546875" style="1" customWidth="1"/>
    <col min="4902" max="4902" width="9.109375" style="1"/>
    <col min="4903" max="4903" width="9.5546875" style="1" customWidth="1"/>
    <col min="4904" max="4904" width="9.109375" style="1"/>
    <col min="4905" max="4905" width="9.5546875" style="1" customWidth="1"/>
    <col min="4906" max="5120" width="9.109375" style="1"/>
    <col min="5121" max="5121" width="7.33203125" style="1" customWidth="1"/>
    <col min="5122" max="5122" width="7.88671875" style="1" customWidth="1"/>
    <col min="5123" max="5123" width="9.6640625" style="1" customWidth="1"/>
    <col min="5124" max="5124" width="10.5546875" style="1" customWidth="1"/>
    <col min="5125" max="5125" width="9.6640625" style="1" customWidth="1"/>
    <col min="5126" max="5126" width="9.5546875" style="1" customWidth="1"/>
    <col min="5127" max="5127" width="7" style="1" customWidth="1"/>
    <col min="5128" max="5128" width="8.109375" style="1" customWidth="1"/>
    <col min="5129" max="5131" width="10.5546875" style="1" customWidth="1"/>
    <col min="5132" max="5132" width="11.5546875" style="1" customWidth="1"/>
    <col min="5133" max="5134" width="10.5546875" style="1" customWidth="1"/>
    <col min="5135" max="5135" width="7.44140625" style="1" customWidth="1"/>
    <col min="5136" max="5136" width="6.109375" style="1" customWidth="1"/>
    <col min="5137" max="5137" width="8.44140625" style="1" customWidth="1"/>
    <col min="5138" max="5138" width="7" style="1" customWidth="1"/>
    <col min="5139" max="5139" width="7.88671875" style="1" customWidth="1"/>
    <col min="5140" max="5140" width="8.5546875" style="1" customWidth="1"/>
    <col min="5141" max="5141" width="10.5546875" style="1" customWidth="1"/>
    <col min="5142" max="5142" width="9.88671875" style="1" customWidth="1"/>
    <col min="5143" max="5143" width="10" style="1" customWidth="1"/>
    <col min="5144" max="5144" width="10.6640625" style="1" customWidth="1"/>
    <col min="5145" max="5145" width="11.5546875" style="1" customWidth="1"/>
    <col min="5146" max="5146" width="9.109375" style="1"/>
    <col min="5147" max="5147" width="9.5546875" style="1" customWidth="1"/>
    <col min="5148" max="5148" width="9.109375" style="1"/>
    <col min="5149" max="5149" width="9.5546875" style="1" customWidth="1"/>
    <col min="5150" max="5150" width="9.109375" style="1"/>
    <col min="5151" max="5151" width="9.5546875" style="1" customWidth="1"/>
    <col min="5152" max="5152" width="9.109375" style="1"/>
    <col min="5153" max="5153" width="9.5546875" style="1" customWidth="1"/>
    <col min="5154" max="5154" width="9.109375" style="1"/>
    <col min="5155" max="5155" width="9.5546875" style="1" customWidth="1"/>
    <col min="5156" max="5156" width="9.109375" style="1"/>
    <col min="5157" max="5157" width="9.5546875" style="1" customWidth="1"/>
    <col min="5158" max="5158" width="9.109375" style="1"/>
    <col min="5159" max="5159" width="9.5546875" style="1" customWidth="1"/>
    <col min="5160" max="5160" width="9.109375" style="1"/>
    <col min="5161" max="5161" width="9.5546875" style="1" customWidth="1"/>
    <col min="5162" max="5376" width="9.109375" style="1"/>
    <col min="5377" max="5377" width="7.33203125" style="1" customWidth="1"/>
    <col min="5378" max="5378" width="7.88671875" style="1" customWidth="1"/>
    <col min="5379" max="5379" width="9.6640625" style="1" customWidth="1"/>
    <col min="5380" max="5380" width="10.5546875" style="1" customWidth="1"/>
    <col min="5381" max="5381" width="9.6640625" style="1" customWidth="1"/>
    <col min="5382" max="5382" width="9.5546875" style="1" customWidth="1"/>
    <col min="5383" max="5383" width="7" style="1" customWidth="1"/>
    <col min="5384" max="5384" width="8.109375" style="1" customWidth="1"/>
    <col min="5385" max="5387" width="10.5546875" style="1" customWidth="1"/>
    <col min="5388" max="5388" width="11.5546875" style="1" customWidth="1"/>
    <col min="5389" max="5390" width="10.5546875" style="1" customWidth="1"/>
    <col min="5391" max="5391" width="7.44140625" style="1" customWidth="1"/>
    <col min="5392" max="5392" width="6.109375" style="1" customWidth="1"/>
    <col min="5393" max="5393" width="8.44140625" style="1" customWidth="1"/>
    <col min="5394" max="5394" width="7" style="1" customWidth="1"/>
    <col min="5395" max="5395" width="7.88671875" style="1" customWidth="1"/>
    <col min="5396" max="5396" width="8.5546875" style="1" customWidth="1"/>
    <col min="5397" max="5397" width="10.5546875" style="1" customWidth="1"/>
    <col min="5398" max="5398" width="9.88671875" style="1" customWidth="1"/>
    <col min="5399" max="5399" width="10" style="1" customWidth="1"/>
    <col min="5400" max="5400" width="10.6640625" style="1" customWidth="1"/>
    <col min="5401" max="5401" width="11.5546875" style="1" customWidth="1"/>
    <col min="5402" max="5402" width="9.109375" style="1"/>
    <col min="5403" max="5403" width="9.5546875" style="1" customWidth="1"/>
    <col min="5404" max="5404" width="9.109375" style="1"/>
    <col min="5405" max="5405" width="9.5546875" style="1" customWidth="1"/>
    <col min="5406" max="5406" width="9.109375" style="1"/>
    <col min="5407" max="5407" width="9.5546875" style="1" customWidth="1"/>
    <col min="5408" max="5408" width="9.109375" style="1"/>
    <col min="5409" max="5409" width="9.5546875" style="1" customWidth="1"/>
    <col min="5410" max="5410" width="9.109375" style="1"/>
    <col min="5411" max="5411" width="9.5546875" style="1" customWidth="1"/>
    <col min="5412" max="5412" width="9.109375" style="1"/>
    <col min="5413" max="5413" width="9.5546875" style="1" customWidth="1"/>
    <col min="5414" max="5414" width="9.109375" style="1"/>
    <col min="5415" max="5415" width="9.5546875" style="1" customWidth="1"/>
    <col min="5416" max="5416" width="9.109375" style="1"/>
    <col min="5417" max="5417" width="9.5546875" style="1" customWidth="1"/>
    <col min="5418" max="5632" width="9.109375" style="1"/>
    <col min="5633" max="5633" width="7.33203125" style="1" customWidth="1"/>
    <col min="5634" max="5634" width="7.88671875" style="1" customWidth="1"/>
    <col min="5635" max="5635" width="9.6640625" style="1" customWidth="1"/>
    <col min="5636" max="5636" width="10.5546875" style="1" customWidth="1"/>
    <col min="5637" max="5637" width="9.6640625" style="1" customWidth="1"/>
    <col min="5638" max="5638" width="9.5546875" style="1" customWidth="1"/>
    <col min="5639" max="5639" width="7" style="1" customWidth="1"/>
    <col min="5640" max="5640" width="8.109375" style="1" customWidth="1"/>
    <col min="5641" max="5643" width="10.5546875" style="1" customWidth="1"/>
    <col min="5644" max="5644" width="11.5546875" style="1" customWidth="1"/>
    <col min="5645" max="5646" width="10.5546875" style="1" customWidth="1"/>
    <col min="5647" max="5647" width="7.44140625" style="1" customWidth="1"/>
    <col min="5648" max="5648" width="6.109375" style="1" customWidth="1"/>
    <col min="5649" max="5649" width="8.44140625" style="1" customWidth="1"/>
    <col min="5650" max="5650" width="7" style="1" customWidth="1"/>
    <col min="5651" max="5651" width="7.88671875" style="1" customWidth="1"/>
    <col min="5652" max="5652" width="8.5546875" style="1" customWidth="1"/>
    <col min="5653" max="5653" width="10.5546875" style="1" customWidth="1"/>
    <col min="5654" max="5654" width="9.88671875" style="1" customWidth="1"/>
    <col min="5655" max="5655" width="10" style="1" customWidth="1"/>
    <col min="5656" max="5656" width="10.6640625" style="1" customWidth="1"/>
    <col min="5657" max="5657" width="11.5546875" style="1" customWidth="1"/>
    <col min="5658" max="5658" width="9.109375" style="1"/>
    <col min="5659" max="5659" width="9.5546875" style="1" customWidth="1"/>
    <col min="5660" max="5660" width="9.109375" style="1"/>
    <col min="5661" max="5661" width="9.5546875" style="1" customWidth="1"/>
    <col min="5662" max="5662" width="9.109375" style="1"/>
    <col min="5663" max="5663" width="9.5546875" style="1" customWidth="1"/>
    <col min="5664" max="5664" width="9.109375" style="1"/>
    <col min="5665" max="5665" width="9.5546875" style="1" customWidth="1"/>
    <col min="5666" max="5666" width="9.109375" style="1"/>
    <col min="5667" max="5667" width="9.5546875" style="1" customWidth="1"/>
    <col min="5668" max="5668" width="9.109375" style="1"/>
    <col min="5669" max="5669" width="9.5546875" style="1" customWidth="1"/>
    <col min="5670" max="5670" width="9.109375" style="1"/>
    <col min="5671" max="5671" width="9.5546875" style="1" customWidth="1"/>
    <col min="5672" max="5672" width="9.109375" style="1"/>
    <col min="5673" max="5673" width="9.5546875" style="1" customWidth="1"/>
    <col min="5674" max="5888" width="9.109375" style="1"/>
    <col min="5889" max="5889" width="7.33203125" style="1" customWidth="1"/>
    <col min="5890" max="5890" width="7.88671875" style="1" customWidth="1"/>
    <col min="5891" max="5891" width="9.6640625" style="1" customWidth="1"/>
    <col min="5892" max="5892" width="10.5546875" style="1" customWidth="1"/>
    <col min="5893" max="5893" width="9.6640625" style="1" customWidth="1"/>
    <col min="5894" max="5894" width="9.5546875" style="1" customWidth="1"/>
    <col min="5895" max="5895" width="7" style="1" customWidth="1"/>
    <col min="5896" max="5896" width="8.109375" style="1" customWidth="1"/>
    <col min="5897" max="5899" width="10.5546875" style="1" customWidth="1"/>
    <col min="5900" max="5900" width="11.5546875" style="1" customWidth="1"/>
    <col min="5901" max="5902" width="10.5546875" style="1" customWidth="1"/>
    <col min="5903" max="5903" width="7.44140625" style="1" customWidth="1"/>
    <col min="5904" max="5904" width="6.109375" style="1" customWidth="1"/>
    <col min="5905" max="5905" width="8.44140625" style="1" customWidth="1"/>
    <col min="5906" max="5906" width="7" style="1" customWidth="1"/>
    <col min="5907" max="5907" width="7.88671875" style="1" customWidth="1"/>
    <col min="5908" max="5908" width="8.5546875" style="1" customWidth="1"/>
    <col min="5909" max="5909" width="10.5546875" style="1" customWidth="1"/>
    <col min="5910" max="5910" width="9.88671875" style="1" customWidth="1"/>
    <col min="5911" max="5911" width="10" style="1" customWidth="1"/>
    <col min="5912" max="5912" width="10.6640625" style="1" customWidth="1"/>
    <col min="5913" max="5913" width="11.5546875" style="1" customWidth="1"/>
    <col min="5914" max="5914" width="9.109375" style="1"/>
    <col min="5915" max="5915" width="9.5546875" style="1" customWidth="1"/>
    <col min="5916" max="5916" width="9.109375" style="1"/>
    <col min="5917" max="5917" width="9.5546875" style="1" customWidth="1"/>
    <col min="5918" max="5918" width="9.109375" style="1"/>
    <col min="5919" max="5919" width="9.5546875" style="1" customWidth="1"/>
    <col min="5920" max="5920" width="9.109375" style="1"/>
    <col min="5921" max="5921" width="9.5546875" style="1" customWidth="1"/>
    <col min="5922" max="5922" width="9.109375" style="1"/>
    <col min="5923" max="5923" width="9.5546875" style="1" customWidth="1"/>
    <col min="5924" max="5924" width="9.109375" style="1"/>
    <col min="5925" max="5925" width="9.5546875" style="1" customWidth="1"/>
    <col min="5926" max="5926" width="9.109375" style="1"/>
    <col min="5927" max="5927" width="9.5546875" style="1" customWidth="1"/>
    <col min="5928" max="5928" width="9.109375" style="1"/>
    <col min="5929" max="5929" width="9.5546875" style="1" customWidth="1"/>
    <col min="5930" max="6144" width="9.109375" style="1"/>
    <col min="6145" max="6145" width="7.33203125" style="1" customWidth="1"/>
    <col min="6146" max="6146" width="7.88671875" style="1" customWidth="1"/>
    <col min="6147" max="6147" width="9.6640625" style="1" customWidth="1"/>
    <col min="6148" max="6148" width="10.5546875" style="1" customWidth="1"/>
    <col min="6149" max="6149" width="9.6640625" style="1" customWidth="1"/>
    <col min="6150" max="6150" width="9.5546875" style="1" customWidth="1"/>
    <col min="6151" max="6151" width="7" style="1" customWidth="1"/>
    <col min="6152" max="6152" width="8.109375" style="1" customWidth="1"/>
    <col min="6153" max="6155" width="10.5546875" style="1" customWidth="1"/>
    <col min="6156" max="6156" width="11.5546875" style="1" customWidth="1"/>
    <col min="6157" max="6158" width="10.5546875" style="1" customWidth="1"/>
    <col min="6159" max="6159" width="7.44140625" style="1" customWidth="1"/>
    <col min="6160" max="6160" width="6.109375" style="1" customWidth="1"/>
    <col min="6161" max="6161" width="8.44140625" style="1" customWidth="1"/>
    <col min="6162" max="6162" width="7" style="1" customWidth="1"/>
    <col min="6163" max="6163" width="7.88671875" style="1" customWidth="1"/>
    <col min="6164" max="6164" width="8.5546875" style="1" customWidth="1"/>
    <col min="6165" max="6165" width="10.5546875" style="1" customWidth="1"/>
    <col min="6166" max="6166" width="9.88671875" style="1" customWidth="1"/>
    <col min="6167" max="6167" width="10" style="1" customWidth="1"/>
    <col min="6168" max="6168" width="10.6640625" style="1" customWidth="1"/>
    <col min="6169" max="6169" width="11.5546875" style="1" customWidth="1"/>
    <col min="6170" max="6170" width="9.109375" style="1"/>
    <col min="6171" max="6171" width="9.5546875" style="1" customWidth="1"/>
    <col min="6172" max="6172" width="9.109375" style="1"/>
    <col min="6173" max="6173" width="9.5546875" style="1" customWidth="1"/>
    <col min="6174" max="6174" width="9.109375" style="1"/>
    <col min="6175" max="6175" width="9.5546875" style="1" customWidth="1"/>
    <col min="6176" max="6176" width="9.109375" style="1"/>
    <col min="6177" max="6177" width="9.5546875" style="1" customWidth="1"/>
    <col min="6178" max="6178" width="9.109375" style="1"/>
    <col min="6179" max="6179" width="9.5546875" style="1" customWidth="1"/>
    <col min="6180" max="6180" width="9.109375" style="1"/>
    <col min="6181" max="6181" width="9.5546875" style="1" customWidth="1"/>
    <col min="6182" max="6182" width="9.109375" style="1"/>
    <col min="6183" max="6183" width="9.5546875" style="1" customWidth="1"/>
    <col min="6184" max="6184" width="9.109375" style="1"/>
    <col min="6185" max="6185" width="9.5546875" style="1" customWidth="1"/>
    <col min="6186" max="6400" width="9.109375" style="1"/>
    <col min="6401" max="6401" width="7.33203125" style="1" customWidth="1"/>
    <col min="6402" max="6402" width="7.88671875" style="1" customWidth="1"/>
    <col min="6403" max="6403" width="9.6640625" style="1" customWidth="1"/>
    <col min="6404" max="6404" width="10.5546875" style="1" customWidth="1"/>
    <col min="6405" max="6405" width="9.6640625" style="1" customWidth="1"/>
    <col min="6406" max="6406" width="9.5546875" style="1" customWidth="1"/>
    <col min="6407" max="6407" width="7" style="1" customWidth="1"/>
    <col min="6408" max="6408" width="8.109375" style="1" customWidth="1"/>
    <col min="6409" max="6411" width="10.5546875" style="1" customWidth="1"/>
    <col min="6412" max="6412" width="11.5546875" style="1" customWidth="1"/>
    <col min="6413" max="6414" width="10.5546875" style="1" customWidth="1"/>
    <col min="6415" max="6415" width="7.44140625" style="1" customWidth="1"/>
    <col min="6416" max="6416" width="6.109375" style="1" customWidth="1"/>
    <col min="6417" max="6417" width="8.44140625" style="1" customWidth="1"/>
    <col min="6418" max="6418" width="7" style="1" customWidth="1"/>
    <col min="6419" max="6419" width="7.88671875" style="1" customWidth="1"/>
    <col min="6420" max="6420" width="8.5546875" style="1" customWidth="1"/>
    <col min="6421" max="6421" width="10.5546875" style="1" customWidth="1"/>
    <col min="6422" max="6422" width="9.88671875" style="1" customWidth="1"/>
    <col min="6423" max="6423" width="10" style="1" customWidth="1"/>
    <col min="6424" max="6424" width="10.6640625" style="1" customWidth="1"/>
    <col min="6425" max="6425" width="11.5546875" style="1" customWidth="1"/>
    <col min="6426" max="6426" width="9.109375" style="1"/>
    <col min="6427" max="6427" width="9.5546875" style="1" customWidth="1"/>
    <col min="6428" max="6428" width="9.109375" style="1"/>
    <col min="6429" max="6429" width="9.5546875" style="1" customWidth="1"/>
    <col min="6430" max="6430" width="9.109375" style="1"/>
    <col min="6431" max="6431" width="9.5546875" style="1" customWidth="1"/>
    <col min="6432" max="6432" width="9.109375" style="1"/>
    <col min="6433" max="6433" width="9.5546875" style="1" customWidth="1"/>
    <col min="6434" max="6434" width="9.109375" style="1"/>
    <col min="6435" max="6435" width="9.5546875" style="1" customWidth="1"/>
    <col min="6436" max="6436" width="9.109375" style="1"/>
    <col min="6437" max="6437" width="9.5546875" style="1" customWidth="1"/>
    <col min="6438" max="6438" width="9.109375" style="1"/>
    <col min="6439" max="6439" width="9.5546875" style="1" customWidth="1"/>
    <col min="6440" max="6440" width="9.109375" style="1"/>
    <col min="6441" max="6441" width="9.5546875" style="1" customWidth="1"/>
    <col min="6442" max="6656" width="9.109375" style="1"/>
    <col min="6657" max="6657" width="7.33203125" style="1" customWidth="1"/>
    <col min="6658" max="6658" width="7.88671875" style="1" customWidth="1"/>
    <col min="6659" max="6659" width="9.6640625" style="1" customWidth="1"/>
    <col min="6660" max="6660" width="10.5546875" style="1" customWidth="1"/>
    <col min="6661" max="6661" width="9.6640625" style="1" customWidth="1"/>
    <col min="6662" max="6662" width="9.5546875" style="1" customWidth="1"/>
    <col min="6663" max="6663" width="7" style="1" customWidth="1"/>
    <col min="6664" max="6664" width="8.109375" style="1" customWidth="1"/>
    <col min="6665" max="6667" width="10.5546875" style="1" customWidth="1"/>
    <col min="6668" max="6668" width="11.5546875" style="1" customWidth="1"/>
    <col min="6669" max="6670" width="10.5546875" style="1" customWidth="1"/>
    <col min="6671" max="6671" width="7.44140625" style="1" customWidth="1"/>
    <col min="6672" max="6672" width="6.109375" style="1" customWidth="1"/>
    <col min="6673" max="6673" width="8.44140625" style="1" customWidth="1"/>
    <col min="6674" max="6674" width="7" style="1" customWidth="1"/>
    <col min="6675" max="6675" width="7.88671875" style="1" customWidth="1"/>
    <col min="6676" max="6676" width="8.5546875" style="1" customWidth="1"/>
    <col min="6677" max="6677" width="10.5546875" style="1" customWidth="1"/>
    <col min="6678" max="6678" width="9.88671875" style="1" customWidth="1"/>
    <col min="6679" max="6679" width="10" style="1" customWidth="1"/>
    <col min="6680" max="6680" width="10.6640625" style="1" customWidth="1"/>
    <col min="6681" max="6681" width="11.5546875" style="1" customWidth="1"/>
    <col min="6682" max="6682" width="9.109375" style="1"/>
    <col min="6683" max="6683" width="9.5546875" style="1" customWidth="1"/>
    <col min="6684" max="6684" width="9.109375" style="1"/>
    <col min="6685" max="6685" width="9.5546875" style="1" customWidth="1"/>
    <col min="6686" max="6686" width="9.109375" style="1"/>
    <col min="6687" max="6687" width="9.5546875" style="1" customWidth="1"/>
    <col min="6688" max="6688" width="9.109375" style="1"/>
    <col min="6689" max="6689" width="9.5546875" style="1" customWidth="1"/>
    <col min="6690" max="6690" width="9.109375" style="1"/>
    <col min="6691" max="6691" width="9.5546875" style="1" customWidth="1"/>
    <col min="6692" max="6692" width="9.109375" style="1"/>
    <col min="6693" max="6693" width="9.5546875" style="1" customWidth="1"/>
    <col min="6694" max="6694" width="9.109375" style="1"/>
    <col min="6695" max="6695" width="9.5546875" style="1" customWidth="1"/>
    <col min="6696" max="6696" width="9.109375" style="1"/>
    <col min="6697" max="6697" width="9.5546875" style="1" customWidth="1"/>
    <col min="6698" max="6912" width="9.109375" style="1"/>
    <col min="6913" max="6913" width="7.33203125" style="1" customWidth="1"/>
    <col min="6914" max="6914" width="7.88671875" style="1" customWidth="1"/>
    <col min="6915" max="6915" width="9.6640625" style="1" customWidth="1"/>
    <col min="6916" max="6916" width="10.5546875" style="1" customWidth="1"/>
    <col min="6917" max="6917" width="9.6640625" style="1" customWidth="1"/>
    <col min="6918" max="6918" width="9.5546875" style="1" customWidth="1"/>
    <col min="6919" max="6919" width="7" style="1" customWidth="1"/>
    <col min="6920" max="6920" width="8.109375" style="1" customWidth="1"/>
    <col min="6921" max="6923" width="10.5546875" style="1" customWidth="1"/>
    <col min="6924" max="6924" width="11.5546875" style="1" customWidth="1"/>
    <col min="6925" max="6926" width="10.5546875" style="1" customWidth="1"/>
    <col min="6927" max="6927" width="7.44140625" style="1" customWidth="1"/>
    <col min="6928" max="6928" width="6.109375" style="1" customWidth="1"/>
    <col min="6929" max="6929" width="8.44140625" style="1" customWidth="1"/>
    <col min="6930" max="6930" width="7" style="1" customWidth="1"/>
    <col min="6931" max="6931" width="7.88671875" style="1" customWidth="1"/>
    <col min="6932" max="6932" width="8.5546875" style="1" customWidth="1"/>
    <col min="6933" max="6933" width="10.5546875" style="1" customWidth="1"/>
    <col min="6934" max="6934" width="9.88671875" style="1" customWidth="1"/>
    <col min="6935" max="6935" width="10" style="1" customWidth="1"/>
    <col min="6936" max="6936" width="10.6640625" style="1" customWidth="1"/>
    <col min="6937" max="6937" width="11.5546875" style="1" customWidth="1"/>
    <col min="6938" max="6938" width="9.109375" style="1"/>
    <col min="6939" max="6939" width="9.5546875" style="1" customWidth="1"/>
    <col min="6940" max="6940" width="9.109375" style="1"/>
    <col min="6941" max="6941" width="9.5546875" style="1" customWidth="1"/>
    <col min="6942" max="6942" width="9.109375" style="1"/>
    <col min="6943" max="6943" width="9.5546875" style="1" customWidth="1"/>
    <col min="6944" max="6944" width="9.109375" style="1"/>
    <col min="6945" max="6945" width="9.5546875" style="1" customWidth="1"/>
    <col min="6946" max="6946" width="9.109375" style="1"/>
    <col min="6947" max="6947" width="9.5546875" style="1" customWidth="1"/>
    <col min="6948" max="6948" width="9.109375" style="1"/>
    <col min="6949" max="6949" width="9.5546875" style="1" customWidth="1"/>
    <col min="6950" max="6950" width="9.109375" style="1"/>
    <col min="6951" max="6951" width="9.5546875" style="1" customWidth="1"/>
    <col min="6952" max="6952" width="9.109375" style="1"/>
    <col min="6953" max="6953" width="9.5546875" style="1" customWidth="1"/>
    <col min="6954" max="7168" width="9.109375" style="1"/>
    <col min="7169" max="7169" width="7.33203125" style="1" customWidth="1"/>
    <col min="7170" max="7170" width="7.88671875" style="1" customWidth="1"/>
    <col min="7171" max="7171" width="9.6640625" style="1" customWidth="1"/>
    <col min="7172" max="7172" width="10.5546875" style="1" customWidth="1"/>
    <col min="7173" max="7173" width="9.6640625" style="1" customWidth="1"/>
    <col min="7174" max="7174" width="9.5546875" style="1" customWidth="1"/>
    <col min="7175" max="7175" width="7" style="1" customWidth="1"/>
    <col min="7176" max="7176" width="8.109375" style="1" customWidth="1"/>
    <col min="7177" max="7179" width="10.5546875" style="1" customWidth="1"/>
    <col min="7180" max="7180" width="11.5546875" style="1" customWidth="1"/>
    <col min="7181" max="7182" width="10.5546875" style="1" customWidth="1"/>
    <col min="7183" max="7183" width="7.44140625" style="1" customWidth="1"/>
    <col min="7184" max="7184" width="6.109375" style="1" customWidth="1"/>
    <col min="7185" max="7185" width="8.44140625" style="1" customWidth="1"/>
    <col min="7186" max="7186" width="7" style="1" customWidth="1"/>
    <col min="7187" max="7187" width="7.88671875" style="1" customWidth="1"/>
    <col min="7188" max="7188" width="8.5546875" style="1" customWidth="1"/>
    <col min="7189" max="7189" width="10.5546875" style="1" customWidth="1"/>
    <col min="7190" max="7190" width="9.88671875" style="1" customWidth="1"/>
    <col min="7191" max="7191" width="10" style="1" customWidth="1"/>
    <col min="7192" max="7192" width="10.6640625" style="1" customWidth="1"/>
    <col min="7193" max="7193" width="11.5546875" style="1" customWidth="1"/>
    <col min="7194" max="7194" width="9.109375" style="1"/>
    <col min="7195" max="7195" width="9.5546875" style="1" customWidth="1"/>
    <col min="7196" max="7196" width="9.109375" style="1"/>
    <col min="7197" max="7197" width="9.5546875" style="1" customWidth="1"/>
    <col min="7198" max="7198" width="9.109375" style="1"/>
    <col min="7199" max="7199" width="9.5546875" style="1" customWidth="1"/>
    <col min="7200" max="7200" width="9.109375" style="1"/>
    <col min="7201" max="7201" width="9.5546875" style="1" customWidth="1"/>
    <col min="7202" max="7202" width="9.109375" style="1"/>
    <col min="7203" max="7203" width="9.5546875" style="1" customWidth="1"/>
    <col min="7204" max="7204" width="9.109375" style="1"/>
    <col min="7205" max="7205" width="9.5546875" style="1" customWidth="1"/>
    <col min="7206" max="7206" width="9.109375" style="1"/>
    <col min="7207" max="7207" width="9.5546875" style="1" customWidth="1"/>
    <col min="7208" max="7208" width="9.109375" style="1"/>
    <col min="7209" max="7209" width="9.5546875" style="1" customWidth="1"/>
    <col min="7210" max="7424" width="9.109375" style="1"/>
    <col min="7425" max="7425" width="7.33203125" style="1" customWidth="1"/>
    <col min="7426" max="7426" width="7.88671875" style="1" customWidth="1"/>
    <col min="7427" max="7427" width="9.6640625" style="1" customWidth="1"/>
    <col min="7428" max="7428" width="10.5546875" style="1" customWidth="1"/>
    <col min="7429" max="7429" width="9.6640625" style="1" customWidth="1"/>
    <col min="7430" max="7430" width="9.5546875" style="1" customWidth="1"/>
    <col min="7431" max="7431" width="7" style="1" customWidth="1"/>
    <col min="7432" max="7432" width="8.109375" style="1" customWidth="1"/>
    <col min="7433" max="7435" width="10.5546875" style="1" customWidth="1"/>
    <col min="7436" max="7436" width="11.5546875" style="1" customWidth="1"/>
    <col min="7437" max="7438" width="10.5546875" style="1" customWidth="1"/>
    <col min="7439" max="7439" width="7.44140625" style="1" customWidth="1"/>
    <col min="7440" max="7440" width="6.109375" style="1" customWidth="1"/>
    <col min="7441" max="7441" width="8.44140625" style="1" customWidth="1"/>
    <col min="7442" max="7442" width="7" style="1" customWidth="1"/>
    <col min="7443" max="7443" width="7.88671875" style="1" customWidth="1"/>
    <col min="7444" max="7444" width="8.5546875" style="1" customWidth="1"/>
    <col min="7445" max="7445" width="10.5546875" style="1" customWidth="1"/>
    <col min="7446" max="7446" width="9.88671875" style="1" customWidth="1"/>
    <col min="7447" max="7447" width="10" style="1" customWidth="1"/>
    <col min="7448" max="7448" width="10.6640625" style="1" customWidth="1"/>
    <col min="7449" max="7449" width="11.5546875" style="1" customWidth="1"/>
    <col min="7450" max="7450" width="9.109375" style="1"/>
    <col min="7451" max="7451" width="9.5546875" style="1" customWidth="1"/>
    <col min="7452" max="7452" width="9.109375" style="1"/>
    <col min="7453" max="7453" width="9.5546875" style="1" customWidth="1"/>
    <col min="7454" max="7454" width="9.109375" style="1"/>
    <col min="7455" max="7455" width="9.5546875" style="1" customWidth="1"/>
    <col min="7456" max="7456" width="9.109375" style="1"/>
    <col min="7457" max="7457" width="9.5546875" style="1" customWidth="1"/>
    <col min="7458" max="7458" width="9.109375" style="1"/>
    <col min="7459" max="7459" width="9.5546875" style="1" customWidth="1"/>
    <col min="7460" max="7460" width="9.109375" style="1"/>
    <col min="7461" max="7461" width="9.5546875" style="1" customWidth="1"/>
    <col min="7462" max="7462" width="9.109375" style="1"/>
    <col min="7463" max="7463" width="9.5546875" style="1" customWidth="1"/>
    <col min="7464" max="7464" width="9.109375" style="1"/>
    <col min="7465" max="7465" width="9.5546875" style="1" customWidth="1"/>
    <col min="7466" max="7680" width="9.109375" style="1"/>
    <col min="7681" max="7681" width="7.33203125" style="1" customWidth="1"/>
    <col min="7682" max="7682" width="7.88671875" style="1" customWidth="1"/>
    <col min="7683" max="7683" width="9.6640625" style="1" customWidth="1"/>
    <col min="7684" max="7684" width="10.5546875" style="1" customWidth="1"/>
    <col min="7685" max="7685" width="9.6640625" style="1" customWidth="1"/>
    <col min="7686" max="7686" width="9.5546875" style="1" customWidth="1"/>
    <col min="7687" max="7687" width="7" style="1" customWidth="1"/>
    <col min="7688" max="7688" width="8.109375" style="1" customWidth="1"/>
    <col min="7689" max="7691" width="10.5546875" style="1" customWidth="1"/>
    <col min="7692" max="7692" width="11.5546875" style="1" customWidth="1"/>
    <col min="7693" max="7694" width="10.5546875" style="1" customWidth="1"/>
    <col min="7695" max="7695" width="7.44140625" style="1" customWidth="1"/>
    <col min="7696" max="7696" width="6.109375" style="1" customWidth="1"/>
    <col min="7697" max="7697" width="8.44140625" style="1" customWidth="1"/>
    <col min="7698" max="7698" width="7" style="1" customWidth="1"/>
    <col min="7699" max="7699" width="7.88671875" style="1" customWidth="1"/>
    <col min="7700" max="7700" width="8.5546875" style="1" customWidth="1"/>
    <col min="7701" max="7701" width="10.5546875" style="1" customWidth="1"/>
    <col min="7702" max="7702" width="9.88671875" style="1" customWidth="1"/>
    <col min="7703" max="7703" width="10" style="1" customWidth="1"/>
    <col min="7704" max="7704" width="10.6640625" style="1" customWidth="1"/>
    <col min="7705" max="7705" width="11.5546875" style="1" customWidth="1"/>
    <col min="7706" max="7706" width="9.109375" style="1"/>
    <col min="7707" max="7707" width="9.5546875" style="1" customWidth="1"/>
    <col min="7708" max="7708" width="9.109375" style="1"/>
    <col min="7709" max="7709" width="9.5546875" style="1" customWidth="1"/>
    <col min="7710" max="7710" width="9.109375" style="1"/>
    <col min="7711" max="7711" width="9.5546875" style="1" customWidth="1"/>
    <col min="7712" max="7712" width="9.109375" style="1"/>
    <col min="7713" max="7713" width="9.5546875" style="1" customWidth="1"/>
    <col min="7714" max="7714" width="9.109375" style="1"/>
    <col min="7715" max="7715" width="9.5546875" style="1" customWidth="1"/>
    <col min="7716" max="7716" width="9.109375" style="1"/>
    <col min="7717" max="7717" width="9.5546875" style="1" customWidth="1"/>
    <col min="7718" max="7718" width="9.109375" style="1"/>
    <col min="7719" max="7719" width="9.5546875" style="1" customWidth="1"/>
    <col min="7720" max="7720" width="9.109375" style="1"/>
    <col min="7721" max="7721" width="9.5546875" style="1" customWidth="1"/>
    <col min="7722" max="7936" width="9.109375" style="1"/>
    <col min="7937" max="7937" width="7.33203125" style="1" customWidth="1"/>
    <col min="7938" max="7938" width="7.88671875" style="1" customWidth="1"/>
    <col min="7939" max="7939" width="9.6640625" style="1" customWidth="1"/>
    <col min="7940" max="7940" width="10.5546875" style="1" customWidth="1"/>
    <col min="7941" max="7941" width="9.6640625" style="1" customWidth="1"/>
    <col min="7942" max="7942" width="9.5546875" style="1" customWidth="1"/>
    <col min="7943" max="7943" width="7" style="1" customWidth="1"/>
    <col min="7944" max="7944" width="8.109375" style="1" customWidth="1"/>
    <col min="7945" max="7947" width="10.5546875" style="1" customWidth="1"/>
    <col min="7948" max="7948" width="11.5546875" style="1" customWidth="1"/>
    <col min="7949" max="7950" width="10.5546875" style="1" customWidth="1"/>
    <col min="7951" max="7951" width="7.44140625" style="1" customWidth="1"/>
    <col min="7952" max="7952" width="6.109375" style="1" customWidth="1"/>
    <col min="7953" max="7953" width="8.44140625" style="1" customWidth="1"/>
    <col min="7954" max="7954" width="7" style="1" customWidth="1"/>
    <col min="7955" max="7955" width="7.88671875" style="1" customWidth="1"/>
    <col min="7956" max="7956" width="8.5546875" style="1" customWidth="1"/>
    <col min="7957" max="7957" width="10.5546875" style="1" customWidth="1"/>
    <col min="7958" max="7958" width="9.88671875" style="1" customWidth="1"/>
    <col min="7959" max="7959" width="10" style="1" customWidth="1"/>
    <col min="7960" max="7960" width="10.6640625" style="1" customWidth="1"/>
    <col min="7961" max="7961" width="11.5546875" style="1" customWidth="1"/>
    <col min="7962" max="7962" width="9.109375" style="1"/>
    <col min="7963" max="7963" width="9.5546875" style="1" customWidth="1"/>
    <col min="7964" max="7964" width="9.109375" style="1"/>
    <col min="7965" max="7965" width="9.5546875" style="1" customWidth="1"/>
    <col min="7966" max="7966" width="9.109375" style="1"/>
    <col min="7967" max="7967" width="9.5546875" style="1" customWidth="1"/>
    <col min="7968" max="7968" width="9.109375" style="1"/>
    <col min="7969" max="7969" width="9.5546875" style="1" customWidth="1"/>
    <col min="7970" max="7970" width="9.109375" style="1"/>
    <col min="7971" max="7971" width="9.5546875" style="1" customWidth="1"/>
    <col min="7972" max="7972" width="9.109375" style="1"/>
    <col min="7973" max="7973" width="9.5546875" style="1" customWidth="1"/>
    <col min="7974" max="7974" width="9.109375" style="1"/>
    <col min="7975" max="7975" width="9.5546875" style="1" customWidth="1"/>
    <col min="7976" max="7976" width="9.109375" style="1"/>
    <col min="7977" max="7977" width="9.5546875" style="1" customWidth="1"/>
    <col min="7978" max="8192" width="9.109375" style="1"/>
    <col min="8193" max="8193" width="7.33203125" style="1" customWidth="1"/>
    <col min="8194" max="8194" width="7.88671875" style="1" customWidth="1"/>
    <col min="8195" max="8195" width="9.6640625" style="1" customWidth="1"/>
    <col min="8196" max="8196" width="10.5546875" style="1" customWidth="1"/>
    <col min="8197" max="8197" width="9.6640625" style="1" customWidth="1"/>
    <col min="8198" max="8198" width="9.5546875" style="1" customWidth="1"/>
    <col min="8199" max="8199" width="7" style="1" customWidth="1"/>
    <col min="8200" max="8200" width="8.109375" style="1" customWidth="1"/>
    <col min="8201" max="8203" width="10.5546875" style="1" customWidth="1"/>
    <col min="8204" max="8204" width="11.5546875" style="1" customWidth="1"/>
    <col min="8205" max="8206" width="10.5546875" style="1" customWidth="1"/>
    <col min="8207" max="8207" width="7.44140625" style="1" customWidth="1"/>
    <col min="8208" max="8208" width="6.109375" style="1" customWidth="1"/>
    <col min="8209" max="8209" width="8.44140625" style="1" customWidth="1"/>
    <col min="8210" max="8210" width="7" style="1" customWidth="1"/>
    <col min="8211" max="8211" width="7.88671875" style="1" customWidth="1"/>
    <col min="8212" max="8212" width="8.5546875" style="1" customWidth="1"/>
    <col min="8213" max="8213" width="10.5546875" style="1" customWidth="1"/>
    <col min="8214" max="8214" width="9.88671875" style="1" customWidth="1"/>
    <col min="8215" max="8215" width="10" style="1" customWidth="1"/>
    <col min="8216" max="8216" width="10.6640625" style="1" customWidth="1"/>
    <col min="8217" max="8217" width="11.5546875" style="1" customWidth="1"/>
    <col min="8218" max="8218" width="9.109375" style="1"/>
    <col min="8219" max="8219" width="9.5546875" style="1" customWidth="1"/>
    <col min="8220" max="8220" width="9.109375" style="1"/>
    <col min="8221" max="8221" width="9.5546875" style="1" customWidth="1"/>
    <col min="8222" max="8222" width="9.109375" style="1"/>
    <col min="8223" max="8223" width="9.5546875" style="1" customWidth="1"/>
    <col min="8224" max="8224" width="9.109375" style="1"/>
    <col min="8225" max="8225" width="9.5546875" style="1" customWidth="1"/>
    <col min="8226" max="8226" width="9.109375" style="1"/>
    <col min="8227" max="8227" width="9.5546875" style="1" customWidth="1"/>
    <col min="8228" max="8228" width="9.109375" style="1"/>
    <col min="8229" max="8229" width="9.5546875" style="1" customWidth="1"/>
    <col min="8230" max="8230" width="9.109375" style="1"/>
    <col min="8231" max="8231" width="9.5546875" style="1" customWidth="1"/>
    <col min="8232" max="8232" width="9.109375" style="1"/>
    <col min="8233" max="8233" width="9.5546875" style="1" customWidth="1"/>
    <col min="8234" max="8448" width="9.109375" style="1"/>
    <col min="8449" max="8449" width="7.33203125" style="1" customWidth="1"/>
    <col min="8450" max="8450" width="7.88671875" style="1" customWidth="1"/>
    <col min="8451" max="8451" width="9.6640625" style="1" customWidth="1"/>
    <col min="8452" max="8452" width="10.5546875" style="1" customWidth="1"/>
    <col min="8453" max="8453" width="9.6640625" style="1" customWidth="1"/>
    <col min="8454" max="8454" width="9.5546875" style="1" customWidth="1"/>
    <col min="8455" max="8455" width="7" style="1" customWidth="1"/>
    <col min="8456" max="8456" width="8.109375" style="1" customWidth="1"/>
    <col min="8457" max="8459" width="10.5546875" style="1" customWidth="1"/>
    <col min="8460" max="8460" width="11.5546875" style="1" customWidth="1"/>
    <col min="8461" max="8462" width="10.5546875" style="1" customWidth="1"/>
    <col min="8463" max="8463" width="7.44140625" style="1" customWidth="1"/>
    <col min="8464" max="8464" width="6.109375" style="1" customWidth="1"/>
    <col min="8465" max="8465" width="8.44140625" style="1" customWidth="1"/>
    <col min="8466" max="8466" width="7" style="1" customWidth="1"/>
    <col min="8467" max="8467" width="7.88671875" style="1" customWidth="1"/>
    <col min="8468" max="8468" width="8.5546875" style="1" customWidth="1"/>
    <col min="8469" max="8469" width="10.5546875" style="1" customWidth="1"/>
    <col min="8470" max="8470" width="9.88671875" style="1" customWidth="1"/>
    <col min="8471" max="8471" width="10" style="1" customWidth="1"/>
    <col min="8472" max="8472" width="10.6640625" style="1" customWidth="1"/>
    <col min="8473" max="8473" width="11.5546875" style="1" customWidth="1"/>
    <col min="8474" max="8474" width="9.109375" style="1"/>
    <col min="8475" max="8475" width="9.5546875" style="1" customWidth="1"/>
    <col min="8476" max="8476" width="9.109375" style="1"/>
    <col min="8477" max="8477" width="9.5546875" style="1" customWidth="1"/>
    <col min="8478" max="8478" width="9.109375" style="1"/>
    <col min="8479" max="8479" width="9.5546875" style="1" customWidth="1"/>
    <col min="8480" max="8480" width="9.109375" style="1"/>
    <col min="8481" max="8481" width="9.5546875" style="1" customWidth="1"/>
    <col min="8482" max="8482" width="9.109375" style="1"/>
    <col min="8483" max="8483" width="9.5546875" style="1" customWidth="1"/>
    <col min="8484" max="8484" width="9.109375" style="1"/>
    <col min="8485" max="8485" width="9.5546875" style="1" customWidth="1"/>
    <col min="8486" max="8486" width="9.109375" style="1"/>
    <col min="8487" max="8487" width="9.5546875" style="1" customWidth="1"/>
    <col min="8488" max="8488" width="9.109375" style="1"/>
    <col min="8489" max="8489" width="9.5546875" style="1" customWidth="1"/>
    <col min="8490" max="8704" width="9.109375" style="1"/>
    <col min="8705" max="8705" width="7.33203125" style="1" customWidth="1"/>
    <col min="8706" max="8706" width="7.88671875" style="1" customWidth="1"/>
    <col min="8707" max="8707" width="9.6640625" style="1" customWidth="1"/>
    <col min="8708" max="8708" width="10.5546875" style="1" customWidth="1"/>
    <col min="8709" max="8709" width="9.6640625" style="1" customWidth="1"/>
    <col min="8710" max="8710" width="9.5546875" style="1" customWidth="1"/>
    <col min="8711" max="8711" width="7" style="1" customWidth="1"/>
    <col min="8712" max="8712" width="8.109375" style="1" customWidth="1"/>
    <col min="8713" max="8715" width="10.5546875" style="1" customWidth="1"/>
    <col min="8716" max="8716" width="11.5546875" style="1" customWidth="1"/>
    <col min="8717" max="8718" width="10.5546875" style="1" customWidth="1"/>
    <col min="8719" max="8719" width="7.44140625" style="1" customWidth="1"/>
    <col min="8720" max="8720" width="6.109375" style="1" customWidth="1"/>
    <col min="8721" max="8721" width="8.44140625" style="1" customWidth="1"/>
    <col min="8722" max="8722" width="7" style="1" customWidth="1"/>
    <col min="8723" max="8723" width="7.88671875" style="1" customWidth="1"/>
    <col min="8724" max="8724" width="8.5546875" style="1" customWidth="1"/>
    <col min="8725" max="8725" width="10.5546875" style="1" customWidth="1"/>
    <col min="8726" max="8726" width="9.88671875" style="1" customWidth="1"/>
    <col min="8727" max="8727" width="10" style="1" customWidth="1"/>
    <col min="8728" max="8728" width="10.6640625" style="1" customWidth="1"/>
    <col min="8729" max="8729" width="11.5546875" style="1" customWidth="1"/>
    <col min="8730" max="8730" width="9.109375" style="1"/>
    <col min="8731" max="8731" width="9.5546875" style="1" customWidth="1"/>
    <col min="8732" max="8732" width="9.109375" style="1"/>
    <col min="8733" max="8733" width="9.5546875" style="1" customWidth="1"/>
    <col min="8734" max="8734" width="9.109375" style="1"/>
    <col min="8735" max="8735" width="9.5546875" style="1" customWidth="1"/>
    <col min="8736" max="8736" width="9.109375" style="1"/>
    <col min="8737" max="8737" width="9.5546875" style="1" customWidth="1"/>
    <col min="8738" max="8738" width="9.109375" style="1"/>
    <col min="8739" max="8739" width="9.5546875" style="1" customWidth="1"/>
    <col min="8740" max="8740" width="9.109375" style="1"/>
    <col min="8741" max="8741" width="9.5546875" style="1" customWidth="1"/>
    <col min="8742" max="8742" width="9.109375" style="1"/>
    <col min="8743" max="8743" width="9.5546875" style="1" customWidth="1"/>
    <col min="8744" max="8744" width="9.109375" style="1"/>
    <col min="8745" max="8745" width="9.5546875" style="1" customWidth="1"/>
    <col min="8746" max="8960" width="9.109375" style="1"/>
    <col min="8961" max="8961" width="7.33203125" style="1" customWidth="1"/>
    <col min="8962" max="8962" width="7.88671875" style="1" customWidth="1"/>
    <col min="8963" max="8963" width="9.6640625" style="1" customWidth="1"/>
    <col min="8964" max="8964" width="10.5546875" style="1" customWidth="1"/>
    <col min="8965" max="8965" width="9.6640625" style="1" customWidth="1"/>
    <col min="8966" max="8966" width="9.5546875" style="1" customWidth="1"/>
    <col min="8967" max="8967" width="7" style="1" customWidth="1"/>
    <col min="8968" max="8968" width="8.109375" style="1" customWidth="1"/>
    <col min="8969" max="8971" width="10.5546875" style="1" customWidth="1"/>
    <col min="8972" max="8972" width="11.5546875" style="1" customWidth="1"/>
    <col min="8973" max="8974" width="10.5546875" style="1" customWidth="1"/>
    <col min="8975" max="8975" width="7.44140625" style="1" customWidth="1"/>
    <col min="8976" max="8976" width="6.109375" style="1" customWidth="1"/>
    <col min="8977" max="8977" width="8.44140625" style="1" customWidth="1"/>
    <col min="8978" max="8978" width="7" style="1" customWidth="1"/>
    <col min="8979" max="8979" width="7.88671875" style="1" customWidth="1"/>
    <col min="8980" max="8980" width="8.5546875" style="1" customWidth="1"/>
    <col min="8981" max="8981" width="10.5546875" style="1" customWidth="1"/>
    <col min="8982" max="8982" width="9.88671875" style="1" customWidth="1"/>
    <col min="8983" max="8983" width="10" style="1" customWidth="1"/>
    <col min="8984" max="8984" width="10.6640625" style="1" customWidth="1"/>
    <col min="8985" max="8985" width="11.5546875" style="1" customWidth="1"/>
    <col min="8986" max="8986" width="9.109375" style="1"/>
    <col min="8987" max="8987" width="9.5546875" style="1" customWidth="1"/>
    <col min="8988" max="8988" width="9.109375" style="1"/>
    <col min="8989" max="8989" width="9.5546875" style="1" customWidth="1"/>
    <col min="8990" max="8990" width="9.109375" style="1"/>
    <col min="8991" max="8991" width="9.5546875" style="1" customWidth="1"/>
    <col min="8992" max="8992" width="9.109375" style="1"/>
    <col min="8993" max="8993" width="9.5546875" style="1" customWidth="1"/>
    <col min="8994" max="8994" width="9.109375" style="1"/>
    <col min="8995" max="8995" width="9.5546875" style="1" customWidth="1"/>
    <col min="8996" max="8996" width="9.109375" style="1"/>
    <col min="8997" max="8997" width="9.5546875" style="1" customWidth="1"/>
    <col min="8998" max="8998" width="9.109375" style="1"/>
    <col min="8999" max="8999" width="9.5546875" style="1" customWidth="1"/>
    <col min="9000" max="9000" width="9.109375" style="1"/>
    <col min="9001" max="9001" width="9.5546875" style="1" customWidth="1"/>
    <col min="9002" max="9216" width="9.109375" style="1"/>
    <col min="9217" max="9217" width="7.33203125" style="1" customWidth="1"/>
    <col min="9218" max="9218" width="7.88671875" style="1" customWidth="1"/>
    <col min="9219" max="9219" width="9.6640625" style="1" customWidth="1"/>
    <col min="9220" max="9220" width="10.5546875" style="1" customWidth="1"/>
    <col min="9221" max="9221" width="9.6640625" style="1" customWidth="1"/>
    <col min="9222" max="9222" width="9.5546875" style="1" customWidth="1"/>
    <col min="9223" max="9223" width="7" style="1" customWidth="1"/>
    <col min="9224" max="9224" width="8.109375" style="1" customWidth="1"/>
    <col min="9225" max="9227" width="10.5546875" style="1" customWidth="1"/>
    <col min="9228" max="9228" width="11.5546875" style="1" customWidth="1"/>
    <col min="9229" max="9230" width="10.5546875" style="1" customWidth="1"/>
    <col min="9231" max="9231" width="7.44140625" style="1" customWidth="1"/>
    <col min="9232" max="9232" width="6.109375" style="1" customWidth="1"/>
    <col min="9233" max="9233" width="8.44140625" style="1" customWidth="1"/>
    <col min="9234" max="9234" width="7" style="1" customWidth="1"/>
    <col min="9235" max="9235" width="7.88671875" style="1" customWidth="1"/>
    <col min="9236" max="9236" width="8.5546875" style="1" customWidth="1"/>
    <col min="9237" max="9237" width="10.5546875" style="1" customWidth="1"/>
    <col min="9238" max="9238" width="9.88671875" style="1" customWidth="1"/>
    <col min="9239" max="9239" width="10" style="1" customWidth="1"/>
    <col min="9240" max="9240" width="10.6640625" style="1" customWidth="1"/>
    <col min="9241" max="9241" width="11.5546875" style="1" customWidth="1"/>
    <col min="9242" max="9242" width="9.109375" style="1"/>
    <col min="9243" max="9243" width="9.5546875" style="1" customWidth="1"/>
    <col min="9244" max="9244" width="9.109375" style="1"/>
    <col min="9245" max="9245" width="9.5546875" style="1" customWidth="1"/>
    <col min="9246" max="9246" width="9.109375" style="1"/>
    <col min="9247" max="9247" width="9.5546875" style="1" customWidth="1"/>
    <col min="9248" max="9248" width="9.109375" style="1"/>
    <col min="9249" max="9249" width="9.5546875" style="1" customWidth="1"/>
    <col min="9250" max="9250" width="9.109375" style="1"/>
    <col min="9251" max="9251" width="9.5546875" style="1" customWidth="1"/>
    <col min="9252" max="9252" width="9.109375" style="1"/>
    <col min="9253" max="9253" width="9.5546875" style="1" customWidth="1"/>
    <col min="9254" max="9254" width="9.109375" style="1"/>
    <col min="9255" max="9255" width="9.5546875" style="1" customWidth="1"/>
    <col min="9256" max="9256" width="9.109375" style="1"/>
    <col min="9257" max="9257" width="9.5546875" style="1" customWidth="1"/>
    <col min="9258" max="9472" width="9.109375" style="1"/>
    <col min="9473" max="9473" width="7.33203125" style="1" customWidth="1"/>
    <col min="9474" max="9474" width="7.88671875" style="1" customWidth="1"/>
    <col min="9475" max="9475" width="9.6640625" style="1" customWidth="1"/>
    <col min="9476" max="9476" width="10.5546875" style="1" customWidth="1"/>
    <col min="9477" max="9477" width="9.6640625" style="1" customWidth="1"/>
    <col min="9478" max="9478" width="9.5546875" style="1" customWidth="1"/>
    <col min="9479" max="9479" width="7" style="1" customWidth="1"/>
    <col min="9480" max="9480" width="8.109375" style="1" customWidth="1"/>
    <col min="9481" max="9483" width="10.5546875" style="1" customWidth="1"/>
    <col min="9484" max="9484" width="11.5546875" style="1" customWidth="1"/>
    <col min="9485" max="9486" width="10.5546875" style="1" customWidth="1"/>
    <col min="9487" max="9487" width="7.44140625" style="1" customWidth="1"/>
    <col min="9488" max="9488" width="6.109375" style="1" customWidth="1"/>
    <col min="9489" max="9489" width="8.44140625" style="1" customWidth="1"/>
    <col min="9490" max="9490" width="7" style="1" customWidth="1"/>
    <col min="9491" max="9491" width="7.88671875" style="1" customWidth="1"/>
    <col min="9492" max="9492" width="8.5546875" style="1" customWidth="1"/>
    <col min="9493" max="9493" width="10.5546875" style="1" customWidth="1"/>
    <col min="9494" max="9494" width="9.88671875" style="1" customWidth="1"/>
    <col min="9495" max="9495" width="10" style="1" customWidth="1"/>
    <col min="9496" max="9496" width="10.6640625" style="1" customWidth="1"/>
    <col min="9497" max="9497" width="11.5546875" style="1" customWidth="1"/>
    <col min="9498" max="9498" width="9.109375" style="1"/>
    <col min="9499" max="9499" width="9.5546875" style="1" customWidth="1"/>
    <col min="9500" max="9500" width="9.109375" style="1"/>
    <col min="9501" max="9501" width="9.5546875" style="1" customWidth="1"/>
    <col min="9502" max="9502" width="9.109375" style="1"/>
    <col min="9503" max="9503" width="9.5546875" style="1" customWidth="1"/>
    <col min="9504" max="9504" width="9.109375" style="1"/>
    <col min="9505" max="9505" width="9.5546875" style="1" customWidth="1"/>
    <col min="9506" max="9506" width="9.109375" style="1"/>
    <col min="9507" max="9507" width="9.5546875" style="1" customWidth="1"/>
    <col min="9508" max="9508" width="9.109375" style="1"/>
    <col min="9509" max="9509" width="9.5546875" style="1" customWidth="1"/>
    <col min="9510" max="9510" width="9.109375" style="1"/>
    <col min="9511" max="9511" width="9.5546875" style="1" customWidth="1"/>
    <col min="9512" max="9512" width="9.109375" style="1"/>
    <col min="9513" max="9513" width="9.5546875" style="1" customWidth="1"/>
    <col min="9514" max="9728" width="9.109375" style="1"/>
    <col min="9729" max="9729" width="7.33203125" style="1" customWidth="1"/>
    <col min="9730" max="9730" width="7.88671875" style="1" customWidth="1"/>
    <col min="9731" max="9731" width="9.6640625" style="1" customWidth="1"/>
    <col min="9732" max="9732" width="10.5546875" style="1" customWidth="1"/>
    <col min="9733" max="9733" width="9.6640625" style="1" customWidth="1"/>
    <col min="9734" max="9734" width="9.5546875" style="1" customWidth="1"/>
    <col min="9735" max="9735" width="7" style="1" customWidth="1"/>
    <col min="9736" max="9736" width="8.109375" style="1" customWidth="1"/>
    <col min="9737" max="9739" width="10.5546875" style="1" customWidth="1"/>
    <col min="9740" max="9740" width="11.5546875" style="1" customWidth="1"/>
    <col min="9741" max="9742" width="10.5546875" style="1" customWidth="1"/>
    <col min="9743" max="9743" width="7.44140625" style="1" customWidth="1"/>
    <col min="9744" max="9744" width="6.109375" style="1" customWidth="1"/>
    <col min="9745" max="9745" width="8.44140625" style="1" customWidth="1"/>
    <col min="9746" max="9746" width="7" style="1" customWidth="1"/>
    <col min="9747" max="9747" width="7.88671875" style="1" customWidth="1"/>
    <col min="9748" max="9748" width="8.5546875" style="1" customWidth="1"/>
    <col min="9749" max="9749" width="10.5546875" style="1" customWidth="1"/>
    <col min="9750" max="9750" width="9.88671875" style="1" customWidth="1"/>
    <col min="9751" max="9751" width="10" style="1" customWidth="1"/>
    <col min="9752" max="9752" width="10.6640625" style="1" customWidth="1"/>
    <col min="9753" max="9753" width="11.5546875" style="1" customWidth="1"/>
    <col min="9754" max="9754" width="9.109375" style="1"/>
    <col min="9755" max="9755" width="9.5546875" style="1" customWidth="1"/>
    <col min="9756" max="9756" width="9.109375" style="1"/>
    <col min="9757" max="9757" width="9.5546875" style="1" customWidth="1"/>
    <col min="9758" max="9758" width="9.109375" style="1"/>
    <col min="9759" max="9759" width="9.5546875" style="1" customWidth="1"/>
    <col min="9760" max="9760" width="9.109375" style="1"/>
    <col min="9761" max="9761" width="9.5546875" style="1" customWidth="1"/>
    <col min="9762" max="9762" width="9.109375" style="1"/>
    <col min="9763" max="9763" width="9.5546875" style="1" customWidth="1"/>
    <col min="9764" max="9764" width="9.109375" style="1"/>
    <col min="9765" max="9765" width="9.5546875" style="1" customWidth="1"/>
    <col min="9766" max="9766" width="9.109375" style="1"/>
    <col min="9767" max="9767" width="9.5546875" style="1" customWidth="1"/>
    <col min="9768" max="9768" width="9.109375" style="1"/>
    <col min="9769" max="9769" width="9.5546875" style="1" customWidth="1"/>
    <col min="9770" max="9984" width="9.109375" style="1"/>
    <col min="9985" max="9985" width="7.33203125" style="1" customWidth="1"/>
    <col min="9986" max="9986" width="7.88671875" style="1" customWidth="1"/>
    <col min="9987" max="9987" width="9.6640625" style="1" customWidth="1"/>
    <col min="9988" max="9988" width="10.5546875" style="1" customWidth="1"/>
    <col min="9989" max="9989" width="9.6640625" style="1" customWidth="1"/>
    <col min="9990" max="9990" width="9.5546875" style="1" customWidth="1"/>
    <col min="9991" max="9991" width="7" style="1" customWidth="1"/>
    <col min="9992" max="9992" width="8.109375" style="1" customWidth="1"/>
    <col min="9993" max="9995" width="10.5546875" style="1" customWidth="1"/>
    <col min="9996" max="9996" width="11.5546875" style="1" customWidth="1"/>
    <col min="9997" max="9998" width="10.5546875" style="1" customWidth="1"/>
    <col min="9999" max="9999" width="7.44140625" style="1" customWidth="1"/>
    <col min="10000" max="10000" width="6.109375" style="1" customWidth="1"/>
    <col min="10001" max="10001" width="8.44140625" style="1" customWidth="1"/>
    <col min="10002" max="10002" width="7" style="1" customWidth="1"/>
    <col min="10003" max="10003" width="7.88671875" style="1" customWidth="1"/>
    <col min="10004" max="10004" width="8.5546875" style="1" customWidth="1"/>
    <col min="10005" max="10005" width="10.5546875" style="1" customWidth="1"/>
    <col min="10006" max="10006" width="9.88671875" style="1" customWidth="1"/>
    <col min="10007" max="10007" width="10" style="1" customWidth="1"/>
    <col min="10008" max="10008" width="10.6640625" style="1" customWidth="1"/>
    <col min="10009" max="10009" width="11.5546875" style="1" customWidth="1"/>
    <col min="10010" max="10010" width="9.109375" style="1"/>
    <col min="10011" max="10011" width="9.5546875" style="1" customWidth="1"/>
    <col min="10012" max="10012" width="9.109375" style="1"/>
    <col min="10013" max="10013" width="9.5546875" style="1" customWidth="1"/>
    <col min="10014" max="10014" width="9.109375" style="1"/>
    <col min="10015" max="10015" width="9.5546875" style="1" customWidth="1"/>
    <col min="10016" max="10016" width="9.109375" style="1"/>
    <col min="10017" max="10017" width="9.5546875" style="1" customWidth="1"/>
    <col min="10018" max="10018" width="9.109375" style="1"/>
    <col min="10019" max="10019" width="9.5546875" style="1" customWidth="1"/>
    <col min="10020" max="10020" width="9.109375" style="1"/>
    <col min="10021" max="10021" width="9.5546875" style="1" customWidth="1"/>
    <col min="10022" max="10022" width="9.109375" style="1"/>
    <col min="10023" max="10023" width="9.5546875" style="1" customWidth="1"/>
    <col min="10024" max="10024" width="9.109375" style="1"/>
    <col min="10025" max="10025" width="9.5546875" style="1" customWidth="1"/>
    <col min="10026" max="10240" width="9.109375" style="1"/>
    <col min="10241" max="10241" width="7.33203125" style="1" customWidth="1"/>
    <col min="10242" max="10242" width="7.88671875" style="1" customWidth="1"/>
    <col min="10243" max="10243" width="9.6640625" style="1" customWidth="1"/>
    <col min="10244" max="10244" width="10.5546875" style="1" customWidth="1"/>
    <col min="10245" max="10245" width="9.6640625" style="1" customWidth="1"/>
    <col min="10246" max="10246" width="9.5546875" style="1" customWidth="1"/>
    <col min="10247" max="10247" width="7" style="1" customWidth="1"/>
    <col min="10248" max="10248" width="8.109375" style="1" customWidth="1"/>
    <col min="10249" max="10251" width="10.5546875" style="1" customWidth="1"/>
    <col min="10252" max="10252" width="11.5546875" style="1" customWidth="1"/>
    <col min="10253" max="10254" width="10.5546875" style="1" customWidth="1"/>
    <col min="10255" max="10255" width="7.44140625" style="1" customWidth="1"/>
    <col min="10256" max="10256" width="6.109375" style="1" customWidth="1"/>
    <col min="10257" max="10257" width="8.44140625" style="1" customWidth="1"/>
    <col min="10258" max="10258" width="7" style="1" customWidth="1"/>
    <col min="10259" max="10259" width="7.88671875" style="1" customWidth="1"/>
    <col min="10260" max="10260" width="8.5546875" style="1" customWidth="1"/>
    <col min="10261" max="10261" width="10.5546875" style="1" customWidth="1"/>
    <col min="10262" max="10262" width="9.88671875" style="1" customWidth="1"/>
    <col min="10263" max="10263" width="10" style="1" customWidth="1"/>
    <col min="10264" max="10264" width="10.6640625" style="1" customWidth="1"/>
    <col min="10265" max="10265" width="11.5546875" style="1" customWidth="1"/>
    <col min="10266" max="10266" width="9.109375" style="1"/>
    <col min="10267" max="10267" width="9.5546875" style="1" customWidth="1"/>
    <col min="10268" max="10268" width="9.109375" style="1"/>
    <col min="10269" max="10269" width="9.5546875" style="1" customWidth="1"/>
    <col min="10270" max="10270" width="9.109375" style="1"/>
    <col min="10271" max="10271" width="9.5546875" style="1" customWidth="1"/>
    <col min="10272" max="10272" width="9.109375" style="1"/>
    <col min="10273" max="10273" width="9.5546875" style="1" customWidth="1"/>
    <col min="10274" max="10274" width="9.109375" style="1"/>
    <col min="10275" max="10275" width="9.5546875" style="1" customWidth="1"/>
    <col min="10276" max="10276" width="9.109375" style="1"/>
    <col min="10277" max="10277" width="9.5546875" style="1" customWidth="1"/>
    <col min="10278" max="10278" width="9.109375" style="1"/>
    <col min="10279" max="10279" width="9.5546875" style="1" customWidth="1"/>
    <col min="10280" max="10280" width="9.109375" style="1"/>
    <col min="10281" max="10281" width="9.5546875" style="1" customWidth="1"/>
    <col min="10282" max="10496" width="9.109375" style="1"/>
    <col min="10497" max="10497" width="7.33203125" style="1" customWidth="1"/>
    <col min="10498" max="10498" width="7.88671875" style="1" customWidth="1"/>
    <col min="10499" max="10499" width="9.6640625" style="1" customWidth="1"/>
    <col min="10500" max="10500" width="10.5546875" style="1" customWidth="1"/>
    <col min="10501" max="10501" width="9.6640625" style="1" customWidth="1"/>
    <col min="10502" max="10502" width="9.5546875" style="1" customWidth="1"/>
    <col min="10503" max="10503" width="7" style="1" customWidth="1"/>
    <col min="10504" max="10504" width="8.109375" style="1" customWidth="1"/>
    <col min="10505" max="10507" width="10.5546875" style="1" customWidth="1"/>
    <col min="10508" max="10508" width="11.5546875" style="1" customWidth="1"/>
    <col min="10509" max="10510" width="10.5546875" style="1" customWidth="1"/>
    <col min="10511" max="10511" width="7.44140625" style="1" customWidth="1"/>
    <col min="10512" max="10512" width="6.109375" style="1" customWidth="1"/>
    <col min="10513" max="10513" width="8.44140625" style="1" customWidth="1"/>
    <col min="10514" max="10514" width="7" style="1" customWidth="1"/>
    <col min="10515" max="10515" width="7.88671875" style="1" customWidth="1"/>
    <col min="10516" max="10516" width="8.5546875" style="1" customWidth="1"/>
    <col min="10517" max="10517" width="10.5546875" style="1" customWidth="1"/>
    <col min="10518" max="10518" width="9.88671875" style="1" customWidth="1"/>
    <col min="10519" max="10519" width="10" style="1" customWidth="1"/>
    <col min="10520" max="10520" width="10.6640625" style="1" customWidth="1"/>
    <col min="10521" max="10521" width="11.5546875" style="1" customWidth="1"/>
    <col min="10522" max="10522" width="9.109375" style="1"/>
    <col min="10523" max="10523" width="9.5546875" style="1" customWidth="1"/>
    <col min="10524" max="10524" width="9.109375" style="1"/>
    <col min="10525" max="10525" width="9.5546875" style="1" customWidth="1"/>
    <col min="10526" max="10526" width="9.109375" style="1"/>
    <col min="10527" max="10527" width="9.5546875" style="1" customWidth="1"/>
    <col min="10528" max="10528" width="9.109375" style="1"/>
    <col min="10529" max="10529" width="9.5546875" style="1" customWidth="1"/>
    <col min="10530" max="10530" width="9.109375" style="1"/>
    <col min="10531" max="10531" width="9.5546875" style="1" customWidth="1"/>
    <col min="10532" max="10532" width="9.109375" style="1"/>
    <col min="10533" max="10533" width="9.5546875" style="1" customWidth="1"/>
    <col min="10534" max="10534" width="9.109375" style="1"/>
    <col min="10535" max="10535" width="9.5546875" style="1" customWidth="1"/>
    <col min="10536" max="10536" width="9.109375" style="1"/>
    <col min="10537" max="10537" width="9.5546875" style="1" customWidth="1"/>
    <col min="10538" max="10752" width="9.109375" style="1"/>
    <col min="10753" max="10753" width="7.33203125" style="1" customWidth="1"/>
    <col min="10754" max="10754" width="7.88671875" style="1" customWidth="1"/>
    <col min="10755" max="10755" width="9.6640625" style="1" customWidth="1"/>
    <col min="10756" max="10756" width="10.5546875" style="1" customWidth="1"/>
    <col min="10757" max="10757" width="9.6640625" style="1" customWidth="1"/>
    <col min="10758" max="10758" width="9.5546875" style="1" customWidth="1"/>
    <col min="10759" max="10759" width="7" style="1" customWidth="1"/>
    <col min="10760" max="10760" width="8.109375" style="1" customWidth="1"/>
    <col min="10761" max="10763" width="10.5546875" style="1" customWidth="1"/>
    <col min="10764" max="10764" width="11.5546875" style="1" customWidth="1"/>
    <col min="10765" max="10766" width="10.5546875" style="1" customWidth="1"/>
    <col min="10767" max="10767" width="7.44140625" style="1" customWidth="1"/>
    <col min="10768" max="10768" width="6.109375" style="1" customWidth="1"/>
    <col min="10769" max="10769" width="8.44140625" style="1" customWidth="1"/>
    <col min="10770" max="10770" width="7" style="1" customWidth="1"/>
    <col min="10771" max="10771" width="7.88671875" style="1" customWidth="1"/>
    <col min="10772" max="10772" width="8.5546875" style="1" customWidth="1"/>
    <col min="10773" max="10773" width="10.5546875" style="1" customWidth="1"/>
    <col min="10774" max="10774" width="9.88671875" style="1" customWidth="1"/>
    <col min="10775" max="10775" width="10" style="1" customWidth="1"/>
    <col min="10776" max="10776" width="10.6640625" style="1" customWidth="1"/>
    <col min="10777" max="10777" width="11.5546875" style="1" customWidth="1"/>
    <col min="10778" max="10778" width="9.109375" style="1"/>
    <col min="10779" max="10779" width="9.5546875" style="1" customWidth="1"/>
    <col min="10780" max="10780" width="9.109375" style="1"/>
    <col min="10781" max="10781" width="9.5546875" style="1" customWidth="1"/>
    <col min="10782" max="10782" width="9.109375" style="1"/>
    <col min="10783" max="10783" width="9.5546875" style="1" customWidth="1"/>
    <col min="10784" max="10784" width="9.109375" style="1"/>
    <col min="10785" max="10785" width="9.5546875" style="1" customWidth="1"/>
    <col min="10786" max="10786" width="9.109375" style="1"/>
    <col min="10787" max="10787" width="9.5546875" style="1" customWidth="1"/>
    <col min="10788" max="10788" width="9.109375" style="1"/>
    <col min="10789" max="10789" width="9.5546875" style="1" customWidth="1"/>
    <col min="10790" max="10790" width="9.109375" style="1"/>
    <col min="10791" max="10791" width="9.5546875" style="1" customWidth="1"/>
    <col min="10792" max="10792" width="9.109375" style="1"/>
    <col min="10793" max="10793" width="9.5546875" style="1" customWidth="1"/>
    <col min="10794" max="11008" width="9.109375" style="1"/>
    <col min="11009" max="11009" width="7.33203125" style="1" customWidth="1"/>
    <col min="11010" max="11010" width="7.88671875" style="1" customWidth="1"/>
    <col min="11011" max="11011" width="9.6640625" style="1" customWidth="1"/>
    <col min="11012" max="11012" width="10.5546875" style="1" customWidth="1"/>
    <col min="11013" max="11013" width="9.6640625" style="1" customWidth="1"/>
    <col min="11014" max="11014" width="9.5546875" style="1" customWidth="1"/>
    <col min="11015" max="11015" width="7" style="1" customWidth="1"/>
    <col min="11016" max="11016" width="8.109375" style="1" customWidth="1"/>
    <col min="11017" max="11019" width="10.5546875" style="1" customWidth="1"/>
    <col min="11020" max="11020" width="11.5546875" style="1" customWidth="1"/>
    <col min="11021" max="11022" width="10.5546875" style="1" customWidth="1"/>
    <col min="11023" max="11023" width="7.44140625" style="1" customWidth="1"/>
    <col min="11024" max="11024" width="6.109375" style="1" customWidth="1"/>
    <col min="11025" max="11025" width="8.44140625" style="1" customWidth="1"/>
    <col min="11026" max="11026" width="7" style="1" customWidth="1"/>
    <col min="11027" max="11027" width="7.88671875" style="1" customWidth="1"/>
    <col min="11028" max="11028" width="8.5546875" style="1" customWidth="1"/>
    <col min="11029" max="11029" width="10.5546875" style="1" customWidth="1"/>
    <col min="11030" max="11030" width="9.88671875" style="1" customWidth="1"/>
    <col min="11031" max="11031" width="10" style="1" customWidth="1"/>
    <col min="11032" max="11032" width="10.6640625" style="1" customWidth="1"/>
    <col min="11033" max="11033" width="11.5546875" style="1" customWidth="1"/>
    <col min="11034" max="11034" width="9.109375" style="1"/>
    <col min="11035" max="11035" width="9.5546875" style="1" customWidth="1"/>
    <col min="11036" max="11036" width="9.109375" style="1"/>
    <col min="11037" max="11037" width="9.5546875" style="1" customWidth="1"/>
    <col min="11038" max="11038" width="9.109375" style="1"/>
    <col min="11039" max="11039" width="9.5546875" style="1" customWidth="1"/>
    <col min="11040" max="11040" width="9.109375" style="1"/>
    <col min="11041" max="11041" width="9.5546875" style="1" customWidth="1"/>
    <col min="11042" max="11042" width="9.109375" style="1"/>
    <col min="11043" max="11043" width="9.5546875" style="1" customWidth="1"/>
    <col min="11044" max="11044" width="9.109375" style="1"/>
    <col min="11045" max="11045" width="9.5546875" style="1" customWidth="1"/>
    <col min="11046" max="11046" width="9.109375" style="1"/>
    <col min="11047" max="11047" width="9.5546875" style="1" customWidth="1"/>
    <col min="11048" max="11048" width="9.109375" style="1"/>
    <col min="11049" max="11049" width="9.5546875" style="1" customWidth="1"/>
    <col min="11050" max="11264" width="9.109375" style="1"/>
    <col min="11265" max="11265" width="7.33203125" style="1" customWidth="1"/>
    <col min="11266" max="11266" width="7.88671875" style="1" customWidth="1"/>
    <col min="11267" max="11267" width="9.6640625" style="1" customWidth="1"/>
    <col min="11268" max="11268" width="10.5546875" style="1" customWidth="1"/>
    <col min="11269" max="11269" width="9.6640625" style="1" customWidth="1"/>
    <col min="11270" max="11270" width="9.5546875" style="1" customWidth="1"/>
    <col min="11271" max="11271" width="7" style="1" customWidth="1"/>
    <col min="11272" max="11272" width="8.109375" style="1" customWidth="1"/>
    <col min="11273" max="11275" width="10.5546875" style="1" customWidth="1"/>
    <col min="11276" max="11276" width="11.5546875" style="1" customWidth="1"/>
    <col min="11277" max="11278" width="10.5546875" style="1" customWidth="1"/>
    <col min="11279" max="11279" width="7.44140625" style="1" customWidth="1"/>
    <col min="11280" max="11280" width="6.109375" style="1" customWidth="1"/>
    <col min="11281" max="11281" width="8.44140625" style="1" customWidth="1"/>
    <col min="11282" max="11282" width="7" style="1" customWidth="1"/>
    <col min="11283" max="11283" width="7.88671875" style="1" customWidth="1"/>
    <col min="11284" max="11284" width="8.5546875" style="1" customWidth="1"/>
    <col min="11285" max="11285" width="10.5546875" style="1" customWidth="1"/>
    <col min="11286" max="11286" width="9.88671875" style="1" customWidth="1"/>
    <col min="11287" max="11287" width="10" style="1" customWidth="1"/>
    <col min="11288" max="11288" width="10.6640625" style="1" customWidth="1"/>
    <col min="11289" max="11289" width="11.5546875" style="1" customWidth="1"/>
    <col min="11290" max="11290" width="9.109375" style="1"/>
    <col min="11291" max="11291" width="9.5546875" style="1" customWidth="1"/>
    <col min="11292" max="11292" width="9.109375" style="1"/>
    <col min="11293" max="11293" width="9.5546875" style="1" customWidth="1"/>
    <col min="11294" max="11294" width="9.109375" style="1"/>
    <col min="11295" max="11295" width="9.5546875" style="1" customWidth="1"/>
    <col min="11296" max="11296" width="9.109375" style="1"/>
    <col min="11297" max="11297" width="9.5546875" style="1" customWidth="1"/>
    <col min="11298" max="11298" width="9.109375" style="1"/>
    <col min="11299" max="11299" width="9.5546875" style="1" customWidth="1"/>
    <col min="11300" max="11300" width="9.109375" style="1"/>
    <col min="11301" max="11301" width="9.5546875" style="1" customWidth="1"/>
    <col min="11302" max="11302" width="9.109375" style="1"/>
    <col min="11303" max="11303" width="9.5546875" style="1" customWidth="1"/>
    <col min="11304" max="11304" width="9.109375" style="1"/>
    <col min="11305" max="11305" width="9.5546875" style="1" customWidth="1"/>
    <col min="11306" max="11520" width="9.109375" style="1"/>
    <col min="11521" max="11521" width="7.33203125" style="1" customWidth="1"/>
    <col min="11522" max="11522" width="7.88671875" style="1" customWidth="1"/>
    <col min="11523" max="11523" width="9.6640625" style="1" customWidth="1"/>
    <col min="11524" max="11524" width="10.5546875" style="1" customWidth="1"/>
    <col min="11525" max="11525" width="9.6640625" style="1" customWidth="1"/>
    <col min="11526" max="11526" width="9.5546875" style="1" customWidth="1"/>
    <col min="11527" max="11527" width="7" style="1" customWidth="1"/>
    <col min="11528" max="11528" width="8.109375" style="1" customWidth="1"/>
    <col min="11529" max="11531" width="10.5546875" style="1" customWidth="1"/>
    <col min="11532" max="11532" width="11.5546875" style="1" customWidth="1"/>
    <col min="11533" max="11534" width="10.5546875" style="1" customWidth="1"/>
    <col min="11535" max="11535" width="7.44140625" style="1" customWidth="1"/>
    <col min="11536" max="11536" width="6.109375" style="1" customWidth="1"/>
    <col min="11537" max="11537" width="8.44140625" style="1" customWidth="1"/>
    <col min="11538" max="11538" width="7" style="1" customWidth="1"/>
    <col min="11539" max="11539" width="7.88671875" style="1" customWidth="1"/>
    <col min="11540" max="11540" width="8.5546875" style="1" customWidth="1"/>
    <col min="11541" max="11541" width="10.5546875" style="1" customWidth="1"/>
    <col min="11542" max="11542" width="9.88671875" style="1" customWidth="1"/>
    <col min="11543" max="11543" width="10" style="1" customWidth="1"/>
    <col min="11544" max="11544" width="10.6640625" style="1" customWidth="1"/>
    <col min="11545" max="11545" width="11.5546875" style="1" customWidth="1"/>
    <col min="11546" max="11546" width="9.109375" style="1"/>
    <col min="11547" max="11547" width="9.5546875" style="1" customWidth="1"/>
    <col min="11548" max="11548" width="9.109375" style="1"/>
    <col min="11549" max="11549" width="9.5546875" style="1" customWidth="1"/>
    <col min="11550" max="11550" width="9.109375" style="1"/>
    <col min="11551" max="11551" width="9.5546875" style="1" customWidth="1"/>
    <col min="11552" max="11552" width="9.109375" style="1"/>
    <col min="11553" max="11553" width="9.5546875" style="1" customWidth="1"/>
    <col min="11554" max="11554" width="9.109375" style="1"/>
    <col min="11555" max="11555" width="9.5546875" style="1" customWidth="1"/>
    <col min="11556" max="11556" width="9.109375" style="1"/>
    <col min="11557" max="11557" width="9.5546875" style="1" customWidth="1"/>
    <col min="11558" max="11558" width="9.109375" style="1"/>
    <col min="11559" max="11559" width="9.5546875" style="1" customWidth="1"/>
    <col min="11560" max="11560" width="9.109375" style="1"/>
    <col min="11561" max="11561" width="9.5546875" style="1" customWidth="1"/>
    <col min="11562" max="11776" width="9.109375" style="1"/>
    <col min="11777" max="11777" width="7.33203125" style="1" customWidth="1"/>
    <col min="11778" max="11778" width="7.88671875" style="1" customWidth="1"/>
    <col min="11779" max="11779" width="9.6640625" style="1" customWidth="1"/>
    <col min="11780" max="11780" width="10.5546875" style="1" customWidth="1"/>
    <col min="11781" max="11781" width="9.6640625" style="1" customWidth="1"/>
    <col min="11782" max="11782" width="9.5546875" style="1" customWidth="1"/>
    <col min="11783" max="11783" width="7" style="1" customWidth="1"/>
    <col min="11784" max="11784" width="8.109375" style="1" customWidth="1"/>
    <col min="11785" max="11787" width="10.5546875" style="1" customWidth="1"/>
    <col min="11788" max="11788" width="11.5546875" style="1" customWidth="1"/>
    <col min="11789" max="11790" width="10.5546875" style="1" customWidth="1"/>
    <col min="11791" max="11791" width="7.44140625" style="1" customWidth="1"/>
    <col min="11792" max="11792" width="6.109375" style="1" customWidth="1"/>
    <col min="11793" max="11793" width="8.44140625" style="1" customWidth="1"/>
    <col min="11794" max="11794" width="7" style="1" customWidth="1"/>
    <col min="11795" max="11795" width="7.88671875" style="1" customWidth="1"/>
    <col min="11796" max="11796" width="8.5546875" style="1" customWidth="1"/>
    <col min="11797" max="11797" width="10.5546875" style="1" customWidth="1"/>
    <col min="11798" max="11798" width="9.88671875" style="1" customWidth="1"/>
    <col min="11799" max="11799" width="10" style="1" customWidth="1"/>
    <col min="11800" max="11800" width="10.6640625" style="1" customWidth="1"/>
    <col min="11801" max="11801" width="11.5546875" style="1" customWidth="1"/>
    <col min="11802" max="11802" width="9.109375" style="1"/>
    <col min="11803" max="11803" width="9.5546875" style="1" customWidth="1"/>
    <col min="11804" max="11804" width="9.109375" style="1"/>
    <col min="11805" max="11805" width="9.5546875" style="1" customWidth="1"/>
    <col min="11806" max="11806" width="9.109375" style="1"/>
    <col min="11807" max="11807" width="9.5546875" style="1" customWidth="1"/>
    <col min="11808" max="11808" width="9.109375" style="1"/>
    <col min="11809" max="11809" width="9.5546875" style="1" customWidth="1"/>
    <col min="11810" max="11810" width="9.109375" style="1"/>
    <col min="11811" max="11811" width="9.5546875" style="1" customWidth="1"/>
    <col min="11812" max="11812" width="9.109375" style="1"/>
    <col min="11813" max="11813" width="9.5546875" style="1" customWidth="1"/>
    <col min="11814" max="11814" width="9.109375" style="1"/>
    <col min="11815" max="11815" width="9.5546875" style="1" customWidth="1"/>
    <col min="11816" max="11816" width="9.109375" style="1"/>
    <col min="11817" max="11817" width="9.5546875" style="1" customWidth="1"/>
    <col min="11818" max="12032" width="9.109375" style="1"/>
    <col min="12033" max="12033" width="7.33203125" style="1" customWidth="1"/>
    <col min="12034" max="12034" width="7.88671875" style="1" customWidth="1"/>
    <col min="12035" max="12035" width="9.6640625" style="1" customWidth="1"/>
    <col min="12036" max="12036" width="10.5546875" style="1" customWidth="1"/>
    <col min="12037" max="12037" width="9.6640625" style="1" customWidth="1"/>
    <col min="12038" max="12038" width="9.5546875" style="1" customWidth="1"/>
    <col min="12039" max="12039" width="7" style="1" customWidth="1"/>
    <col min="12040" max="12040" width="8.109375" style="1" customWidth="1"/>
    <col min="12041" max="12043" width="10.5546875" style="1" customWidth="1"/>
    <col min="12044" max="12044" width="11.5546875" style="1" customWidth="1"/>
    <col min="12045" max="12046" width="10.5546875" style="1" customWidth="1"/>
    <col min="12047" max="12047" width="7.44140625" style="1" customWidth="1"/>
    <col min="12048" max="12048" width="6.109375" style="1" customWidth="1"/>
    <col min="12049" max="12049" width="8.44140625" style="1" customWidth="1"/>
    <col min="12050" max="12050" width="7" style="1" customWidth="1"/>
    <col min="12051" max="12051" width="7.88671875" style="1" customWidth="1"/>
    <col min="12052" max="12052" width="8.5546875" style="1" customWidth="1"/>
    <col min="12053" max="12053" width="10.5546875" style="1" customWidth="1"/>
    <col min="12054" max="12054" width="9.88671875" style="1" customWidth="1"/>
    <col min="12055" max="12055" width="10" style="1" customWidth="1"/>
    <col min="12056" max="12056" width="10.6640625" style="1" customWidth="1"/>
    <col min="12057" max="12057" width="11.5546875" style="1" customWidth="1"/>
    <col min="12058" max="12058" width="9.109375" style="1"/>
    <col min="12059" max="12059" width="9.5546875" style="1" customWidth="1"/>
    <col min="12060" max="12060" width="9.109375" style="1"/>
    <col min="12061" max="12061" width="9.5546875" style="1" customWidth="1"/>
    <col min="12062" max="12062" width="9.109375" style="1"/>
    <col min="12063" max="12063" width="9.5546875" style="1" customWidth="1"/>
    <col min="12064" max="12064" width="9.109375" style="1"/>
    <col min="12065" max="12065" width="9.5546875" style="1" customWidth="1"/>
    <col min="12066" max="12066" width="9.109375" style="1"/>
    <col min="12067" max="12067" width="9.5546875" style="1" customWidth="1"/>
    <col min="12068" max="12068" width="9.109375" style="1"/>
    <col min="12069" max="12069" width="9.5546875" style="1" customWidth="1"/>
    <col min="12070" max="12070" width="9.109375" style="1"/>
    <col min="12071" max="12071" width="9.5546875" style="1" customWidth="1"/>
    <col min="12072" max="12072" width="9.109375" style="1"/>
    <col min="12073" max="12073" width="9.5546875" style="1" customWidth="1"/>
    <col min="12074" max="12288" width="9.109375" style="1"/>
    <col min="12289" max="12289" width="7.33203125" style="1" customWidth="1"/>
    <col min="12290" max="12290" width="7.88671875" style="1" customWidth="1"/>
    <col min="12291" max="12291" width="9.6640625" style="1" customWidth="1"/>
    <col min="12292" max="12292" width="10.5546875" style="1" customWidth="1"/>
    <col min="12293" max="12293" width="9.6640625" style="1" customWidth="1"/>
    <col min="12294" max="12294" width="9.5546875" style="1" customWidth="1"/>
    <col min="12295" max="12295" width="7" style="1" customWidth="1"/>
    <col min="12296" max="12296" width="8.109375" style="1" customWidth="1"/>
    <col min="12297" max="12299" width="10.5546875" style="1" customWidth="1"/>
    <col min="12300" max="12300" width="11.5546875" style="1" customWidth="1"/>
    <col min="12301" max="12302" width="10.5546875" style="1" customWidth="1"/>
    <col min="12303" max="12303" width="7.44140625" style="1" customWidth="1"/>
    <col min="12304" max="12304" width="6.109375" style="1" customWidth="1"/>
    <col min="12305" max="12305" width="8.44140625" style="1" customWidth="1"/>
    <col min="12306" max="12306" width="7" style="1" customWidth="1"/>
    <col min="12307" max="12307" width="7.88671875" style="1" customWidth="1"/>
    <col min="12308" max="12308" width="8.5546875" style="1" customWidth="1"/>
    <col min="12309" max="12309" width="10.5546875" style="1" customWidth="1"/>
    <col min="12310" max="12310" width="9.88671875" style="1" customWidth="1"/>
    <col min="12311" max="12311" width="10" style="1" customWidth="1"/>
    <col min="12312" max="12312" width="10.6640625" style="1" customWidth="1"/>
    <col min="12313" max="12313" width="11.5546875" style="1" customWidth="1"/>
    <col min="12314" max="12314" width="9.109375" style="1"/>
    <col min="12315" max="12315" width="9.5546875" style="1" customWidth="1"/>
    <col min="12316" max="12316" width="9.109375" style="1"/>
    <col min="12317" max="12317" width="9.5546875" style="1" customWidth="1"/>
    <col min="12318" max="12318" width="9.109375" style="1"/>
    <col min="12319" max="12319" width="9.5546875" style="1" customWidth="1"/>
    <col min="12320" max="12320" width="9.109375" style="1"/>
    <col min="12321" max="12321" width="9.5546875" style="1" customWidth="1"/>
    <col min="12322" max="12322" width="9.109375" style="1"/>
    <col min="12323" max="12323" width="9.5546875" style="1" customWidth="1"/>
    <col min="12324" max="12324" width="9.109375" style="1"/>
    <col min="12325" max="12325" width="9.5546875" style="1" customWidth="1"/>
    <col min="12326" max="12326" width="9.109375" style="1"/>
    <col min="12327" max="12327" width="9.5546875" style="1" customWidth="1"/>
    <col min="12328" max="12328" width="9.109375" style="1"/>
    <col min="12329" max="12329" width="9.5546875" style="1" customWidth="1"/>
    <col min="12330" max="12544" width="9.109375" style="1"/>
    <col min="12545" max="12545" width="7.33203125" style="1" customWidth="1"/>
    <col min="12546" max="12546" width="7.88671875" style="1" customWidth="1"/>
    <col min="12547" max="12547" width="9.6640625" style="1" customWidth="1"/>
    <col min="12548" max="12548" width="10.5546875" style="1" customWidth="1"/>
    <col min="12549" max="12549" width="9.6640625" style="1" customWidth="1"/>
    <col min="12550" max="12550" width="9.5546875" style="1" customWidth="1"/>
    <col min="12551" max="12551" width="7" style="1" customWidth="1"/>
    <col min="12552" max="12552" width="8.109375" style="1" customWidth="1"/>
    <col min="12553" max="12555" width="10.5546875" style="1" customWidth="1"/>
    <col min="12556" max="12556" width="11.5546875" style="1" customWidth="1"/>
    <col min="12557" max="12558" width="10.5546875" style="1" customWidth="1"/>
    <col min="12559" max="12559" width="7.44140625" style="1" customWidth="1"/>
    <col min="12560" max="12560" width="6.109375" style="1" customWidth="1"/>
    <col min="12561" max="12561" width="8.44140625" style="1" customWidth="1"/>
    <col min="12562" max="12562" width="7" style="1" customWidth="1"/>
    <col min="12563" max="12563" width="7.88671875" style="1" customWidth="1"/>
    <col min="12564" max="12564" width="8.5546875" style="1" customWidth="1"/>
    <col min="12565" max="12565" width="10.5546875" style="1" customWidth="1"/>
    <col min="12566" max="12566" width="9.88671875" style="1" customWidth="1"/>
    <col min="12567" max="12567" width="10" style="1" customWidth="1"/>
    <col min="12568" max="12568" width="10.6640625" style="1" customWidth="1"/>
    <col min="12569" max="12569" width="11.5546875" style="1" customWidth="1"/>
    <col min="12570" max="12570" width="9.109375" style="1"/>
    <col min="12571" max="12571" width="9.5546875" style="1" customWidth="1"/>
    <col min="12572" max="12572" width="9.109375" style="1"/>
    <col min="12573" max="12573" width="9.5546875" style="1" customWidth="1"/>
    <col min="12574" max="12574" width="9.109375" style="1"/>
    <col min="12575" max="12575" width="9.5546875" style="1" customWidth="1"/>
    <col min="12576" max="12576" width="9.109375" style="1"/>
    <col min="12577" max="12577" width="9.5546875" style="1" customWidth="1"/>
    <col min="12578" max="12578" width="9.109375" style="1"/>
    <col min="12579" max="12579" width="9.5546875" style="1" customWidth="1"/>
    <col min="12580" max="12580" width="9.109375" style="1"/>
    <col min="12581" max="12581" width="9.5546875" style="1" customWidth="1"/>
    <col min="12582" max="12582" width="9.109375" style="1"/>
    <col min="12583" max="12583" width="9.5546875" style="1" customWidth="1"/>
    <col min="12584" max="12584" width="9.109375" style="1"/>
    <col min="12585" max="12585" width="9.5546875" style="1" customWidth="1"/>
    <col min="12586" max="12800" width="9.109375" style="1"/>
    <col min="12801" max="12801" width="7.33203125" style="1" customWidth="1"/>
    <col min="12802" max="12802" width="7.88671875" style="1" customWidth="1"/>
    <col min="12803" max="12803" width="9.6640625" style="1" customWidth="1"/>
    <col min="12804" max="12804" width="10.5546875" style="1" customWidth="1"/>
    <col min="12805" max="12805" width="9.6640625" style="1" customWidth="1"/>
    <col min="12806" max="12806" width="9.5546875" style="1" customWidth="1"/>
    <col min="12807" max="12807" width="7" style="1" customWidth="1"/>
    <col min="12808" max="12808" width="8.109375" style="1" customWidth="1"/>
    <col min="12809" max="12811" width="10.5546875" style="1" customWidth="1"/>
    <col min="12812" max="12812" width="11.5546875" style="1" customWidth="1"/>
    <col min="12813" max="12814" width="10.5546875" style="1" customWidth="1"/>
    <col min="12815" max="12815" width="7.44140625" style="1" customWidth="1"/>
    <col min="12816" max="12816" width="6.109375" style="1" customWidth="1"/>
    <col min="12817" max="12817" width="8.44140625" style="1" customWidth="1"/>
    <col min="12818" max="12818" width="7" style="1" customWidth="1"/>
    <col min="12819" max="12819" width="7.88671875" style="1" customWidth="1"/>
    <col min="12820" max="12820" width="8.5546875" style="1" customWidth="1"/>
    <col min="12821" max="12821" width="10.5546875" style="1" customWidth="1"/>
    <col min="12822" max="12822" width="9.88671875" style="1" customWidth="1"/>
    <col min="12823" max="12823" width="10" style="1" customWidth="1"/>
    <col min="12824" max="12824" width="10.6640625" style="1" customWidth="1"/>
    <col min="12825" max="12825" width="11.5546875" style="1" customWidth="1"/>
    <col min="12826" max="12826" width="9.109375" style="1"/>
    <col min="12827" max="12827" width="9.5546875" style="1" customWidth="1"/>
    <col min="12828" max="12828" width="9.109375" style="1"/>
    <col min="12829" max="12829" width="9.5546875" style="1" customWidth="1"/>
    <col min="12830" max="12830" width="9.109375" style="1"/>
    <col min="12831" max="12831" width="9.5546875" style="1" customWidth="1"/>
    <col min="12832" max="12832" width="9.109375" style="1"/>
    <col min="12833" max="12833" width="9.5546875" style="1" customWidth="1"/>
    <col min="12834" max="12834" width="9.109375" style="1"/>
    <col min="12835" max="12835" width="9.5546875" style="1" customWidth="1"/>
    <col min="12836" max="12836" width="9.109375" style="1"/>
    <col min="12837" max="12837" width="9.5546875" style="1" customWidth="1"/>
    <col min="12838" max="12838" width="9.109375" style="1"/>
    <col min="12839" max="12839" width="9.5546875" style="1" customWidth="1"/>
    <col min="12840" max="12840" width="9.109375" style="1"/>
    <col min="12841" max="12841" width="9.5546875" style="1" customWidth="1"/>
    <col min="12842" max="13056" width="9.109375" style="1"/>
    <col min="13057" max="13057" width="7.33203125" style="1" customWidth="1"/>
    <col min="13058" max="13058" width="7.88671875" style="1" customWidth="1"/>
    <col min="13059" max="13059" width="9.6640625" style="1" customWidth="1"/>
    <col min="13060" max="13060" width="10.5546875" style="1" customWidth="1"/>
    <col min="13061" max="13061" width="9.6640625" style="1" customWidth="1"/>
    <col min="13062" max="13062" width="9.5546875" style="1" customWidth="1"/>
    <col min="13063" max="13063" width="7" style="1" customWidth="1"/>
    <col min="13064" max="13064" width="8.109375" style="1" customWidth="1"/>
    <col min="13065" max="13067" width="10.5546875" style="1" customWidth="1"/>
    <col min="13068" max="13068" width="11.5546875" style="1" customWidth="1"/>
    <col min="13069" max="13070" width="10.5546875" style="1" customWidth="1"/>
    <col min="13071" max="13071" width="7.44140625" style="1" customWidth="1"/>
    <col min="13072" max="13072" width="6.109375" style="1" customWidth="1"/>
    <col min="13073" max="13073" width="8.44140625" style="1" customWidth="1"/>
    <col min="13074" max="13074" width="7" style="1" customWidth="1"/>
    <col min="13075" max="13075" width="7.88671875" style="1" customWidth="1"/>
    <col min="13076" max="13076" width="8.5546875" style="1" customWidth="1"/>
    <col min="13077" max="13077" width="10.5546875" style="1" customWidth="1"/>
    <col min="13078" max="13078" width="9.88671875" style="1" customWidth="1"/>
    <col min="13079" max="13079" width="10" style="1" customWidth="1"/>
    <col min="13080" max="13080" width="10.6640625" style="1" customWidth="1"/>
    <col min="13081" max="13081" width="11.5546875" style="1" customWidth="1"/>
    <col min="13082" max="13082" width="9.109375" style="1"/>
    <col min="13083" max="13083" width="9.5546875" style="1" customWidth="1"/>
    <col min="13084" max="13084" width="9.109375" style="1"/>
    <col min="13085" max="13085" width="9.5546875" style="1" customWidth="1"/>
    <col min="13086" max="13086" width="9.109375" style="1"/>
    <col min="13087" max="13087" width="9.5546875" style="1" customWidth="1"/>
    <col min="13088" max="13088" width="9.109375" style="1"/>
    <col min="13089" max="13089" width="9.5546875" style="1" customWidth="1"/>
    <col min="13090" max="13090" width="9.109375" style="1"/>
    <col min="13091" max="13091" width="9.5546875" style="1" customWidth="1"/>
    <col min="13092" max="13092" width="9.109375" style="1"/>
    <col min="13093" max="13093" width="9.5546875" style="1" customWidth="1"/>
    <col min="13094" max="13094" width="9.109375" style="1"/>
    <col min="13095" max="13095" width="9.5546875" style="1" customWidth="1"/>
    <col min="13096" max="13096" width="9.109375" style="1"/>
    <col min="13097" max="13097" width="9.5546875" style="1" customWidth="1"/>
    <col min="13098" max="13312" width="9.109375" style="1"/>
    <col min="13313" max="13313" width="7.33203125" style="1" customWidth="1"/>
    <col min="13314" max="13314" width="7.88671875" style="1" customWidth="1"/>
    <col min="13315" max="13315" width="9.6640625" style="1" customWidth="1"/>
    <col min="13316" max="13316" width="10.5546875" style="1" customWidth="1"/>
    <col min="13317" max="13317" width="9.6640625" style="1" customWidth="1"/>
    <col min="13318" max="13318" width="9.5546875" style="1" customWidth="1"/>
    <col min="13319" max="13319" width="7" style="1" customWidth="1"/>
    <col min="13320" max="13320" width="8.109375" style="1" customWidth="1"/>
    <col min="13321" max="13323" width="10.5546875" style="1" customWidth="1"/>
    <col min="13324" max="13324" width="11.5546875" style="1" customWidth="1"/>
    <col min="13325" max="13326" width="10.5546875" style="1" customWidth="1"/>
    <col min="13327" max="13327" width="7.44140625" style="1" customWidth="1"/>
    <col min="13328" max="13328" width="6.109375" style="1" customWidth="1"/>
    <col min="13329" max="13329" width="8.44140625" style="1" customWidth="1"/>
    <col min="13330" max="13330" width="7" style="1" customWidth="1"/>
    <col min="13331" max="13331" width="7.88671875" style="1" customWidth="1"/>
    <col min="13332" max="13332" width="8.5546875" style="1" customWidth="1"/>
    <col min="13333" max="13333" width="10.5546875" style="1" customWidth="1"/>
    <col min="13334" max="13334" width="9.88671875" style="1" customWidth="1"/>
    <col min="13335" max="13335" width="10" style="1" customWidth="1"/>
    <col min="13336" max="13336" width="10.6640625" style="1" customWidth="1"/>
    <col min="13337" max="13337" width="11.5546875" style="1" customWidth="1"/>
    <col min="13338" max="13338" width="9.109375" style="1"/>
    <col min="13339" max="13339" width="9.5546875" style="1" customWidth="1"/>
    <col min="13340" max="13340" width="9.109375" style="1"/>
    <col min="13341" max="13341" width="9.5546875" style="1" customWidth="1"/>
    <col min="13342" max="13342" width="9.109375" style="1"/>
    <col min="13343" max="13343" width="9.5546875" style="1" customWidth="1"/>
    <col min="13344" max="13344" width="9.109375" style="1"/>
    <col min="13345" max="13345" width="9.5546875" style="1" customWidth="1"/>
    <col min="13346" max="13346" width="9.109375" style="1"/>
    <col min="13347" max="13347" width="9.5546875" style="1" customWidth="1"/>
    <col min="13348" max="13348" width="9.109375" style="1"/>
    <col min="13349" max="13349" width="9.5546875" style="1" customWidth="1"/>
    <col min="13350" max="13350" width="9.109375" style="1"/>
    <col min="13351" max="13351" width="9.5546875" style="1" customWidth="1"/>
    <col min="13352" max="13352" width="9.109375" style="1"/>
    <col min="13353" max="13353" width="9.5546875" style="1" customWidth="1"/>
    <col min="13354" max="13568" width="9.109375" style="1"/>
    <col min="13569" max="13569" width="7.33203125" style="1" customWidth="1"/>
    <col min="13570" max="13570" width="7.88671875" style="1" customWidth="1"/>
    <col min="13571" max="13571" width="9.6640625" style="1" customWidth="1"/>
    <col min="13572" max="13572" width="10.5546875" style="1" customWidth="1"/>
    <col min="13573" max="13573" width="9.6640625" style="1" customWidth="1"/>
    <col min="13574" max="13574" width="9.5546875" style="1" customWidth="1"/>
    <col min="13575" max="13575" width="7" style="1" customWidth="1"/>
    <col min="13576" max="13576" width="8.109375" style="1" customWidth="1"/>
    <col min="13577" max="13579" width="10.5546875" style="1" customWidth="1"/>
    <col min="13580" max="13580" width="11.5546875" style="1" customWidth="1"/>
    <col min="13581" max="13582" width="10.5546875" style="1" customWidth="1"/>
    <col min="13583" max="13583" width="7.44140625" style="1" customWidth="1"/>
    <col min="13584" max="13584" width="6.109375" style="1" customWidth="1"/>
    <col min="13585" max="13585" width="8.44140625" style="1" customWidth="1"/>
    <col min="13586" max="13586" width="7" style="1" customWidth="1"/>
    <col min="13587" max="13587" width="7.88671875" style="1" customWidth="1"/>
    <col min="13588" max="13588" width="8.5546875" style="1" customWidth="1"/>
    <col min="13589" max="13589" width="10.5546875" style="1" customWidth="1"/>
    <col min="13590" max="13590" width="9.88671875" style="1" customWidth="1"/>
    <col min="13591" max="13591" width="10" style="1" customWidth="1"/>
    <col min="13592" max="13592" width="10.6640625" style="1" customWidth="1"/>
    <col min="13593" max="13593" width="11.5546875" style="1" customWidth="1"/>
    <col min="13594" max="13594" width="9.109375" style="1"/>
    <col min="13595" max="13595" width="9.5546875" style="1" customWidth="1"/>
    <col min="13596" max="13596" width="9.109375" style="1"/>
    <col min="13597" max="13597" width="9.5546875" style="1" customWidth="1"/>
    <col min="13598" max="13598" width="9.109375" style="1"/>
    <col min="13599" max="13599" width="9.5546875" style="1" customWidth="1"/>
    <col min="13600" max="13600" width="9.109375" style="1"/>
    <col min="13601" max="13601" width="9.5546875" style="1" customWidth="1"/>
    <col min="13602" max="13602" width="9.109375" style="1"/>
    <col min="13603" max="13603" width="9.5546875" style="1" customWidth="1"/>
    <col min="13604" max="13604" width="9.109375" style="1"/>
    <col min="13605" max="13605" width="9.5546875" style="1" customWidth="1"/>
    <col min="13606" max="13606" width="9.109375" style="1"/>
    <col min="13607" max="13607" width="9.5546875" style="1" customWidth="1"/>
    <col min="13608" max="13608" width="9.109375" style="1"/>
    <col min="13609" max="13609" width="9.5546875" style="1" customWidth="1"/>
    <col min="13610" max="13824" width="9.109375" style="1"/>
    <col min="13825" max="13825" width="7.33203125" style="1" customWidth="1"/>
    <col min="13826" max="13826" width="7.88671875" style="1" customWidth="1"/>
    <col min="13827" max="13827" width="9.6640625" style="1" customWidth="1"/>
    <col min="13828" max="13828" width="10.5546875" style="1" customWidth="1"/>
    <col min="13829" max="13829" width="9.6640625" style="1" customWidth="1"/>
    <col min="13830" max="13830" width="9.5546875" style="1" customWidth="1"/>
    <col min="13831" max="13831" width="7" style="1" customWidth="1"/>
    <col min="13832" max="13832" width="8.109375" style="1" customWidth="1"/>
    <col min="13833" max="13835" width="10.5546875" style="1" customWidth="1"/>
    <col min="13836" max="13836" width="11.5546875" style="1" customWidth="1"/>
    <col min="13837" max="13838" width="10.5546875" style="1" customWidth="1"/>
    <col min="13839" max="13839" width="7.44140625" style="1" customWidth="1"/>
    <col min="13840" max="13840" width="6.109375" style="1" customWidth="1"/>
    <col min="13841" max="13841" width="8.44140625" style="1" customWidth="1"/>
    <col min="13842" max="13842" width="7" style="1" customWidth="1"/>
    <col min="13843" max="13843" width="7.88671875" style="1" customWidth="1"/>
    <col min="13844" max="13844" width="8.5546875" style="1" customWidth="1"/>
    <col min="13845" max="13845" width="10.5546875" style="1" customWidth="1"/>
    <col min="13846" max="13846" width="9.88671875" style="1" customWidth="1"/>
    <col min="13847" max="13847" width="10" style="1" customWidth="1"/>
    <col min="13848" max="13848" width="10.6640625" style="1" customWidth="1"/>
    <col min="13849" max="13849" width="11.5546875" style="1" customWidth="1"/>
    <col min="13850" max="13850" width="9.109375" style="1"/>
    <col min="13851" max="13851" width="9.5546875" style="1" customWidth="1"/>
    <col min="13852" max="13852" width="9.109375" style="1"/>
    <col min="13853" max="13853" width="9.5546875" style="1" customWidth="1"/>
    <col min="13854" max="13854" width="9.109375" style="1"/>
    <col min="13855" max="13855" width="9.5546875" style="1" customWidth="1"/>
    <col min="13856" max="13856" width="9.109375" style="1"/>
    <col min="13857" max="13857" width="9.5546875" style="1" customWidth="1"/>
    <col min="13858" max="13858" width="9.109375" style="1"/>
    <col min="13859" max="13859" width="9.5546875" style="1" customWidth="1"/>
    <col min="13860" max="13860" width="9.109375" style="1"/>
    <col min="13861" max="13861" width="9.5546875" style="1" customWidth="1"/>
    <col min="13862" max="13862" width="9.109375" style="1"/>
    <col min="13863" max="13863" width="9.5546875" style="1" customWidth="1"/>
    <col min="13864" max="13864" width="9.109375" style="1"/>
    <col min="13865" max="13865" width="9.5546875" style="1" customWidth="1"/>
    <col min="13866" max="14080" width="9.109375" style="1"/>
    <col min="14081" max="14081" width="7.33203125" style="1" customWidth="1"/>
    <col min="14082" max="14082" width="7.88671875" style="1" customWidth="1"/>
    <col min="14083" max="14083" width="9.6640625" style="1" customWidth="1"/>
    <col min="14084" max="14084" width="10.5546875" style="1" customWidth="1"/>
    <col min="14085" max="14085" width="9.6640625" style="1" customWidth="1"/>
    <col min="14086" max="14086" width="9.5546875" style="1" customWidth="1"/>
    <col min="14087" max="14087" width="7" style="1" customWidth="1"/>
    <col min="14088" max="14088" width="8.109375" style="1" customWidth="1"/>
    <col min="14089" max="14091" width="10.5546875" style="1" customWidth="1"/>
    <col min="14092" max="14092" width="11.5546875" style="1" customWidth="1"/>
    <col min="14093" max="14094" width="10.5546875" style="1" customWidth="1"/>
    <col min="14095" max="14095" width="7.44140625" style="1" customWidth="1"/>
    <col min="14096" max="14096" width="6.109375" style="1" customWidth="1"/>
    <col min="14097" max="14097" width="8.44140625" style="1" customWidth="1"/>
    <col min="14098" max="14098" width="7" style="1" customWidth="1"/>
    <col min="14099" max="14099" width="7.88671875" style="1" customWidth="1"/>
    <col min="14100" max="14100" width="8.5546875" style="1" customWidth="1"/>
    <col min="14101" max="14101" width="10.5546875" style="1" customWidth="1"/>
    <col min="14102" max="14102" width="9.88671875" style="1" customWidth="1"/>
    <col min="14103" max="14103" width="10" style="1" customWidth="1"/>
    <col min="14104" max="14104" width="10.6640625" style="1" customWidth="1"/>
    <col min="14105" max="14105" width="11.5546875" style="1" customWidth="1"/>
    <col min="14106" max="14106" width="9.109375" style="1"/>
    <col min="14107" max="14107" width="9.5546875" style="1" customWidth="1"/>
    <col min="14108" max="14108" width="9.109375" style="1"/>
    <col min="14109" max="14109" width="9.5546875" style="1" customWidth="1"/>
    <col min="14110" max="14110" width="9.109375" style="1"/>
    <col min="14111" max="14111" width="9.5546875" style="1" customWidth="1"/>
    <col min="14112" max="14112" width="9.109375" style="1"/>
    <col min="14113" max="14113" width="9.5546875" style="1" customWidth="1"/>
    <col min="14114" max="14114" width="9.109375" style="1"/>
    <col min="14115" max="14115" width="9.5546875" style="1" customWidth="1"/>
    <col min="14116" max="14116" width="9.109375" style="1"/>
    <col min="14117" max="14117" width="9.5546875" style="1" customWidth="1"/>
    <col min="14118" max="14118" width="9.109375" style="1"/>
    <col min="14119" max="14119" width="9.5546875" style="1" customWidth="1"/>
    <col min="14120" max="14120" width="9.109375" style="1"/>
    <col min="14121" max="14121" width="9.5546875" style="1" customWidth="1"/>
    <col min="14122" max="14336" width="9.109375" style="1"/>
    <col min="14337" max="14337" width="7.33203125" style="1" customWidth="1"/>
    <col min="14338" max="14338" width="7.88671875" style="1" customWidth="1"/>
    <col min="14339" max="14339" width="9.6640625" style="1" customWidth="1"/>
    <col min="14340" max="14340" width="10.5546875" style="1" customWidth="1"/>
    <col min="14341" max="14341" width="9.6640625" style="1" customWidth="1"/>
    <col min="14342" max="14342" width="9.5546875" style="1" customWidth="1"/>
    <col min="14343" max="14343" width="7" style="1" customWidth="1"/>
    <col min="14344" max="14344" width="8.109375" style="1" customWidth="1"/>
    <col min="14345" max="14347" width="10.5546875" style="1" customWidth="1"/>
    <col min="14348" max="14348" width="11.5546875" style="1" customWidth="1"/>
    <col min="14349" max="14350" width="10.5546875" style="1" customWidth="1"/>
    <col min="14351" max="14351" width="7.44140625" style="1" customWidth="1"/>
    <col min="14352" max="14352" width="6.109375" style="1" customWidth="1"/>
    <col min="14353" max="14353" width="8.44140625" style="1" customWidth="1"/>
    <col min="14354" max="14354" width="7" style="1" customWidth="1"/>
    <col min="14355" max="14355" width="7.88671875" style="1" customWidth="1"/>
    <col min="14356" max="14356" width="8.5546875" style="1" customWidth="1"/>
    <col min="14357" max="14357" width="10.5546875" style="1" customWidth="1"/>
    <col min="14358" max="14358" width="9.88671875" style="1" customWidth="1"/>
    <col min="14359" max="14359" width="10" style="1" customWidth="1"/>
    <col min="14360" max="14360" width="10.6640625" style="1" customWidth="1"/>
    <col min="14361" max="14361" width="11.5546875" style="1" customWidth="1"/>
    <col min="14362" max="14362" width="9.109375" style="1"/>
    <col min="14363" max="14363" width="9.5546875" style="1" customWidth="1"/>
    <col min="14364" max="14364" width="9.109375" style="1"/>
    <col min="14365" max="14365" width="9.5546875" style="1" customWidth="1"/>
    <col min="14366" max="14366" width="9.109375" style="1"/>
    <col min="14367" max="14367" width="9.5546875" style="1" customWidth="1"/>
    <col min="14368" max="14368" width="9.109375" style="1"/>
    <col min="14369" max="14369" width="9.5546875" style="1" customWidth="1"/>
    <col min="14370" max="14370" width="9.109375" style="1"/>
    <col min="14371" max="14371" width="9.5546875" style="1" customWidth="1"/>
    <col min="14372" max="14372" width="9.109375" style="1"/>
    <col min="14373" max="14373" width="9.5546875" style="1" customWidth="1"/>
    <col min="14374" max="14374" width="9.109375" style="1"/>
    <col min="14375" max="14375" width="9.5546875" style="1" customWidth="1"/>
    <col min="14376" max="14376" width="9.109375" style="1"/>
    <col min="14377" max="14377" width="9.5546875" style="1" customWidth="1"/>
    <col min="14378" max="14592" width="9.109375" style="1"/>
    <col min="14593" max="14593" width="7.33203125" style="1" customWidth="1"/>
    <col min="14594" max="14594" width="7.88671875" style="1" customWidth="1"/>
    <col min="14595" max="14595" width="9.6640625" style="1" customWidth="1"/>
    <col min="14596" max="14596" width="10.5546875" style="1" customWidth="1"/>
    <col min="14597" max="14597" width="9.6640625" style="1" customWidth="1"/>
    <col min="14598" max="14598" width="9.5546875" style="1" customWidth="1"/>
    <col min="14599" max="14599" width="7" style="1" customWidth="1"/>
    <col min="14600" max="14600" width="8.109375" style="1" customWidth="1"/>
    <col min="14601" max="14603" width="10.5546875" style="1" customWidth="1"/>
    <col min="14604" max="14604" width="11.5546875" style="1" customWidth="1"/>
    <col min="14605" max="14606" width="10.5546875" style="1" customWidth="1"/>
    <col min="14607" max="14607" width="7.44140625" style="1" customWidth="1"/>
    <col min="14608" max="14608" width="6.109375" style="1" customWidth="1"/>
    <col min="14609" max="14609" width="8.44140625" style="1" customWidth="1"/>
    <col min="14610" max="14610" width="7" style="1" customWidth="1"/>
    <col min="14611" max="14611" width="7.88671875" style="1" customWidth="1"/>
    <col min="14612" max="14612" width="8.5546875" style="1" customWidth="1"/>
    <col min="14613" max="14613" width="10.5546875" style="1" customWidth="1"/>
    <col min="14614" max="14614" width="9.88671875" style="1" customWidth="1"/>
    <col min="14615" max="14615" width="10" style="1" customWidth="1"/>
    <col min="14616" max="14616" width="10.6640625" style="1" customWidth="1"/>
    <col min="14617" max="14617" width="11.5546875" style="1" customWidth="1"/>
    <col min="14618" max="14618" width="9.109375" style="1"/>
    <col min="14619" max="14619" width="9.5546875" style="1" customWidth="1"/>
    <col min="14620" max="14620" width="9.109375" style="1"/>
    <col min="14621" max="14621" width="9.5546875" style="1" customWidth="1"/>
    <col min="14622" max="14622" width="9.109375" style="1"/>
    <col min="14623" max="14623" width="9.5546875" style="1" customWidth="1"/>
    <col min="14624" max="14624" width="9.109375" style="1"/>
    <col min="14625" max="14625" width="9.5546875" style="1" customWidth="1"/>
    <col min="14626" max="14626" width="9.109375" style="1"/>
    <col min="14627" max="14627" width="9.5546875" style="1" customWidth="1"/>
    <col min="14628" max="14628" width="9.109375" style="1"/>
    <col min="14629" max="14629" width="9.5546875" style="1" customWidth="1"/>
    <col min="14630" max="14630" width="9.109375" style="1"/>
    <col min="14631" max="14631" width="9.5546875" style="1" customWidth="1"/>
    <col min="14632" max="14632" width="9.109375" style="1"/>
    <col min="14633" max="14633" width="9.5546875" style="1" customWidth="1"/>
    <col min="14634" max="14848" width="9.109375" style="1"/>
    <col min="14849" max="14849" width="7.33203125" style="1" customWidth="1"/>
    <col min="14850" max="14850" width="7.88671875" style="1" customWidth="1"/>
    <col min="14851" max="14851" width="9.6640625" style="1" customWidth="1"/>
    <col min="14852" max="14852" width="10.5546875" style="1" customWidth="1"/>
    <col min="14853" max="14853" width="9.6640625" style="1" customWidth="1"/>
    <col min="14854" max="14854" width="9.5546875" style="1" customWidth="1"/>
    <col min="14855" max="14855" width="7" style="1" customWidth="1"/>
    <col min="14856" max="14856" width="8.109375" style="1" customWidth="1"/>
    <col min="14857" max="14859" width="10.5546875" style="1" customWidth="1"/>
    <col min="14860" max="14860" width="11.5546875" style="1" customWidth="1"/>
    <col min="14861" max="14862" width="10.5546875" style="1" customWidth="1"/>
    <col min="14863" max="14863" width="7.44140625" style="1" customWidth="1"/>
    <col min="14864" max="14864" width="6.109375" style="1" customWidth="1"/>
    <col min="14865" max="14865" width="8.44140625" style="1" customWidth="1"/>
    <col min="14866" max="14866" width="7" style="1" customWidth="1"/>
    <col min="14867" max="14867" width="7.88671875" style="1" customWidth="1"/>
    <col min="14868" max="14868" width="8.5546875" style="1" customWidth="1"/>
    <col min="14869" max="14869" width="10.5546875" style="1" customWidth="1"/>
    <col min="14870" max="14870" width="9.88671875" style="1" customWidth="1"/>
    <col min="14871" max="14871" width="10" style="1" customWidth="1"/>
    <col min="14872" max="14872" width="10.6640625" style="1" customWidth="1"/>
    <col min="14873" max="14873" width="11.5546875" style="1" customWidth="1"/>
    <col min="14874" max="14874" width="9.109375" style="1"/>
    <col min="14875" max="14875" width="9.5546875" style="1" customWidth="1"/>
    <col min="14876" max="14876" width="9.109375" style="1"/>
    <col min="14877" max="14877" width="9.5546875" style="1" customWidth="1"/>
    <col min="14878" max="14878" width="9.109375" style="1"/>
    <col min="14879" max="14879" width="9.5546875" style="1" customWidth="1"/>
    <col min="14880" max="14880" width="9.109375" style="1"/>
    <col min="14881" max="14881" width="9.5546875" style="1" customWidth="1"/>
    <col min="14882" max="14882" width="9.109375" style="1"/>
    <col min="14883" max="14883" width="9.5546875" style="1" customWidth="1"/>
    <col min="14884" max="14884" width="9.109375" style="1"/>
    <col min="14885" max="14885" width="9.5546875" style="1" customWidth="1"/>
    <col min="14886" max="14886" width="9.109375" style="1"/>
    <col min="14887" max="14887" width="9.5546875" style="1" customWidth="1"/>
    <col min="14888" max="14888" width="9.109375" style="1"/>
    <col min="14889" max="14889" width="9.5546875" style="1" customWidth="1"/>
    <col min="14890" max="15104" width="9.109375" style="1"/>
    <col min="15105" max="15105" width="7.33203125" style="1" customWidth="1"/>
    <col min="15106" max="15106" width="7.88671875" style="1" customWidth="1"/>
    <col min="15107" max="15107" width="9.6640625" style="1" customWidth="1"/>
    <col min="15108" max="15108" width="10.5546875" style="1" customWidth="1"/>
    <col min="15109" max="15109" width="9.6640625" style="1" customWidth="1"/>
    <col min="15110" max="15110" width="9.5546875" style="1" customWidth="1"/>
    <col min="15111" max="15111" width="7" style="1" customWidth="1"/>
    <col min="15112" max="15112" width="8.109375" style="1" customWidth="1"/>
    <col min="15113" max="15115" width="10.5546875" style="1" customWidth="1"/>
    <col min="15116" max="15116" width="11.5546875" style="1" customWidth="1"/>
    <col min="15117" max="15118" width="10.5546875" style="1" customWidth="1"/>
    <col min="15119" max="15119" width="7.44140625" style="1" customWidth="1"/>
    <col min="15120" max="15120" width="6.109375" style="1" customWidth="1"/>
    <col min="15121" max="15121" width="8.44140625" style="1" customWidth="1"/>
    <col min="15122" max="15122" width="7" style="1" customWidth="1"/>
    <col min="15123" max="15123" width="7.88671875" style="1" customWidth="1"/>
    <col min="15124" max="15124" width="8.5546875" style="1" customWidth="1"/>
    <col min="15125" max="15125" width="10.5546875" style="1" customWidth="1"/>
    <col min="15126" max="15126" width="9.88671875" style="1" customWidth="1"/>
    <col min="15127" max="15127" width="10" style="1" customWidth="1"/>
    <col min="15128" max="15128" width="10.6640625" style="1" customWidth="1"/>
    <col min="15129" max="15129" width="11.5546875" style="1" customWidth="1"/>
    <col min="15130" max="15130" width="9.109375" style="1"/>
    <col min="15131" max="15131" width="9.5546875" style="1" customWidth="1"/>
    <col min="15132" max="15132" width="9.109375" style="1"/>
    <col min="15133" max="15133" width="9.5546875" style="1" customWidth="1"/>
    <col min="15134" max="15134" width="9.109375" style="1"/>
    <col min="15135" max="15135" width="9.5546875" style="1" customWidth="1"/>
    <col min="15136" max="15136" width="9.109375" style="1"/>
    <col min="15137" max="15137" width="9.5546875" style="1" customWidth="1"/>
    <col min="15138" max="15138" width="9.109375" style="1"/>
    <col min="15139" max="15139" width="9.5546875" style="1" customWidth="1"/>
    <col min="15140" max="15140" width="9.109375" style="1"/>
    <col min="15141" max="15141" width="9.5546875" style="1" customWidth="1"/>
    <col min="15142" max="15142" width="9.109375" style="1"/>
    <col min="15143" max="15143" width="9.5546875" style="1" customWidth="1"/>
    <col min="15144" max="15144" width="9.109375" style="1"/>
    <col min="15145" max="15145" width="9.5546875" style="1" customWidth="1"/>
    <col min="15146" max="15360" width="9.109375" style="1"/>
    <col min="15361" max="15361" width="7.33203125" style="1" customWidth="1"/>
    <col min="15362" max="15362" width="7.88671875" style="1" customWidth="1"/>
    <col min="15363" max="15363" width="9.6640625" style="1" customWidth="1"/>
    <col min="15364" max="15364" width="10.5546875" style="1" customWidth="1"/>
    <col min="15365" max="15365" width="9.6640625" style="1" customWidth="1"/>
    <col min="15366" max="15366" width="9.5546875" style="1" customWidth="1"/>
    <col min="15367" max="15367" width="7" style="1" customWidth="1"/>
    <col min="15368" max="15368" width="8.109375" style="1" customWidth="1"/>
    <col min="15369" max="15371" width="10.5546875" style="1" customWidth="1"/>
    <col min="15372" max="15372" width="11.5546875" style="1" customWidth="1"/>
    <col min="15373" max="15374" width="10.5546875" style="1" customWidth="1"/>
    <col min="15375" max="15375" width="7.44140625" style="1" customWidth="1"/>
    <col min="15376" max="15376" width="6.109375" style="1" customWidth="1"/>
    <col min="15377" max="15377" width="8.44140625" style="1" customWidth="1"/>
    <col min="15378" max="15378" width="7" style="1" customWidth="1"/>
    <col min="15379" max="15379" width="7.88671875" style="1" customWidth="1"/>
    <col min="15380" max="15380" width="8.5546875" style="1" customWidth="1"/>
    <col min="15381" max="15381" width="10.5546875" style="1" customWidth="1"/>
    <col min="15382" max="15382" width="9.88671875" style="1" customWidth="1"/>
    <col min="15383" max="15383" width="10" style="1" customWidth="1"/>
    <col min="15384" max="15384" width="10.6640625" style="1" customWidth="1"/>
    <col min="15385" max="15385" width="11.5546875" style="1" customWidth="1"/>
    <col min="15386" max="15386" width="9.109375" style="1"/>
    <col min="15387" max="15387" width="9.5546875" style="1" customWidth="1"/>
    <col min="15388" max="15388" width="9.109375" style="1"/>
    <col min="15389" max="15389" width="9.5546875" style="1" customWidth="1"/>
    <col min="15390" max="15390" width="9.109375" style="1"/>
    <col min="15391" max="15391" width="9.5546875" style="1" customWidth="1"/>
    <col min="15392" max="15392" width="9.109375" style="1"/>
    <col min="15393" max="15393" width="9.5546875" style="1" customWidth="1"/>
    <col min="15394" max="15394" width="9.109375" style="1"/>
    <col min="15395" max="15395" width="9.5546875" style="1" customWidth="1"/>
    <col min="15396" max="15396" width="9.109375" style="1"/>
    <col min="15397" max="15397" width="9.5546875" style="1" customWidth="1"/>
    <col min="15398" max="15398" width="9.109375" style="1"/>
    <col min="15399" max="15399" width="9.5546875" style="1" customWidth="1"/>
    <col min="15400" max="15400" width="9.109375" style="1"/>
    <col min="15401" max="15401" width="9.5546875" style="1" customWidth="1"/>
    <col min="15402" max="15616" width="9.109375" style="1"/>
    <col min="15617" max="15617" width="7.33203125" style="1" customWidth="1"/>
    <col min="15618" max="15618" width="7.88671875" style="1" customWidth="1"/>
    <col min="15619" max="15619" width="9.6640625" style="1" customWidth="1"/>
    <col min="15620" max="15620" width="10.5546875" style="1" customWidth="1"/>
    <col min="15621" max="15621" width="9.6640625" style="1" customWidth="1"/>
    <col min="15622" max="15622" width="9.5546875" style="1" customWidth="1"/>
    <col min="15623" max="15623" width="7" style="1" customWidth="1"/>
    <col min="15624" max="15624" width="8.109375" style="1" customWidth="1"/>
    <col min="15625" max="15627" width="10.5546875" style="1" customWidth="1"/>
    <col min="15628" max="15628" width="11.5546875" style="1" customWidth="1"/>
    <col min="15629" max="15630" width="10.5546875" style="1" customWidth="1"/>
    <col min="15631" max="15631" width="7.44140625" style="1" customWidth="1"/>
    <col min="15632" max="15632" width="6.109375" style="1" customWidth="1"/>
    <col min="15633" max="15633" width="8.44140625" style="1" customWidth="1"/>
    <col min="15634" max="15634" width="7" style="1" customWidth="1"/>
    <col min="15635" max="15635" width="7.88671875" style="1" customWidth="1"/>
    <col min="15636" max="15636" width="8.5546875" style="1" customWidth="1"/>
    <col min="15637" max="15637" width="10.5546875" style="1" customWidth="1"/>
    <col min="15638" max="15638" width="9.88671875" style="1" customWidth="1"/>
    <col min="15639" max="15639" width="10" style="1" customWidth="1"/>
    <col min="15640" max="15640" width="10.6640625" style="1" customWidth="1"/>
    <col min="15641" max="15641" width="11.5546875" style="1" customWidth="1"/>
    <col min="15642" max="15642" width="9.109375" style="1"/>
    <col min="15643" max="15643" width="9.5546875" style="1" customWidth="1"/>
    <col min="15644" max="15644" width="9.109375" style="1"/>
    <col min="15645" max="15645" width="9.5546875" style="1" customWidth="1"/>
    <col min="15646" max="15646" width="9.109375" style="1"/>
    <col min="15647" max="15647" width="9.5546875" style="1" customWidth="1"/>
    <col min="15648" max="15648" width="9.109375" style="1"/>
    <col min="15649" max="15649" width="9.5546875" style="1" customWidth="1"/>
    <col min="15650" max="15650" width="9.109375" style="1"/>
    <col min="15651" max="15651" width="9.5546875" style="1" customWidth="1"/>
    <col min="15652" max="15652" width="9.109375" style="1"/>
    <col min="15653" max="15653" width="9.5546875" style="1" customWidth="1"/>
    <col min="15654" max="15654" width="9.109375" style="1"/>
    <col min="15655" max="15655" width="9.5546875" style="1" customWidth="1"/>
    <col min="15656" max="15656" width="9.109375" style="1"/>
    <col min="15657" max="15657" width="9.5546875" style="1" customWidth="1"/>
    <col min="15658" max="15872" width="9.109375" style="1"/>
    <col min="15873" max="15873" width="7.33203125" style="1" customWidth="1"/>
    <col min="15874" max="15874" width="7.88671875" style="1" customWidth="1"/>
    <col min="15875" max="15875" width="9.6640625" style="1" customWidth="1"/>
    <col min="15876" max="15876" width="10.5546875" style="1" customWidth="1"/>
    <col min="15877" max="15877" width="9.6640625" style="1" customWidth="1"/>
    <col min="15878" max="15878" width="9.5546875" style="1" customWidth="1"/>
    <col min="15879" max="15879" width="7" style="1" customWidth="1"/>
    <col min="15880" max="15880" width="8.109375" style="1" customWidth="1"/>
    <col min="15881" max="15883" width="10.5546875" style="1" customWidth="1"/>
    <col min="15884" max="15884" width="11.5546875" style="1" customWidth="1"/>
    <col min="15885" max="15886" width="10.5546875" style="1" customWidth="1"/>
    <col min="15887" max="15887" width="7.44140625" style="1" customWidth="1"/>
    <col min="15888" max="15888" width="6.109375" style="1" customWidth="1"/>
    <col min="15889" max="15889" width="8.44140625" style="1" customWidth="1"/>
    <col min="15890" max="15890" width="7" style="1" customWidth="1"/>
    <col min="15891" max="15891" width="7.88671875" style="1" customWidth="1"/>
    <col min="15892" max="15892" width="8.5546875" style="1" customWidth="1"/>
    <col min="15893" max="15893" width="10.5546875" style="1" customWidth="1"/>
    <col min="15894" max="15894" width="9.88671875" style="1" customWidth="1"/>
    <col min="15895" max="15895" width="10" style="1" customWidth="1"/>
    <col min="15896" max="15896" width="10.6640625" style="1" customWidth="1"/>
    <col min="15897" max="15897" width="11.5546875" style="1" customWidth="1"/>
    <col min="15898" max="15898" width="9.109375" style="1"/>
    <col min="15899" max="15899" width="9.5546875" style="1" customWidth="1"/>
    <col min="15900" max="15900" width="9.109375" style="1"/>
    <col min="15901" max="15901" width="9.5546875" style="1" customWidth="1"/>
    <col min="15902" max="15902" width="9.109375" style="1"/>
    <col min="15903" max="15903" width="9.5546875" style="1" customWidth="1"/>
    <col min="15904" max="15904" width="9.109375" style="1"/>
    <col min="15905" max="15905" width="9.5546875" style="1" customWidth="1"/>
    <col min="15906" max="15906" width="9.109375" style="1"/>
    <col min="15907" max="15907" width="9.5546875" style="1" customWidth="1"/>
    <col min="15908" max="15908" width="9.109375" style="1"/>
    <col min="15909" max="15909" width="9.5546875" style="1" customWidth="1"/>
    <col min="15910" max="15910" width="9.109375" style="1"/>
    <col min="15911" max="15911" width="9.5546875" style="1" customWidth="1"/>
    <col min="15912" max="15912" width="9.109375" style="1"/>
    <col min="15913" max="15913" width="9.5546875" style="1" customWidth="1"/>
    <col min="15914" max="16128" width="9.109375" style="1"/>
    <col min="16129" max="16129" width="7.33203125" style="1" customWidth="1"/>
    <col min="16130" max="16130" width="7.88671875" style="1" customWidth="1"/>
    <col min="16131" max="16131" width="9.6640625" style="1" customWidth="1"/>
    <col min="16132" max="16132" width="10.5546875" style="1" customWidth="1"/>
    <col min="16133" max="16133" width="9.6640625" style="1" customWidth="1"/>
    <col min="16134" max="16134" width="9.5546875" style="1" customWidth="1"/>
    <col min="16135" max="16135" width="7" style="1" customWidth="1"/>
    <col min="16136" max="16136" width="8.109375" style="1" customWidth="1"/>
    <col min="16137" max="16139" width="10.5546875" style="1" customWidth="1"/>
    <col min="16140" max="16140" width="11.5546875" style="1" customWidth="1"/>
    <col min="16141" max="16142" width="10.5546875" style="1" customWidth="1"/>
    <col min="16143" max="16143" width="7.44140625" style="1" customWidth="1"/>
    <col min="16144" max="16144" width="6.109375" style="1" customWidth="1"/>
    <col min="16145" max="16145" width="8.44140625" style="1" customWidth="1"/>
    <col min="16146" max="16146" width="7" style="1" customWidth="1"/>
    <col min="16147" max="16147" width="7.88671875" style="1" customWidth="1"/>
    <col min="16148" max="16148" width="8.5546875" style="1" customWidth="1"/>
    <col min="16149" max="16149" width="10.5546875" style="1" customWidth="1"/>
    <col min="16150" max="16150" width="9.88671875" style="1" customWidth="1"/>
    <col min="16151" max="16151" width="10" style="1" customWidth="1"/>
    <col min="16152" max="16152" width="10.6640625" style="1" customWidth="1"/>
    <col min="16153" max="16153" width="11.5546875" style="1" customWidth="1"/>
    <col min="16154" max="16154" width="9.109375" style="1"/>
    <col min="16155" max="16155" width="9.5546875" style="1" customWidth="1"/>
    <col min="16156" max="16156" width="9.109375" style="1"/>
    <col min="16157" max="16157" width="9.5546875" style="1" customWidth="1"/>
    <col min="16158" max="16158" width="9.109375" style="1"/>
    <col min="16159" max="16159" width="9.5546875" style="1" customWidth="1"/>
    <col min="16160" max="16160" width="9.109375" style="1"/>
    <col min="16161" max="16161" width="9.5546875" style="1" customWidth="1"/>
    <col min="16162" max="16162" width="9.109375" style="1"/>
    <col min="16163" max="16163" width="9.5546875" style="1" customWidth="1"/>
    <col min="16164" max="16164" width="9.109375" style="1"/>
    <col min="16165" max="16165" width="9.5546875" style="1" customWidth="1"/>
    <col min="16166" max="16166" width="9.109375" style="1"/>
    <col min="16167" max="16167" width="9.5546875" style="1" customWidth="1"/>
    <col min="16168" max="16168" width="9.109375" style="1"/>
    <col min="16169" max="16169" width="9.5546875" style="1" customWidth="1"/>
    <col min="16170" max="16384" width="9.109375" style="1"/>
  </cols>
  <sheetData>
    <row r="1" spans="1:23" ht="15" customHeight="1" thickBot="1" x14ac:dyDescent="0.3">
      <c r="A1" s="19" t="s">
        <v>159</v>
      </c>
      <c r="B1" s="20"/>
      <c r="C1" s="20"/>
      <c r="D1" s="20"/>
      <c r="E1" s="20"/>
      <c r="F1" s="20"/>
      <c r="G1" s="12"/>
      <c r="T1" s="12"/>
      <c r="W1" s="21"/>
    </row>
    <row r="2" spans="1:23" ht="15" customHeight="1" thickBot="1" x14ac:dyDescent="0.3">
      <c r="A2" s="22" t="s">
        <v>160</v>
      </c>
      <c r="B2" s="23"/>
      <c r="C2" s="23"/>
      <c r="D2" s="23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6"/>
    </row>
    <row r="3" spans="1:23" ht="15" customHeight="1" thickBot="1" x14ac:dyDescent="0.3">
      <c r="A3" s="148" t="s">
        <v>143</v>
      </c>
      <c r="B3" s="28" t="s">
        <v>142</v>
      </c>
      <c r="C3" s="149" t="s">
        <v>141</v>
      </c>
      <c r="D3" s="149"/>
      <c r="E3" s="149"/>
      <c r="F3" s="149"/>
      <c r="G3" s="149"/>
      <c r="H3" s="150" t="s">
        <v>140</v>
      </c>
      <c r="I3" s="150"/>
      <c r="J3" s="150"/>
      <c r="K3" s="150"/>
      <c r="L3" s="150"/>
      <c r="M3" s="150"/>
      <c r="N3" s="150"/>
      <c r="O3" s="150"/>
      <c r="P3" s="147" t="s">
        <v>139</v>
      </c>
      <c r="Q3" s="147" t="s">
        <v>138</v>
      </c>
      <c r="R3" s="147" t="s">
        <v>137</v>
      </c>
      <c r="S3" s="147" t="s">
        <v>136</v>
      </c>
      <c r="T3" s="147" t="s">
        <v>135</v>
      </c>
      <c r="U3" s="147" t="s">
        <v>134</v>
      </c>
      <c r="V3" s="147" t="s">
        <v>133</v>
      </c>
      <c r="W3" s="147" t="s">
        <v>132</v>
      </c>
    </row>
    <row r="4" spans="1:23" ht="12.75" customHeight="1" x14ac:dyDescent="0.25">
      <c r="A4" s="148"/>
      <c r="B4" s="29" t="s">
        <v>120</v>
      </c>
      <c r="C4" s="30" t="s">
        <v>131</v>
      </c>
      <c r="D4" s="30" t="s">
        <v>130</v>
      </c>
      <c r="E4" s="30" t="s">
        <v>129</v>
      </c>
      <c r="F4" s="30" t="s">
        <v>128</v>
      </c>
      <c r="G4" s="31" t="s">
        <v>120</v>
      </c>
      <c r="H4" s="30" t="s">
        <v>127</v>
      </c>
      <c r="I4" s="30" t="s">
        <v>126</v>
      </c>
      <c r="J4" s="30" t="s">
        <v>125</v>
      </c>
      <c r="K4" s="30" t="s">
        <v>124</v>
      </c>
      <c r="L4" s="30" t="s">
        <v>123</v>
      </c>
      <c r="M4" s="30" t="s">
        <v>122</v>
      </c>
      <c r="N4" s="30" t="s">
        <v>121</v>
      </c>
      <c r="O4" s="31" t="s">
        <v>120</v>
      </c>
      <c r="P4" s="147"/>
      <c r="Q4" s="147"/>
      <c r="R4" s="147"/>
      <c r="S4" s="147"/>
      <c r="T4" s="147"/>
      <c r="U4" s="147"/>
      <c r="V4" s="147"/>
      <c r="W4" s="147"/>
    </row>
    <row r="5" spans="1:23" ht="15" customHeight="1" x14ac:dyDescent="0.25">
      <c r="A5" s="106" t="s">
        <v>119</v>
      </c>
      <c r="B5" s="119">
        <v>-1.9392683412268519</v>
      </c>
      <c r="C5" s="119">
        <v>2.3086172296254093</v>
      </c>
      <c r="D5" s="119">
        <v>1.2947562527721779</v>
      </c>
      <c r="E5" s="119">
        <v>0.35330238083657317</v>
      </c>
      <c r="F5" s="119">
        <v>-6.2399907771036105</v>
      </c>
      <c r="G5" s="119">
        <v>-0.64066569341423296</v>
      </c>
      <c r="H5" s="119">
        <v>2.9330482400559799</v>
      </c>
      <c r="I5" s="119">
        <v>9.4464266942671173</v>
      </c>
      <c r="J5" s="119">
        <v>8.4233497481899011</v>
      </c>
      <c r="K5" s="119">
        <v>9.6517963076276914</v>
      </c>
      <c r="L5" s="119">
        <v>1.664733526915696</v>
      </c>
      <c r="M5" s="119">
        <v>2.850036266254552</v>
      </c>
      <c r="N5" s="119">
        <v>2.8666353918483711</v>
      </c>
      <c r="O5" s="119">
        <v>5.1577255391914045</v>
      </c>
      <c r="P5" s="119">
        <v>3.1179751588392035</v>
      </c>
      <c r="Q5" s="119">
        <v>-1.8678771694906615</v>
      </c>
      <c r="R5" s="120">
        <v>2.5196866036296672</v>
      </c>
      <c r="S5" s="119">
        <v>2.4902087752257884</v>
      </c>
      <c r="T5" s="119">
        <v>-0.16449651381684749</v>
      </c>
      <c r="U5" s="119">
        <v>-9.1630448274257699</v>
      </c>
      <c r="V5" s="119">
        <v>11.214702174001868</v>
      </c>
      <c r="W5" s="119">
        <v>-1.9413574907727771</v>
      </c>
    </row>
    <row r="6" spans="1:23" ht="15" customHeight="1" x14ac:dyDescent="0.25">
      <c r="A6" s="106" t="s">
        <v>118</v>
      </c>
      <c r="B6" s="119">
        <v>-1.6905568281336603</v>
      </c>
      <c r="C6" s="119">
        <v>6.4502670766436232</v>
      </c>
      <c r="D6" s="119">
        <v>-2.5695721014983741</v>
      </c>
      <c r="E6" s="119">
        <v>2.1492124163638993</v>
      </c>
      <c r="F6" s="119">
        <v>-4.4321231314155991</v>
      </c>
      <c r="G6" s="119">
        <v>-2.2684923879473406</v>
      </c>
      <c r="H6" s="119">
        <v>0.3727461507557539</v>
      </c>
      <c r="I6" s="119">
        <v>8.7780831100094492</v>
      </c>
      <c r="J6" s="119">
        <v>8.206446803989742</v>
      </c>
      <c r="K6" s="119">
        <v>11.872413667455239</v>
      </c>
      <c r="L6" s="119">
        <v>1.9799698614100025</v>
      </c>
      <c r="M6" s="119">
        <v>1.8565951474328823</v>
      </c>
      <c r="N6" s="119">
        <v>2.9272229832772112</v>
      </c>
      <c r="O6" s="119">
        <v>5.377740399046349</v>
      </c>
      <c r="P6" s="119">
        <v>2.8288522561093821</v>
      </c>
      <c r="Q6" s="119">
        <v>-2.9700036981865852</v>
      </c>
      <c r="R6" s="120">
        <v>2.1356122458933591</v>
      </c>
      <c r="S6" s="119">
        <v>2.5867535755412119</v>
      </c>
      <c r="T6" s="119">
        <v>-0.69596314506592538</v>
      </c>
      <c r="U6" s="119">
        <v>-9.7873230338804245</v>
      </c>
      <c r="V6" s="119">
        <v>7.0274117224863986</v>
      </c>
      <c r="W6" s="119">
        <v>-7.1365614981708241</v>
      </c>
    </row>
    <row r="7" spans="1:23" ht="15" customHeight="1" x14ac:dyDescent="0.25">
      <c r="A7" s="106" t="s">
        <v>117</v>
      </c>
      <c r="B7" s="119">
        <v>-3.6534369751112905</v>
      </c>
      <c r="C7" s="119">
        <v>5.4348148701852228</v>
      </c>
      <c r="D7" s="119">
        <v>0.260901900608701</v>
      </c>
      <c r="E7" s="119">
        <v>2.882425015053669</v>
      </c>
      <c r="F7" s="119">
        <v>-0.52929560158123667</v>
      </c>
      <c r="G7" s="119">
        <v>0.50274180894658294</v>
      </c>
      <c r="H7" s="119">
        <v>1.35894269953174</v>
      </c>
      <c r="I7" s="119">
        <v>6.7828620144895435</v>
      </c>
      <c r="J7" s="119">
        <v>7.0237504279146545</v>
      </c>
      <c r="K7" s="119">
        <v>6.4933576415337591</v>
      </c>
      <c r="L7" s="119">
        <v>2.4121800506753388</v>
      </c>
      <c r="M7" s="119">
        <v>1.4677785631615814</v>
      </c>
      <c r="N7" s="119">
        <v>3.5860919379943068</v>
      </c>
      <c r="O7" s="119">
        <v>4.0343153663494613</v>
      </c>
      <c r="P7" s="119">
        <v>2.5884762248127302</v>
      </c>
      <c r="Q7" s="119">
        <v>0.28268275226690509</v>
      </c>
      <c r="R7" s="120">
        <v>2.309147008293766</v>
      </c>
      <c r="S7" s="119">
        <v>3.3330880635390914</v>
      </c>
      <c r="T7" s="119">
        <v>-0.76561841298937727</v>
      </c>
      <c r="U7" s="119">
        <v>-4.3899793352762284</v>
      </c>
      <c r="V7" s="119">
        <v>0.62413064570365773</v>
      </c>
      <c r="W7" s="119">
        <v>-2.8008337333736311</v>
      </c>
    </row>
    <row r="8" spans="1:23" ht="15" customHeight="1" x14ac:dyDescent="0.25">
      <c r="A8" s="109" t="s">
        <v>116</v>
      </c>
      <c r="B8" s="119">
        <v>2.9531711432991603</v>
      </c>
      <c r="C8" s="119">
        <v>2.4380535972620798</v>
      </c>
      <c r="D8" s="119">
        <v>8.0220770339956005E-2</v>
      </c>
      <c r="E8" s="119">
        <v>3.1172069815671444</v>
      </c>
      <c r="F8" s="119">
        <v>2.2140377281418377</v>
      </c>
      <c r="G8" s="119">
        <v>0.97461658775286342</v>
      </c>
      <c r="H8" s="119">
        <v>1.8133720442087498</v>
      </c>
      <c r="I8" s="119">
        <v>5.6181011394610181</v>
      </c>
      <c r="J8" s="119">
        <v>5.963619617775584</v>
      </c>
      <c r="K8" s="119">
        <v>0.88067666021671709</v>
      </c>
      <c r="L8" s="119">
        <v>2.3860974413917324</v>
      </c>
      <c r="M8" s="119">
        <v>-2.7876507073687495E-2</v>
      </c>
      <c r="N8" s="119">
        <v>4.3126067219197983</v>
      </c>
      <c r="O8" s="119">
        <v>2.2991376601751545</v>
      </c>
      <c r="P8" s="119">
        <v>1.9790592278060348</v>
      </c>
      <c r="Q8" s="119">
        <v>3.6831528402823333</v>
      </c>
      <c r="R8" s="120">
        <v>2.2088640505145696</v>
      </c>
      <c r="S8" s="119">
        <v>3.2365808056054712</v>
      </c>
      <c r="T8" s="119">
        <v>-1.8257395592624404</v>
      </c>
      <c r="U8" s="119">
        <v>1.1955211401679211</v>
      </c>
      <c r="V8" s="119">
        <v>-0.41986446824197055</v>
      </c>
      <c r="W8" s="119">
        <v>5.5943151590062801</v>
      </c>
    </row>
    <row r="9" spans="1:23" ht="15" customHeight="1" x14ac:dyDescent="0.25">
      <c r="A9" s="110" t="s">
        <v>115</v>
      </c>
      <c r="B9" s="121">
        <v>4.0956496453970148</v>
      </c>
      <c r="C9" s="121">
        <v>1.6689030572887953</v>
      </c>
      <c r="D9" s="121">
        <v>2.576616513439034</v>
      </c>
      <c r="E9" s="121">
        <v>3.9422779885740278</v>
      </c>
      <c r="F9" s="121">
        <v>4.8254705887904814</v>
      </c>
      <c r="G9" s="121">
        <v>3.27738825374706</v>
      </c>
      <c r="H9" s="121">
        <v>4.056900352762316</v>
      </c>
      <c r="I9" s="121">
        <v>4.6849768222996246</v>
      </c>
      <c r="J9" s="121">
        <v>5.289518333315768</v>
      </c>
      <c r="K9" s="121">
        <v>0.45991300838119642</v>
      </c>
      <c r="L9" s="121">
        <v>1.9608272955831563</v>
      </c>
      <c r="M9" s="121">
        <v>0.25944364175687351</v>
      </c>
      <c r="N9" s="121">
        <v>3.2893237645461593</v>
      </c>
      <c r="O9" s="121">
        <v>2.1059010185973115</v>
      </c>
      <c r="P9" s="121">
        <v>2.530792225155265</v>
      </c>
      <c r="Q9" s="121">
        <v>7.5512525598508962</v>
      </c>
      <c r="R9" s="122">
        <v>3.1778325489870474</v>
      </c>
      <c r="S9" s="121">
        <v>5.4520212636213428</v>
      </c>
      <c r="T9" s="121">
        <v>-0.72613477219983791</v>
      </c>
      <c r="U9" s="121">
        <v>7.428622829705489</v>
      </c>
      <c r="V9" s="121">
        <v>-1.5890569908045826</v>
      </c>
      <c r="W9" s="121">
        <v>15.839966869715294</v>
      </c>
    </row>
    <row r="10" spans="1:23" ht="15" customHeight="1" x14ac:dyDescent="0.25">
      <c r="A10" s="110" t="s">
        <v>114</v>
      </c>
      <c r="B10" s="121">
        <v>4.670672424600486</v>
      </c>
      <c r="C10" s="121">
        <v>0.98106787661813577</v>
      </c>
      <c r="D10" s="121">
        <v>6.3502631786649166</v>
      </c>
      <c r="E10" s="121">
        <v>4.5263585611790003</v>
      </c>
      <c r="F10" s="121">
        <v>6.5445832216106004</v>
      </c>
      <c r="G10" s="121">
        <v>6.0831953419206775</v>
      </c>
      <c r="H10" s="121">
        <v>5.5095425104389584</v>
      </c>
      <c r="I10" s="121">
        <v>5.125576789004116</v>
      </c>
      <c r="J10" s="121">
        <v>5.1256282031833633</v>
      </c>
      <c r="K10" s="121">
        <v>1.5119658133833092E-2</v>
      </c>
      <c r="L10" s="121">
        <v>1.5804759056883277</v>
      </c>
      <c r="M10" s="121">
        <v>0.91784529039349305</v>
      </c>
      <c r="N10" s="121">
        <v>1.9143581240737673</v>
      </c>
      <c r="O10" s="121">
        <v>1.7646254551429319</v>
      </c>
      <c r="P10" s="121">
        <v>3.0474947833812882</v>
      </c>
      <c r="Q10" s="121">
        <v>10.847857525497261</v>
      </c>
      <c r="R10" s="122">
        <v>4.0228432836898476</v>
      </c>
      <c r="S10" s="121">
        <v>6.4732684979492916</v>
      </c>
      <c r="T10" s="121">
        <v>-0.86766885480974443</v>
      </c>
      <c r="U10" s="121">
        <v>11.467143376105081</v>
      </c>
      <c r="V10" s="121">
        <v>0.99016040168580233</v>
      </c>
      <c r="W10" s="121">
        <v>24.177300254719647</v>
      </c>
    </row>
    <row r="11" spans="1:23" ht="15" customHeight="1" x14ac:dyDescent="0.25">
      <c r="A11" s="110" t="s">
        <v>113</v>
      </c>
      <c r="B11" s="121">
        <v>5.234924400230212</v>
      </c>
      <c r="C11" s="121">
        <v>3.3541194201084368</v>
      </c>
      <c r="D11" s="121">
        <v>1.3306597178554425</v>
      </c>
      <c r="E11" s="121">
        <v>5.4653775043615571</v>
      </c>
      <c r="F11" s="121">
        <v>6.4228983091592085</v>
      </c>
      <c r="G11" s="121">
        <v>3.1440224518704873</v>
      </c>
      <c r="H11" s="121">
        <v>4.39598572982276</v>
      </c>
      <c r="I11" s="121">
        <v>4.2395145896520159</v>
      </c>
      <c r="J11" s="121">
        <v>4.5160101654800666</v>
      </c>
      <c r="K11" s="121">
        <v>-0.44018334822739646</v>
      </c>
      <c r="L11" s="121">
        <v>1.3075134172166214</v>
      </c>
      <c r="M11" s="121">
        <v>1.2654975825509007</v>
      </c>
      <c r="N11" s="121">
        <v>0.58067138920421257</v>
      </c>
      <c r="O11" s="121">
        <v>1.2758239476781341</v>
      </c>
      <c r="P11" s="121">
        <v>1.9648024151622812</v>
      </c>
      <c r="Q11" s="121">
        <v>10.285116971754338</v>
      </c>
      <c r="R11" s="122">
        <v>3.025558834045583</v>
      </c>
      <c r="S11" s="121">
        <v>5.6004506683183353</v>
      </c>
      <c r="T11" s="121">
        <v>-3.0717427747935844</v>
      </c>
      <c r="U11" s="121">
        <v>11.000092584110321</v>
      </c>
      <c r="V11" s="121">
        <v>6.6092355744553632</v>
      </c>
      <c r="W11" s="121">
        <v>24.079647511597457</v>
      </c>
    </row>
    <row r="12" spans="1:23" ht="15" customHeight="1" x14ac:dyDescent="0.25">
      <c r="A12" s="113" t="s">
        <v>112</v>
      </c>
      <c r="B12" s="121">
        <v>0.81302797988191955</v>
      </c>
      <c r="C12" s="121">
        <v>4.9977820493864122</v>
      </c>
      <c r="D12" s="121">
        <v>2.4934078176470642</v>
      </c>
      <c r="E12" s="121">
        <v>5.9046728000416993</v>
      </c>
      <c r="F12" s="121">
        <v>7.6055431936771445</v>
      </c>
      <c r="G12" s="121">
        <v>4.3749924601661938</v>
      </c>
      <c r="H12" s="121">
        <v>3.8542984789401435</v>
      </c>
      <c r="I12" s="121">
        <v>6.1355717453278613</v>
      </c>
      <c r="J12" s="121">
        <v>5.2386030391897709</v>
      </c>
      <c r="K12" s="121">
        <v>3.3286012526096753</v>
      </c>
      <c r="L12" s="121">
        <v>2.5060090803880719</v>
      </c>
      <c r="M12" s="121">
        <v>2.8164642898705905</v>
      </c>
      <c r="N12" s="121">
        <v>-4.2202996413054361E-2</v>
      </c>
      <c r="O12" s="121">
        <v>2.5342338048156776</v>
      </c>
      <c r="P12" s="121">
        <v>2.9107214962898365</v>
      </c>
      <c r="Q12" s="121">
        <v>6.761354644722295</v>
      </c>
      <c r="R12" s="122">
        <v>3.3948459853159418</v>
      </c>
      <c r="S12" s="121">
        <v>3.0329738792639338</v>
      </c>
      <c r="T12" s="121">
        <v>1.2464328671492941</v>
      </c>
      <c r="U12" s="121">
        <v>8.418114381097741</v>
      </c>
      <c r="V12" s="121">
        <v>11.019288717273001</v>
      </c>
      <c r="W12" s="121">
        <v>14.595076905645389</v>
      </c>
    </row>
    <row r="13" spans="1:23" ht="15" customHeight="1" x14ac:dyDescent="0.25">
      <c r="A13" s="106" t="s">
        <v>111</v>
      </c>
      <c r="B13" s="119">
        <v>-1.334059433993795</v>
      </c>
      <c r="C13" s="119">
        <v>7.1061652968966937</v>
      </c>
      <c r="D13" s="119">
        <v>0.89822311546061684</v>
      </c>
      <c r="E13" s="119">
        <v>5.4150919527549135</v>
      </c>
      <c r="F13" s="119">
        <v>8.3068492374550154</v>
      </c>
      <c r="G13" s="119">
        <v>3.606110765206072</v>
      </c>
      <c r="H13" s="119">
        <v>2.9185418511882055</v>
      </c>
      <c r="I13" s="119">
        <v>6.5334127001601461</v>
      </c>
      <c r="J13" s="119">
        <v>5.1886163068488589</v>
      </c>
      <c r="K13" s="119">
        <v>2.4206074881664374</v>
      </c>
      <c r="L13" s="119">
        <v>2.9011408976932884</v>
      </c>
      <c r="M13" s="119">
        <v>2.8480820446566524</v>
      </c>
      <c r="N13" s="119">
        <v>0.16150579164262435</v>
      </c>
      <c r="O13" s="119">
        <v>2.4055865491471318</v>
      </c>
      <c r="P13" s="119">
        <v>2.5035431836994526</v>
      </c>
      <c r="Q13" s="119">
        <v>5.0109890569172144</v>
      </c>
      <c r="R13" s="120">
        <v>2.8134774283856023</v>
      </c>
      <c r="S13" s="119">
        <v>1.0513802748240986</v>
      </c>
      <c r="T13" s="119">
        <v>1.2435759510045274</v>
      </c>
      <c r="U13" s="119">
        <v>6.5549842838474204</v>
      </c>
      <c r="V13" s="119">
        <v>13.628709604666266</v>
      </c>
      <c r="W13" s="119">
        <v>10.621461529565845</v>
      </c>
    </row>
    <row r="14" spans="1:23" ht="15" customHeight="1" x14ac:dyDescent="0.25">
      <c r="A14" s="106" t="s">
        <v>110</v>
      </c>
      <c r="B14" s="119">
        <v>0.98311106521640212</v>
      </c>
      <c r="C14" s="119">
        <v>7.4131650272981631</v>
      </c>
      <c r="D14" s="119">
        <v>-2.1589032288452992</v>
      </c>
      <c r="E14" s="119">
        <v>4.6853434755285583</v>
      </c>
      <c r="F14" s="119">
        <v>7.7650588593185077</v>
      </c>
      <c r="G14" s="119">
        <v>1.569945776324766</v>
      </c>
      <c r="H14" s="119">
        <v>1.7046874949439683</v>
      </c>
      <c r="I14" s="119">
        <v>4.8290321891432564</v>
      </c>
      <c r="J14" s="119">
        <v>3.9821459569821638</v>
      </c>
      <c r="K14" s="119">
        <v>1.7983335208990869</v>
      </c>
      <c r="L14" s="119">
        <v>3.3147480372230476</v>
      </c>
      <c r="M14" s="119">
        <v>2.8046955429983367</v>
      </c>
      <c r="N14" s="119">
        <v>1.0294187123822685</v>
      </c>
      <c r="O14" s="119">
        <v>2.3088164152700319</v>
      </c>
      <c r="P14" s="119">
        <v>2.0409778461475847</v>
      </c>
      <c r="Q14" s="119">
        <v>1.9454344648469402</v>
      </c>
      <c r="R14" s="120">
        <v>2.0194317963698083</v>
      </c>
      <c r="S14" s="119">
        <v>-0.63235190838694111</v>
      </c>
      <c r="T14" s="119">
        <v>2.018304362513379</v>
      </c>
      <c r="U14" s="119">
        <v>4.4129153964784562</v>
      </c>
      <c r="V14" s="119">
        <v>10.893407210621664</v>
      </c>
      <c r="W14" s="119">
        <v>4.5120542668457109</v>
      </c>
    </row>
    <row r="15" spans="1:23" ht="15" customHeight="1" x14ac:dyDescent="0.25">
      <c r="A15" s="106" t="s">
        <v>109</v>
      </c>
      <c r="B15" s="119">
        <v>1.9468343425363299</v>
      </c>
      <c r="C15" s="119">
        <v>5.0081448118465932</v>
      </c>
      <c r="D15" s="119">
        <v>-2.1848645611845074</v>
      </c>
      <c r="E15" s="119">
        <v>3.1343270230615339</v>
      </c>
      <c r="F15" s="119">
        <v>5.3541317088225515</v>
      </c>
      <c r="G15" s="119">
        <v>0.78163842308527354</v>
      </c>
      <c r="H15" s="119">
        <v>0.24513416813758404</v>
      </c>
      <c r="I15" s="119">
        <v>4.2134023918334984</v>
      </c>
      <c r="J15" s="119">
        <v>6.3389167881584996</v>
      </c>
      <c r="K15" s="119">
        <v>1.1603605259232097</v>
      </c>
      <c r="L15" s="119">
        <v>3.5385896618705059</v>
      </c>
      <c r="M15" s="119">
        <v>2.5342780986810531</v>
      </c>
      <c r="N15" s="119">
        <v>2.1526665275571455</v>
      </c>
      <c r="O15" s="119">
        <v>2.4413181010897622</v>
      </c>
      <c r="P15" s="119">
        <v>2.0056858855332482</v>
      </c>
      <c r="Q15" s="119">
        <v>-0.69300350183272297</v>
      </c>
      <c r="R15" s="120">
        <v>1.6430603042161485</v>
      </c>
      <c r="S15" s="119">
        <v>-1.1240628114934093</v>
      </c>
      <c r="T15" s="119">
        <v>4.974924211969034</v>
      </c>
      <c r="U15" s="119">
        <v>1.9453269707201848</v>
      </c>
      <c r="V15" s="119">
        <v>6.0574425454508862</v>
      </c>
      <c r="W15" s="119">
        <v>3.8000926222747644E-2</v>
      </c>
    </row>
    <row r="16" spans="1:23" ht="15" customHeight="1" x14ac:dyDescent="0.25">
      <c r="A16" s="109" t="s">
        <v>108</v>
      </c>
      <c r="B16" s="119">
        <v>3.4088880956628653</v>
      </c>
      <c r="C16" s="119">
        <v>3.6165577342045951</v>
      </c>
      <c r="D16" s="119">
        <v>-4.8411443098679179</v>
      </c>
      <c r="E16" s="119">
        <v>1.242716678805289</v>
      </c>
      <c r="F16" s="119">
        <v>1.5963241826576047</v>
      </c>
      <c r="G16" s="119">
        <v>-2.0900043512756983</v>
      </c>
      <c r="H16" s="119">
        <v>-1.8705086656333192</v>
      </c>
      <c r="I16" s="119">
        <v>0.6845542528919113</v>
      </c>
      <c r="J16" s="119">
        <v>7.9436115462073964</v>
      </c>
      <c r="K16" s="119">
        <v>-1.4840003760931086</v>
      </c>
      <c r="L16" s="119">
        <v>2.5708671949228323</v>
      </c>
      <c r="M16" s="119">
        <v>1.0980734442195939</v>
      </c>
      <c r="N16" s="119">
        <v>2.8931568701232369</v>
      </c>
      <c r="O16" s="119">
        <v>1.4214815228865474</v>
      </c>
      <c r="P16" s="119">
        <v>0.62466738319695292</v>
      </c>
      <c r="Q16" s="119">
        <v>-1.740725041006852</v>
      </c>
      <c r="R16" s="120">
        <v>0.3380979019523167</v>
      </c>
      <c r="S16" s="119">
        <v>-0.72001365514836602</v>
      </c>
      <c r="T16" s="119">
        <v>3.2217667269631933</v>
      </c>
      <c r="U16" s="119">
        <v>-0.16384079036082522</v>
      </c>
      <c r="V16" s="119">
        <v>4.9082053203446385</v>
      </c>
      <c r="W16" s="119">
        <v>-5.6661236631327938E-2</v>
      </c>
    </row>
    <row r="17" spans="1:23" ht="12.75" customHeight="1" x14ac:dyDescent="0.25">
      <c r="A17" s="110" t="s">
        <v>107</v>
      </c>
      <c r="B17" s="121">
        <v>7.1859909979795411</v>
      </c>
      <c r="C17" s="121">
        <v>1.5313280322320599</v>
      </c>
      <c r="D17" s="121">
        <v>-4.8461306395435777</v>
      </c>
      <c r="E17" s="121">
        <v>-0.21426112279209208</v>
      </c>
      <c r="F17" s="121">
        <v>-1.2013212516878369</v>
      </c>
      <c r="G17" s="121">
        <v>-3.0722058292860899</v>
      </c>
      <c r="H17" s="121">
        <v>-2.5598366213890444</v>
      </c>
      <c r="I17" s="121">
        <v>-0.38117603286692558</v>
      </c>
      <c r="J17" s="121">
        <v>11.391328544186386</v>
      </c>
      <c r="K17" s="121">
        <v>-0.85516972021238979</v>
      </c>
      <c r="L17" s="121">
        <v>2.7772283517119245</v>
      </c>
      <c r="M17" s="121">
        <v>1.2416358332062893</v>
      </c>
      <c r="N17" s="121">
        <v>3.5016838780942416</v>
      </c>
      <c r="O17" s="121">
        <v>1.7511824734244952</v>
      </c>
      <c r="P17" s="121">
        <v>0.79341022434258335</v>
      </c>
      <c r="Q17" s="121">
        <v>-3.3462783822578501</v>
      </c>
      <c r="R17" s="122">
        <v>0.28242671386755624</v>
      </c>
      <c r="S17" s="121">
        <v>-0.82582616432642642</v>
      </c>
      <c r="T17" s="121">
        <v>3.0887940504834566</v>
      </c>
      <c r="U17" s="121">
        <v>-3.0082991491677813</v>
      </c>
      <c r="V17" s="121">
        <v>2.5960840705102628</v>
      </c>
      <c r="W17" s="121">
        <v>-5.823197550015613</v>
      </c>
    </row>
    <row r="18" spans="1:23" ht="12.75" customHeight="1" x14ac:dyDescent="0.25">
      <c r="A18" s="110" t="s">
        <v>106</v>
      </c>
      <c r="B18" s="121">
        <v>4.0429505802309196</v>
      </c>
      <c r="C18" s="121">
        <v>-1.4897181637295809</v>
      </c>
      <c r="D18" s="121">
        <v>-5.0015145851157738</v>
      </c>
      <c r="E18" s="121">
        <v>-0.47273030186332221</v>
      </c>
      <c r="F18" s="121">
        <v>-3.9938893503342343</v>
      </c>
      <c r="G18" s="121">
        <v>-4.1095232012129497</v>
      </c>
      <c r="H18" s="121">
        <v>-3.7045729789179305</v>
      </c>
      <c r="I18" s="121">
        <v>-2.8876709316840499</v>
      </c>
      <c r="J18" s="121">
        <v>16.541587071995888</v>
      </c>
      <c r="K18" s="121">
        <v>-0.40525000600756256</v>
      </c>
      <c r="L18" s="121">
        <v>2.6645196642445024</v>
      </c>
      <c r="M18" s="121">
        <v>0.82943072999765999</v>
      </c>
      <c r="N18" s="121">
        <v>3.6744943520822915</v>
      </c>
      <c r="O18" s="121">
        <v>1.7037281387282111</v>
      </c>
      <c r="P18" s="121">
        <v>0.33701757878872307</v>
      </c>
      <c r="Q18" s="121">
        <v>-3.9879787856972548</v>
      </c>
      <c r="R18" s="122">
        <v>-0.19121231489300783</v>
      </c>
      <c r="S18" s="121">
        <v>-0.70854408251702639</v>
      </c>
      <c r="T18" s="121">
        <v>2.7626033527182292</v>
      </c>
      <c r="U18" s="121">
        <v>-6.2081202971896232</v>
      </c>
      <c r="V18" s="121">
        <v>1.0295820512880027</v>
      </c>
      <c r="W18" s="121">
        <v>-8.9311727230599871</v>
      </c>
    </row>
    <row r="19" spans="1:23" ht="12.75" customHeight="1" x14ac:dyDescent="0.25">
      <c r="A19" s="110" t="s">
        <v>105</v>
      </c>
      <c r="B19" s="121">
        <v>3.6007675507831349</v>
      </c>
      <c r="C19" s="121">
        <v>-3.5081057370300206</v>
      </c>
      <c r="D19" s="121">
        <v>-4.5390708906465571</v>
      </c>
      <c r="E19" s="121">
        <v>-0.34230265352815925</v>
      </c>
      <c r="F19" s="121">
        <v>-5.3896417097913929</v>
      </c>
      <c r="G19" s="121">
        <v>-4.3294327870078249</v>
      </c>
      <c r="H19" s="121">
        <v>-4.2767312316914108</v>
      </c>
      <c r="I19" s="121">
        <v>-5.2433182547215189</v>
      </c>
      <c r="J19" s="121">
        <v>15.071682278787058</v>
      </c>
      <c r="K19" s="121">
        <v>8.5450842378875791E-3</v>
      </c>
      <c r="L19" s="121">
        <v>2.5564765109592935</v>
      </c>
      <c r="M19" s="121">
        <v>0.61297117677079349</v>
      </c>
      <c r="N19" s="121">
        <v>3.5500586898461917</v>
      </c>
      <c r="O19" s="121">
        <v>1.4704737359104048</v>
      </c>
      <c r="P19" s="121">
        <v>0.11083658171135991</v>
      </c>
      <c r="Q19" s="121">
        <v>-4.4761256623618628</v>
      </c>
      <c r="R19" s="122">
        <v>-0.44155507422727336</v>
      </c>
      <c r="S19" s="121">
        <v>-0.74668213992171717</v>
      </c>
      <c r="T19" s="121">
        <v>1.6957666736497679</v>
      </c>
      <c r="U19" s="121">
        <v>-8.8037122346576009</v>
      </c>
      <c r="V19" s="121">
        <v>1.9675966501068398</v>
      </c>
      <c r="W19" s="121">
        <v>-13.420769517989084</v>
      </c>
    </row>
    <row r="20" spans="1:23" ht="12.75" customHeight="1" x14ac:dyDescent="0.25">
      <c r="A20" s="113" t="s">
        <v>104</v>
      </c>
      <c r="B20" s="121">
        <v>6.5252377468910217</v>
      </c>
      <c r="C20" s="121">
        <v>-4.3623626811018728</v>
      </c>
      <c r="D20" s="121">
        <v>-1.8626010286559302</v>
      </c>
      <c r="E20" s="121">
        <v>0.54360135900326512</v>
      </c>
      <c r="F20" s="121">
        <v>-4.8877884477244731</v>
      </c>
      <c r="G20" s="121">
        <v>-2.6079155029859025</v>
      </c>
      <c r="H20" s="121">
        <v>-2.2198793416506546</v>
      </c>
      <c r="I20" s="121">
        <v>-4.0063934598053681</v>
      </c>
      <c r="J20" s="121">
        <v>13.009188361409073</v>
      </c>
      <c r="K20" s="121">
        <v>0.28942086738996675</v>
      </c>
      <c r="L20" s="121">
        <v>2.3224270850654039</v>
      </c>
      <c r="M20" s="121">
        <v>1.1955992065943777</v>
      </c>
      <c r="N20" s="121">
        <v>3.284925781040271</v>
      </c>
      <c r="O20" s="121">
        <v>1.8203151895443304</v>
      </c>
      <c r="P20" s="121">
        <v>0.96111842582367046</v>
      </c>
      <c r="Q20" s="121">
        <v>-3.1444209039549587</v>
      </c>
      <c r="R20" s="122">
        <v>0.46793756667951047</v>
      </c>
      <c r="S20" s="121">
        <v>0.37825757070713006</v>
      </c>
      <c r="T20" s="121">
        <v>1.6882063055398744</v>
      </c>
      <c r="U20" s="121">
        <v>-8.8753023735919321</v>
      </c>
      <c r="V20" s="121">
        <v>5.7062895860952256</v>
      </c>
      <c r="W20" s="121">
        <v>-15.094145488218969</v>
      </c>
    </row>
    <row r="21" spans="1:23" ht="12.75" customHeight="1" x14ac:dyDescent="0.25">
      <c r="A21" s="106" t="s">
        <v>103</v>
      </c>
      <c r="B21" s="119">
        <v>4.906356970078174</v>
      </c>
      <c r="C21" s="119">
        <v>-4.2533382209639541</v>
      </c>
      <c r="D21" s="119">
        <v>0.51896915279963096</v>
      </c>
      <c r="E21" s="119">
        <v>2.5117123544894149</v>
      </c>
      <c r="F21" s="119">
        <v>-3.2994365808807768</v>
      </c>
      <c r="G21" s="119">
        <v>-0.60235082747653879</v>
      </c>
      <c r="H21" s="119">
        <v>-0.71695186005228395</v>
      </c>
      <c r="I21" s="119">
        <v>-2.1569695892698859</v>
      </c>
      <c r="J21" s="119">
        <v>11.300200496469293</v>
      </c>
      <c r="K21" s="119">
        <v>0.69438641961583336</v>
      </c>
      <c r="L21" s="119">
        <v>1.5382618949103311</v>
      </c>
      <c r="M21" s="119">
        <v>1.9759429806058826</v>
      </c>
      <c r="N21" s="119">
        <v>2.6358418859153465</v>
      </c>
      <c r="O21" s="119">
        <v>1.9177220335957701</v>
      </c>
      <c r="P21" s="119">
        <v>1.4397685667747906</v>
      </c>
      <c r="Q21" s="119">
        <v>0.47058751110711228</v>
      </c>
      <c r="R21" s="120">
        <v>1.3398776018223257</v>
      </c>
      <c r="S21" s="119">
        <v>1.3389749371130799</v>
      </c>
      <c r="T21" s="119">
        <v>2.373509285373987</v>
      </c>
      <c r="U21" s="119">
        <v>-7.0374150621285159</v>
      </c>
      <c r="V21" s="119">
        <v>10.389181468969944</v>
      </c>
      <c r="W21" s="119">
        <v>-10.584102202517531</v>
      </c>
    </row>
    <row r="22" spans="1:23" ht="12.75" customHeight="1" x14ac:dyDescent="0.25">
      <c r="A22" s="106" t="s">
        <v>102</v>
      </c>
      <c r="B22" s="119">
        <v>5.4169489440293095</v>
      </c>
      <c r="C22" s="119">
        <v>-0.98219459029200706</v>
      </c>
      <c r="D22" s="119">
        <v>2.9507989647338029</v>
      </c>
      <c r="E22" s="119">
        <v>3.0569686861060985</v>
      </c>
      <c r="F22" s="119">
        <v>-1.355116659768274</v>
      </c>
      <c r="G22" s="119">
        <v>1.5255724517547087</v>
      </c>
      <c r="H22" s="119">
        <v>0.67891065561742625</v>
      </c>
      <c r="I22" s="119">
        <v>2.3166061772607272</v>
      </c>
      <c r="J22" s="119">
        <v>9.8494276501551958</v>
      </c>
      <c r="K22" s="119">
        <v>1.0516341596194412</v>
      </c>
      <c r="L22" s="119">
        <v>1.505303049548723</v>
      </c>
      <c r="M22" s="119">
        <v>2.7645398836536161</v>
      </c>
      <c r="N22" s="119">
        <v>2.0687220633608394</v>
      </c>
      <c r="O22" s="119">
        <v>2.3238367633630519</v>
      </c>
      <c r="P22" s="119">
        <v>2.2790908957693423</v>
      </c>
      <c r="Q22" s="119">
        <v>3.3300366900010037</v>
      </c>
      <c r="R22" s="120">
        <v>2.435509946447878</v>
      </c>
      <c r="S22" s="119">
        <v>2.5397839750893603</v>
      </c>
      <c r="T22" s="119">
        <v>2.4507833592166905</v>
      </c>
      <c r="U22" s="119">
        <v>-3.4275529040867392</v>
      </c>
      <c r="V22" s="119">
        <v>13.692333362620989</v>
      </c>
      <c r="W22" s="119">
        <v>-5.3590717512897346</v>
      </c>
    </row>
    <row r="23" spans="1:23" ht="12.75" customHeight="1" x14ac:dyDescent="0.25">
      <c r="A23" s="106" t="s">
        <v>101</v>
      </c>
      <c r="B23" s="119">
        <v>4.8705297095555711</v>
      </c>
      <c r="C23" s="119">
        <v>3.4946148843976177</v>
      </c>
      <c r="D23" s="119">
        <v>5.3425412668743233</v>
      </c>
      <c r="E23" s="119">
        <v>3.4942504115174078</v>
      </c>
      <c r="F23" s="119">
        <v>0.571464911919084</v>
      </c>
      <c r="G23" s="119">
        <v>3.6619680936485155</v>
      </c>
      <c r="H23" s="119">
        <v>3.1424153835498236</v>
      </c>
      <c r="I23" s="119">
        <v>5.7588258783341839</v>
      </c>
      <c r="J23" s="119">
        <v>13.826895291341224</v>
      </c>
      <c r="K23" s="119">
        <v>1.5219439453102002</v>
      </c>
      <c r="L23" s="119">
        <v>2.2314931283184514</v>
      </c>
      <c r="M23" s="119">
        <v>3.3382772138367267</v>
      </c>
      <c r="N23" s="119">
        <v>1.7122487870899761</v>
      </c>
      <c r="O23" s="119">
        <v>3.1963158710109019</v>
      </c>
      <c r="P23" s="119">
        <v>3.3889778552320893</v>
      </c>
      <c r="Q23" s="119">
        <v>6.3018955690278267</v>
      </c>
      <c r="R23" s="120">
        <v>3.7752778726457992</v>
      </c>
      <c r="S23" s="119">
        <v>3.7764396800459954</v>
      </c>
      <c r="T23" s="119">
        <v>1.5760754218161699</v>
      </c>
      <c r="U23" s="119">
        <v>1.3107973218956515</v>
      </c>
      <c r="V23" s="119">
        <v>17.837422136262937</v>
      </c>
      <c r="W23" s="119">
        <v>4.5545510973405756</v>
      </c>
    </row>
    <row r="24" spans="1:23" ht="12.75" customHeight="1" x14ac:dyDescent="0.25">
      <c r="A24" s="109" t="s">
        <v>100</v>
      </c>
      <c r="B24" s="119">
        <v>2.7234059312352121</v>
      </c>
      <c r="C24" s="119">
        <v>9.0879157062891522</v>
      </c>
      <c r="D24" s="119">
        <v>5.6895836955210388</v>
      </c>
      <c r="E24" s="119">
        <v>4.1585684605588868</v>
      </c>
      <c r="F24" s="119">
        <v>1.4031798274919627</v>
      </c>
      <c r="G24" s="119">
        <v>4.4118362753294171</v>
      </c>
      <c r="H24" s="119">
        <v>4.4945032419544173</v>
      </c>
      <c r="I24" s="119">
        <v>5.7261453579809274</v>
      </c>
      <c r="J24" s="119">
        <v>16.58228680386631</v>
      </c>
      <c r="K24" s="119">
        <v>2.2067277926826279</v>
      </c>
      <c r="L24" s="119">
        <v>4.0243546804991315</v>
      </c>
      <c r="M24" s="119">
        <v>3.2624885597556386</v>
      </c>
      <c r="N24" s="119">
        <v>1.6633442196490877</v>
      </c>
      <c r="O24" s="119">
        <v>3.8467521455338272</v>
      </c>
      <c r="P24" s="119">
        <v>3.9283915642496225</v>
      </c>
      <c r="Q24" s="119">
        <v>7.3569939195986755</v>
      </c>
      <c r="R24" s="120">
        <v>4.3879494436487976</v>
      </c>
      <c r="S24" s="119">
        <v>4.0326324095993682</v>
      </c>
      <c r="T24" s="119">
        <v>-0.15126703488873572</v>
      </c>
      <c r="U24" s="119">
        <v>4.8131915912941192</v>
      </c>
      <c r="V24" s="119">
        <v>12.860549342006976</v>
      </c>
      <c r="W24" s="119">
        <v>10.798586695140644</v>
      </c>
    </row>
    <row r="25" spans="1:23" ht="12.75" customHeight="1" x14ac:dyDescent="0.25">
      <c r="A25" s="110" t="s">
        <v>99</v>
      </c>
      <c r="B25" s="121">
        <v>1.8452195019788675</v>
      </c>
      <c r="C25" s="121">
        <v>11.469807333172199</v>
      </c>
      <c r="D25" s="121">
        <v>5.297132887049294</v>
      </c>
      <c r="E25" s="121">
        <v>2.9223300148019993</v>
      </c>
      <c r="F25" s="121">
        <v>1.9718474608788839</v>
      </c>
      <c r="G25" s="121">
        <v>4.3025865117507056</v>
      </c>
      <c r="H25" s="121">
        <v>4.76326755651717</v>
      </c>
      <c r="I25" s="121">
        <v>4.3179453150818947</v>
      </c>
      <c r="J25" s="121">
        <v>16.24405338218935</v>
      </c>
      <c r="K25" s="121">
        <v>1.6590306055943138</v>
      </c>
      <c r="L25" s="121">
        <v>5.0513407056741677</v>
      </c>
      <c r="M25" s="121">
        <v>1.6842585913682484</v>
      </c>
      <c r="N25" s="121">
        <v>2.0902679886655173</v>
      </c>
      <c r="O25" s="121">
        <v>3.6651781796647187</v>
      </c>
      <c r="P25" s="121">
        <v>3.7495334816123105</v>
      </c>
      <c r="Q25" s="121">
        <v>6.6499877982572064</v>
      </c>
      <c r="R25" s="122">
        <v>4.1593659933644167</v>
      </c>
      <c r="S25" s="121">
        <v>4.2741446053754961</v>
      </c>
      <c r="T25" s="121">
        <v>-0.72356753075561997</v>
      </c>
      <c r="U25" s="121">
        <v>7.4006830453467121</v>
      </c>
      <c r="V25" s="121">
        <v>10.850750382542508</v>
      </c>
      <c r="W25" s="121">
        <v>15.441133345531121</v>
      </c>
    </row>
    <row r="26" spans="1:23" ht="12.75" customHeight="1" x14ac:dyDescent="0.25">
      <c r="A26" s="110" t="s">
        <v>98</v>
      </c>
      <c r="B26" s="121">
        <v>1.7445523359908899</v>
      </c>
      <c r="C26" s="121">
        <v>11.931144322673992</v>
      </c>
      <c r="D26" s="121">
        <v>4.1149312097199964</v>
      </c>
      <c r="E26" s="121">
        <v>1.5434174486253172</v>
      </c>
      <c r="F26" s="121">
        <v>1.6312494449037818</v>
      </c>
      <c r="G26" s="121">
        <v>3.4035951471163894</v>
      </c>
      <c r="H26" s="121">
        <v>5.6393206915481109</v>
      </c>
      <c r="I26" s="121">
        <v>1.8212148292921393</v>
      </c>
      <c r="J26" s="121">
        <v>14.246003420141617</v>
      </c>
      <c r="K26" s="121">
        <v>1.3757950390747897</v>
      </c>
      <c r="L26" s="121">
        <v>5.5070052072792475</v>
      </c>
      <c r="M26" s="121">
        <v>1.0318117365559321</v>
      </c>
      <c r="N26" s="121">
        <v>2.7186541072013348</v>
      </c>
      <c r="O26" s="121">
        <v>3.6293572209579406</v>
      </c>
      <c r="P26" s="121">
        <v>3.5040120810827524</v>
      </c>
      <c r="Q26" s="121">
        <v>5.1107154648835751</v>
      </c>
      <c r="R26" s="122">
        <v>3.7386464333157177</v>
      </c>
      <c r="S26" s="121">
        <v>3.9848872617699316</v>
      </c>
      <c r="T26" s="121">
        <v>-0.48788229383119885</v>
      </c>
      <c r="U26" s="121">
        <v>6.8729398233544181</v>
      </c>
      <c r="V26" s="121">
        <v>11.553010769567006</v>
      </c>
      <c r="W26" s="121">
        <v>16.717464166564412</v>
      </c>
    </row>
    <row r="27" spans="1:23" ht="12.75" customHeight="1" x14ac:dyDescent="0.25">
      <c r="A27" s="110" t="s">
        <v>97</v>
      </c>
      <c r="B27" s="121">
        <v>2.8935061400778395</v>
      </c>
      <c r="C27" s="121">
        <v>10.218289287916548</v>
      </c>
      <c r="D27" s="121">
        <v>2.572628845191427</v>
      </c>
      <c r="E27" s="121">
        <v>-2.5874440609668703</v>
      </c>
      <c r="F27" s="121">
        <v>-0.10138853366767897</v>
      </c>
      <c r="G27" s="121">
        <v>1.5477639644184471</v>
      </c>
      <c r="H27" s="121">
        <v>4.645979320064364</v>
      </c>
      <c r="I27" s="121">
        <v>0.36704722921800936</v>
      </c>
      <c r="J27" s="121">
        <v>9.4495181630798406</v>
      </c>
      <c r="K27" s="121">
        <v>1.2036067124516769</v>
      </c>
      <c r="L27" s="121">
        <v>4.9437571425893667</v>
      </c>
      <c r="M27" s="121">
        <v>0.13062092053077734</v>
      </c>
      <c r="N27" s="121">
        <v>3.2863517575007828</v>
      </c>
      <c r="O27" s="121">
        <v>2.969614098086959</v>
      </c>
      <c r="P27" s="121">
        <v>2.6316309212716771</v>
      </c>
      <c r="Q27" s="121">
        <v>2.9328738563589862</v>
      </c>
      <c r="R27" s="122">
        <v>2.6826837334938958</v>
      </c>
      <c r="S27" s="121">
        <v>2.309017880942954</v>
      </c>
      <c r="T27" s="121">
        <v>0.95216190605251771</v>
      </c>
      <c r="U27" s="121">
        <v>5.411326546017281</v>
      </c>
      <c r="V27" s="121">
        <v>7.518685195463215</v>
      </c>
      <c r="W27" s="121">
        <v>10.296053093632151</v>
      </c>
    </row>
    <row r="28" spans="1:23" ht="12.75" customHeight="1" x14ac:dyDescent="0.25">
      <c r="A28" s="113" t="s">
        <v>96</v>
      </c>
      <c r="B28" s="121">
        <v>5.2003402727372805</v>
      </c>
      <c r="C28" s="121">
        <v>5.4015917381528888</v>
      </c>
      <c r="D28" s="121">
        <v>0.71338827996181298</v>
      </c>
      <c r="E28" s="121">
        <v>-7.6743275597530802</v>
      </c>
      <c r="F28" s="121">
        <v>-1.6444091517198722</v>
      </c>
      <c r="G28" s="121">
        <v>-0.64239997988806419</v>
      </c>
      <c r="H28" s="121">
        <v>1.8433726183793242</v>
      </c>
      <c r="I28" s="121">
        <v>0.2288476631964409</v>
      </c>
      <c r="J28" s="121">
        <v>6.5044228116178049</v>
      </c>
      <c r="K28" s="121">
        <v>1.1508669910976099</v>
      </c>
      <c r="L28" s="121">
        <v>3.1684343972254503</v>
      </c>
      <c r="M28" s="121">
        <v>-0.36830331249061432</v>
      </c>
      <c r="N28" s="121">
        <v>3.5524332808685388</v>
      </c>
      <c r="O28" s="121">
        <v>2.0637140919325114</v>
      </c>
      <c r="P28" s="121">
        <v>1.5130955471415852</v>
      </c>
      <c r="Q28" s="121">
        <v>0.63253938232625817</v>
      </c>
      <c r="R28" s="122">
        <v>1.3898964044581685</v>
      </c>
      <c r="S28" s="121">
        <v>0.7713065655318152</v>
      </c>
      <c r="T28" s="121">
        <v>2.6159231137506955</v>
      </c>
      <c r="U28" s="121">
        <v>1.3044755130336538</v>
      </c>
      <c r="V28" s="121">
        <v>9.2305269093463149</v>
      </c>
      <c r="W28" s="121">
        <v>3.3314028453793387</v>
      </c>
    </row>
    <row r="29" spans="1:23" ht="12.75" customHeight="1" x14ac:dyDescent="0.25">
      <c r="A29" s="106" t="s">
        <v>95</v>
      </c>
      <c r="B29" s="119">
        <v>5.7085225863255262</v>
      </c>
      <c r="C29" s="119">
        <v>6.6666042419881721</v>
      </c>
      <c r="D29" s="119">
        <v>-0.88136059045977877</v>
      </c>
      <c r="E29" s="119">
        <v>-10.394862556210594</v>
      </c>
      <c r="F29" s="119">
        <v>-3.0567216231661143</v>
      </c>
      <c r="G29" s="119">
        <v>-2.1236052981173037</v>
      </c>
      <c r="H29" s="119">
        <v>-0.37291837687640772</v>
      </c>
      <c r="I29" s="119">
        <v>1.1730197253869923</v>
      </c>
      <c r="J29" s="119">
        <v>5.7305349916182635</v>
      </c>
      <c r="K29" s="119">
        <v>2.1505214323146449</v>
      </c>
      <c r="L29" s="119">
        <v>2.7589424639422822</v>
      </c>
      <c r="M29" s="119">
        <v>1.0645196430299153</v>
      </c>
      <c r="N29" s="119">
        <v>3.5746873692791725</v>
      </c>
      <c r="O29" s="119">
        <v>2.1906759465660341</v>
      </c>
      <c r="P29" s="119">
        <v>1.2246783899495517</v>
      </c>
      <c r="Q29" s="119">
        <v>-2.6457589736565423</v>
      </c>
      <c r="R29" s="120">
        <v>0.6711154007138953</v>
      </c>
      <c r="S29" s="119">
        <v>-0.12850228358790572</v>
      </c>
      <c r="T29" s="119">
        <v>3.4037676798141403</v>
      </c>
      <c r="U29" s="119">
        <v>-3.0543167085676393</v>
      </c>
      <c r="V29" s="119">
        <v>5.3861649887509744</v>
      </c>
      <c r="W29" s="119">
        <v>-6.3882685326313027</v>
      </c>
    </row>
    <row r="30" spans="1:23" ht="12.75" customHeight="1" x14ac:dyDescent="0.25">
      <c r="A30" s="106" t="s">
        <v>94</v>
      </c>
      <c r="B30" s="119">
        <v>6.9035163590837056</v>
      </c>
      <c r="C30" s="119">
        <v>9.6307952720050771</v>
      </c>
      <c r="D30" s="119">
        <v>-0.89992485895987739</v>
      </c>
      <c r="E30" s="119">
        <v>-9.8456545717816262</v>
      </c>
      <c r="F30" s="119">
        <v>-2.3142987486022948</v>
      </c>
      <c r="G30" s="119">
        <v>-1.6526529360937792</v>
      </c>
      <c r="H30" s="119">
        <v>-2.3109006743623928</v>
      </c>
      <c r="I30" s="119">
        <v>2.3732334329796156</v>
      </c>
      <c r="J30" s="119">
        <v>4.9833190394267257</v>
      </c>
      <c r="K30" s="119">
        <v>2.9633811155536094</v>
      </c>
      <c r="L30" s="119">
        <v>2.5157091763284622</v>
      </c>
      <c r="M30" s="119">
        <v>1.5885939195051435</v>
      </c>
      <c r="N30" s="119">
        <v>3.3181608008921559</v>
      </c>
      <c r="O30" s="119">
        <v>2.0248911964096727</v>
      </c>
      <c r="P30" s="119">
        <v>1.2937217588442795</v>
      </c>
      <c r="Q30" s="119">
        <v>-3.0118242764270331</v>
      </c>
      <c r="R30" s="120">
        <v>0.67355813561924549</v>
      </c>
      <c r="S30" s="119">
        <v>-0.70100725216166726</v>
      </c>
      <c r="T30" s="119">
        <v>3.8717439122309738</v>
      </c>
      <c r="U30" s="119">
        <v>-4.6221650779413874</v>
      </c>
      <c r="V30" s="119">
        <v>-1.0055302097587648</v>
      </c>
      <c r="W30" s="119">
        <v>-13.140991898389242</v>
      </c>
    </row>
    <row r="31" spans="1:23" ht="12.75" customHeight="1" x14ac:dyDescent="0.25">
      <c r="A31" s="106" t="s">
        <v>93</v>
      </c>
      <c r="B31" s="119">
        <v>8.4041401024474105</v>
      </c>
      <c r="C31" s="119">
        <v>12.333487904834284</v>
      </c>
      <c r="D31" s="119">
        <v>-9.6146250947792833E-2</v>
      </c>
      <c r="E31" s="119">
        <v>-3.6742271172361063</v>
      </c>
      <c r="F31" s="119">
        <v>0.69192686865102715</v>
      </c>
      <c r="G31" s="119">
        <v>0.47546143236358862</v>
      </c>
      <c r="H31" s="119">
        <v>-2.9152758471775231</v>
      </c>
      <c r="I31" s="119">
        <v>3.68175808043818</v>
      </c>
      <c r="J31" s="119">
        <v>5.6474584284191165</v>
      </c>
      <c r="K31" s="119">
        <v>3.6682149323440827</v>
      </c>
      <c r="L31" s="119">
        <v>2.8293038492415157</v>
      </c>
      <c r="M31" s="119">
        <v>2.9298375419071432</v>
      </c>
      <c r="N31" s="119">
        <v>2.9454775557614221</v>
      </c>
      <c r="O31" s="119">
        <v>2.4484853223538439</v>
      </c>
      <c r="P31" s="119">
        <v>2.2313651972680981</v>
      </c>
      <c r="Q31" s="119">
        <v>-1.9904664153904461</v>
      </c>
      <c r="R31" s="120">
        <v>1.6165552577042996</v>
      </c>
      <c r="S31" s="119">
        <v>0.41972535273713252</v>
      </c>
      <c r="T31" s="119">
        <v>4.0398293313515854</v>
      </c>
      <c r="U31" s="119">
        <v>-5.016773119248974</v>
      </c>
      <c r="V31" s="119">
        <v>3.6008329642159609</v>
      </c>
      <c r="W31" s="119">
        <v>-14.073834685620501</v>
      </c>
    </row>
    <row r="32" spans="1:23" ht="12.75" customHeight="1" x14ac:dyDescent="0.25">
      <c r="A32" s="109" t="s">
        <v>92</v>
      </c>
      <c r="B32" s="119">
        <v>8.0201708678012906</v>
      </c>
      <c r="C32" s="119">
        <v>15.233577723151148</v>
      </c>
      <c r="D32" s="119">
        <v>2.0930049230680758</v>
      </c>
      <c r="E32" s="119">
        <v>4.2640958714023736</v>
      </c>
      <c r="F32" s="119">
        <v>4.7948178721102241</v>
      </c>
      <c r="G32" s="119">
        <v>3.8032193885014332</v>
      </c>
      <c r="H32" s="119">
        <v>-2.3623087962809874</v>
      </c>
      <c r="I32" s="119">
        <v>3.9530715465926125</v>
      </c>
      <c r="J32" s="119">
        <v>6.2583173127014557</v>
      </c>
      <c r="K32" s="119">
        <v>3.7921073440091435</v>
      </c>
      <c r="L32" s="119">
        <v>3.8561437713831692</v>
      </c>
      <c r="M32" s="119">
        <v>4.4827419331892715</v>
      </c>
      <c r="N32" s="119">
        <v>2.7026286917037901</v>
      </c>
      <c r="O32" s="119">
        <v>3.122349532551949</v>
      </c>
      <c r="P32" s="119">
        <v>3.5795107078714805</v>
      </c>
      <c r="Q32" s="119">
        <v>3.6076943786067517E-2</v>
      </c>
      <c r="R32" s="120">
        <v>3.0534618568362815</v>
      </c>
      <c r="S32" s="119">
        <v>1.3188470606151137</v>
      </c>
      <c r="T32" s="119">
        <v>3.8163235971064635</v>
      </c>
      <c r="U32" s="119">
        <v>-1.4437748049127008</v>
      </c>
      <c r="V32" s="119">
        <v>6.4768219559220741</v>
      </c>
      <c r="W32" s="119">
        <v>-13.307268998102828</v>
      </c>
    </row>
    <row r="33" spans="1:23" ht="12.75" customHeight="1" x14ac:dyDescent="0.25">
      <c r="A33" s="110" t="s">
        <v>91</v>
      </c>
      <c r="B33" s="121">
        <v>11.022219541520784</v>
      </c>
      <c r="C33" s="121">
        <v>12.349089147802218</v>
      </c>
      <c r="D33" s="121">
        <v>2.0440230001040671</v>
      </c>
      <c r="E33" s="121">
        <v>9.7033823385665805</v>
      </c>
      <c r="F33" s="121">
        <v>5.2542759266900552</v>
      </c>
      <c r="G33" s="121">
        <v>4.4042108272428493</v>
      </c>
      <c r="H33" s="121">
        <v>-1.274313217917411</v>
      </c>
      <c r="I33" s="121">
        <v>1.5657304179149012</v>
      </c>
      <c r="J33" s="121">
        <v>5.262779752866753</v>
      </c>
      <c r="K33" s="121">
        <v>2.1551242082355593</v>
      </c>
      <c r="L33" s="121">
        <v>4.806171940536097</v>
      </c>
      <c r="M33" s="121">
        <v>3.9840155680185507</v>
      </c>
      <c r="N33" s="121">
        <v>2.4448423044501233</v>
      </c>
      <c r="O33" s="121">
        <v>2.8495064538436532</v>
      </c>
      <c r="P33" s="121">
        <v>3.7677706458029592</v>
      </c>
      <c r="Q33" s="121">
        <v>2.6049254909686681</v>
      </c>
      <c r="R33" s="122">
        <v>3.5870420394645386</v>
      </c>
      <c r="S33" s="121">
        <v>1.2551959809376623</v>
      </c>
      <c r="T33" s="121">
        <v>2.5631248672247864</v>
      </c>
      <c r="U33" s="121">
        <v>1.3272037945313064</v>
      </c>
      <c r="V33" s="121">
        <v>10.898261216043025</v>
      </c>
      <c r="W33" s="121">
        <v>-10.004913444731145</v>
      </c>
    </row>
    <row r="34" spans="1:23" ht="12.75" customHeight="1" x14ac:dyDescent="0.25">
      <c r="A34" s="110" t="s">
        <v>90</v>
      </c>
      <c r="B34" s="121">
        <v>12.678317917721627</v>
      </c>
      <c r="C34" s="121">
        <v>6.692140034537819</v>
      </c>
      <c r="D34" s="121">
        <v>2.4036375675558164</v>
      </c>
      <c r="E34" s="121">
        <v>9.6117407874573892</v>
      </c>
      <c r="F34" s="121">
        <v>1.3310691747526526</v>
      </c>
      <c r="G34" s="121">
        <v>3.2801962483397729</v>
      </c>
      <c r="H34" s="121">
        <v>-0.91604743283116852</v>
      </c>
      <c r="I34" s="121">
        <v>-0.22860922329581701</v>
      </c>
      <c r="J34" s="121">
        <v>5.391279991019382</v>
      </c>
      <c r="K34" s="121">
        <v>0.29310881838877645</v>
      </c>
      <c r="L34" s="121">
        <v>5.26957755089974</v>
      </c>
      <c r="M34" s="121">
        <v>3.0699973030120509</v>
      </c>
      <c r="N34" s="121">
        <v>2.5010963585021084</v>
      </c>
      <c r="O34" s="121">
        <v>2.4478881089670779</v>
      </c>
      <c r="P34" s="121">
        <v>3.3342363467872671</v>
      </c>
      <c r="Q34" s="121">
        <v>2.4535161675143247</v>
      </c>
      <c r="R34" s="122">
        <v>3.1941640197062249</v>
      </c>
      <c r="S34" s="121">
        <v>0.56368737441232497</v>
      </c>
      <c r="T34" s="121">
        <v>1.5984806026917875</v>
      </c>
      <c r="U34" s="121">
        <v>0.74484757864212714</v>
      </c>
      <c r="V34" s="121">
        <v>20.812196449870115</v>
      </c>
      <c r="W34" s="121">
        <v>-6.7297271683789734</v>
      </c>
    </row>
    <row r="35" spans="1:23" ht="12.75" customHeight="1" x14ac:dyDescent="0.25">
      <c r="A35" s="110" t="s">
        <v>89</v>
      </c>
      <c r="B35" s="121">
        <v>9.8615621658027628</v>
      </c>
      <c r="C35" s="121">
        <v>3.4888736425673805</v>
      </c>
      <c r="D35" s="121">
        <v>3.6913650283735278</v>
      </c>
      <c r="E35" s="121">
        <v>7.04434095359463</v>
      </c>
      <c r="F35" s="121">
        <v>-3.6636278900376462</v>
      </c>
      <c r="G35" s="121">
        <v>2.2908153708701473</v>
      </c>
      <c r="H35" s="121">
        <v>-1.402365313209053</v>
      </c>
      <c r="I35" s="121">
        <v>-2.0092151083885734</v>
      </c>
      <c r="J35" s="121">
        <v>4.2552537817386771</v>
      </c>
      <c r="K35" s="121">
        <v>-1.7943331319780875</v>
      </c>
      <c r="L35" s="121">
        <v>4.9002062513863187</v>
      </c>
      <c r="M35" s="121">
        <v>1.8583964790100049</v>
      </c>
      <c r="N35" s="121">
        <v>2.77714886588869</v>
      </c>
      <c r="O35" s="121">
        <v>1.7024434345230155</v>
      </c>
      <c r="P35" s="121">
        <v>2.419286985932434</v>
      </c>
      <c r="Q35" s="121">
        <v>1.5218960182349583</v>
      </c>
      <c r="R35" s="122">
        <v>2.2803673871021779</v>
      </c>
      <c r="S35" s="121">
        <v>-0.28797687759093415</v>
      </c>
      <c r="T35" s="121">
        <v>1.0773772841031315</v>
      </c>
      <c r="U35" s="121">
        <v>-0.94143854619398448</v>
      </c>
      <c r="V35" s="121">
        <v>15.025155766757337</v>
      </c>
      <c r="W35" s="121">
        <v>-5.4165285523196438</v>
      </c>
    </row>
    <row r="36" spans="1:23" ht="12.75" customHeight="1" x14ac:dyDescent="0.25">
      <c r="A36" s="113" t="s">
        <v>88</v>
      </c>
      <c r="B36" s="121">
        <v>8.3063421990176458</v>
      </c>
      <c r="C36" s="121">
        <v>4.5827637086671702</v>
      </c>
      <c r="D36" s="121">
        <v>2.6593694710495219</v>
      </c>
      <c r="E36" s="121">
        <v>3.7173800847507765</v>
      </c>
      <c r="F36" s="121">
        <v>-8.9432166961237023</v>
      </c>
      <c r="G36" s="121">
        <v>0.10361961572986633</v>
      </c>
      <c r="H36" s="121">
        <v>-0.39207965998565575</v>
      </c>
      <c r="I36" s="121">
        <v>-2.2434970347089966</v>
      </c>
      <c r="J36" s="121">
        <v>2.2605274120200525</v>
      </c>
      <c r="K36" s="121">
        <v>-3.2188205573851936</v>
      </c>
      <c r="L36" s="121">
        <v>3.8726976013102155</v>
      </c>
      <c r="M36" s="121">
        <v>-5.0518720896763902E-2</v>
      </c>
      <c r="N36" s="121">
        <v>3.2129907264881963</v>
      </c>
      <c r="O36" s="121">
        <v>0.9913197740495816</v>
      </c>
      <c r="P36" s="121">
        <v>1.2267035905738854</v>
      </c>
      <c r="Q36" s="121">
        <v>0.6417766857756968</v>
      </c>
      <c r="R36" s="122">
        <v>1.140828998770882</v>
      </c>
      <c r="S36" s="121">
        <v>-0.54599277769955545</v>
      </c>
      <c r="T36" s="121">
        <v>1.596562571916893</v>
      </c>
      <c r="U36" s="121">
        <v>-3.9845123668534876</v>
      </c>
      <c r="V36" s="121">
        <v>11.015939410796038</v>
      </c>
      <c r="W36" s="121">
        <v>-0.48349720717723033</v>
      </c>
    </row>
    <row r="37" spans="1:23" ht="12.75" customHeight="1" x14ac:dyDescent="0.25">
      <c r="A37" s="106" t="s">
        <v>87</v>
      </c>
      <c r="B37" s="119">
        <v>4.0260183092222457</v>
      </c>
      <c r="C37" s="119">
        <v>4.4217938649201427</v>
      </c>
      <c r="D37" s="119">
        <v>6.3313976671284689</v>
      </c>
      <c r="E37" s="119">
        <v>1.3873645553264202</v>
      </c>
      <c r="F37" s="119">
        <v>-8.610044227947423</v>
      </c>
      <c r="G37" s="119">
        <v>1.7602788764422339</v>
      </c>
      <c r="H37" s="119">
        <v>1.3728423051154959</v>
      </c>
      <c r="I37" s="119">
        <v>1.2312671280115151</v>
      </c>
      <c r="J37" s="119">
        <v>1.8126404480301117</v>
      </c>
      <c r="K37" s="119">
        <v>-2.3271933243850018</v>
      </c>
      <c r="L37" s="119">
        <v>2.3501699709333357</v>
      </c>
      <c r="M37" s="119">
        <v>-0.9337579864545642</v>
      </c>
      <c r="N37" s="119">
        <v>4.5605758911677396</v>
      </c>
      <c r="O37" s="119">
        <v>1.3571438477355535</v>
      </c>
      <c r="P37" s="119">
        <v>1.6274318343247218</v>
      </c>
      <c r="Q37" s="119">
        <v>0.39132084111350718</v>
      </c>
      <c r="R37" s="120">
        <v>1.444529005655415</v>
      </c>
      <c r="S37" s="119">
        <v>-0.32095002261038896</v>
      </c>
      <c r="T37" s="119">
        <v>2.6678252112822376</v>
      </c>
      <c r="U37" s="119">
        <v>-4.4696059614787842</v>
      </c>
      <c r="V37" s="119">
        <v>11.952045598156346</v>
      </c>
      <c r="W37" s="119">
        <v>3.0104938162673456</v>
      </c>
    </row>
    <row r="38" spans="1:23" ht="12.75" customHeight="1" x14ac:dyDescent="0.25">
      <c r="A38" s="106" t="s">
        <v>86</v>
      </c>
      <c r="B38" s="119">
        <v>1.0806153712131117</v>
      </c>
      <c r="C38" s="119">
        <v>5.9194693728630732</v>
      </c>
      <c r="D38" s="119">
        <v>7.7889558578521312</v>
      </c>
      <c r="E38" s="119">
        <v>3.6668820431440263</v>
      </c>
      <c r="F38" s="119">
        <v>-2.7832265756670305</v>
      </c>
      <c r="G38" s="119">
        <v>4.4492843342259114</v>
      </c>
      <c r="H38" s="119">
        <v>4.1216778862683157</v>
      </c>
      <c r="I38" s="119">
        <v>3.534276326274588</v>
      </c>
      <c r="J38" s="119">
        <v>1.2976986920932632</v>
      </c>
      <c r="K38" s="119">
        <v>1.6911779825960593</v>
      </c>
      <c r="L38" s="119">
        <v>2.1204959942787038</v>
      </c>
      <c r="M38" s="119">
        <v>0.11761458538797065</v>
      </c>
      <c r="N38" s="119">
        <v>4.5517604002853984</v>
      </c>
      <c r="O38" s="119">
        <v>2.5094091994446233</v>
      </c>
      <c r="P38" s="119">
        <v>2.9059804312379978</v>
      </c>
      <c r="Q38" s="119">
        <v>2.2962990293930341</v>
      </c>
      <c r="R38" s="120">
        <v>2.8150418471834193</v>
      </c>
      <c r="S38" s="119">
        <v>0.95396977576704955</v>
      </c>
      <c r="T38" s="119">
        <v>4.2181796692157159</v>
      </c>
      <c r="U38" s="119">
        <v>-3.2820351376461332E-2</v>
      </c>
      <c r="V38" s="119">
        <v>9.1491253019366567</v>
      </c>
      <c r="W38" s="119">
        <v>7.1054928439527432</v>
      </c>
    </row>
    <row r="39" spans="1:23" ht="12.75" customHeight="1" x14ac:dyDescent="0.25">
      <c r="A39" s="106" t="s">
        <v>85</v>
      </c>
      <c r="B39" s="119">
        <v>1.8597850247574543</v>
      </c>
      <c r="C39" s="119">
        <v>5.6924738849219114</v>
      </c>
      <c r="D39" s="119">
        <v>7.4010819527505989</v>
      </c>
      <c r="E39" s="119">
        <v>4.653264922973932</v>
      </c>
      <c r="F39" s="119">
        <v>5.1221905045937932</v>
      </c>
      <c r="G39" s="119">
        <v>6.2773457000063537</v>
      </c>
      <c r="H39" s="119">
        <v>8.0792116655361124</v>
      </c>
      <c r="I39" s="119">
        <v>4.8077680541672052</v>
      </c>
      <c r="J39" s="119">
        <v>2.1053033076896321</v>
      </c>
      <c r="K39" s="119">
        <v>2.5625003467675933</v>
      </c>
      <c r="L39" s="119">
        <v>3.5944572834770261</v>
      </c>
      <c r="M39" s="119">
        <v>1.2499568999485344</v>
      </c>
      <c r="N39" s="119">
        <v>4.4706349018103442</v>
      </c>
      <c r="O39" s="119">
        <v>3.7131370634817751</v>
      </c>
      <c r="P39" s="119">
        <v>4.2569706987196421</v>
      </c>
      <c r="Q39" s="119">
        <v>4.7757742758614663</v>
      </c>
      <c r="R39" s="120">
        <v>4.3314099994919752</v>
      </c>
      <c r="S39" s="119">
        <v>2.3640584699611056</v>
      </c>
      <c r="T39" s="119">
        <v>4.7947315269998736</v>
      </c>
      <c r="U39" s="119">
        <v>5.2859757069069646</v>
      </c>
      <c r="V39" s="119">
        <v>12.4358407848977</v>
      </c>
      <c r="W39" s="119">
        <v>11.588658045672906</v>
      </c>
    </row>
    <row r="40" spans="1:23" ht="12.75" customHeight="1" x14ac:dyDescent="0.25">
      <c r="A40" s="109" t="s">
        <v>84</v>
      </c>
      <c r="B40" s="119">
        <v>1.9951235827591951</v>
      </c>
      <c r="C40" s="119">
        <v>-0.46934308345207842</v>
      </c>
      <c r="D40" s="119">
        <v>9.0828206396860178</v>
      </c>
      <c r="E40" s="119">
        <v>6.0013931659649522</v>
      </c>
      <c r="F40" s="119">
        <v>10.744950303970601</v>
      </c>
      <c r="G40" s="119">
        <v>8.2148895629893914</v>
      </c>
      <c r="H40" s="119">
        <v>9.2710435800086763</v>
      </c>
      <c r="I40" s="119">
        <v>5.4484958792547333</v>
      </c>
      <c r="J40" s="119">
        <v>4.3051648292965927</v>
      </c>
      <c r="K40" s="119">
        <v>3.8375760161949879</v>
      </c>
      <c r="L40" s="119">
        <v>5.4893950532835412</v>
      </c>
      <c r="M40" s="119">
        <v>3.6577785863637358</v>
      </c>
      <c r="N40" s="119">
        <v>4.1110602934459228</v>
      </c>
      <c r="O40" s="119">
        <v>5.0095557306962801</v>
      </c>
      <c r="P40" s="119">
        <v>5.6566943860290486</v>
      </c>
      <c r="Q40" s="119">
        <v>6.3742889477087283</v>
      </c>
      <c r="R40" s="120">
        <v>5.7599646368600155</v>
      </c>
      <c r="S40" s="119">
        <v>3.9234940878446256</v>
      </c>
      <c r="T40" s="119">
        <v>3.8760372110371977</v>
      </c>
      <c r="U40" s="119">
        <v>8.4869633982647805</v>
      </c>
      <c r="V40" s="119">
        <v>14.473779705747546</v>
      </c>
      <c r="W40" s="119">
        <v>10.364045249957687</v>
      </c>
    </row>
    <row r="41" spans="1:23" ht="12.75" customHeight="1" x14ac:dyDescent="0.25">
      <c r="A41" s="110" t="s">
        <v>83</v>
      </c>
      <c r="B41" s="121">
        <v>2.8981406931249287</v>
      </c>
      <c r="C41" s="121">
        <v>-0.52680323624696435</v>
      </c>
      <c r="D41" s="121">
        <v>6.979612733121443</v>
      </c>
      <c r="E41" s="121">
        <v>7.5979349598308765</v>
      </c>
      <c r="F41" s="121">
        <v>11.087539687674418</v>
      </c>
      <c r="G41" s="121">
        <v>7.441676609909087</v>
      </c>
      <c r="H41" s="121">
        <v>8.1086177619927433</v>
      </c>
      <c r="I41" s="121">
        <v>4.4015056875219782</v>
      </c>
      <c r="J41" s="121">
        <v>5.8689511493943636</v>
      </c>
      <c r="K41" s="121">
        <v>5.8174512530854372</v>
      </c>
      <c r="L41" s="121">
        <v>6.9656518872656115</v>
      </c>
      <c r="M41" s="121">
        <v>5.5270824984615885</v>
      </c>
      <c r="N41" s="121">
        <v>2.0602050846168174</v>
      </c>
      <c r="O41" s="121">
        <v>5.2968265534769188</v>
      </c>
      <c r="P41" s="121">
        <v>5.6796522995646859</v>
      </c>
      <c r="Q41" s="121">
        <v>6.636473466232462</v>
      </c>
      <c r="R41" s="122">
        <v>5.81864245679653</v>
      </c>
      <c r="S41" s="121">
        <v>5.0048596275381829</v>
      </c>
      <c r="T41" s="121">
        <v>3.8886151503680022</v>
      </c>
      <c r="U41" s="121">
        <v>8.5859710323033198</v>
      </c>
      <c r="V41" s="121">
        <v>12.573830407532572</v>
      </c>
      <c r="W41" s="121">
        <v>10.026384340526207</v>
      </c>
    </row>
    <row r="42" spans="1:23" ht="12.75" customHeight="1" x14ac:dyDescent="0.25">
      <c r="A42" s="110" t="s">
        <v>82</v>
      </c>
      <c r="B42" s="121">
        <v>3.0016495724871861</v>
      </c>
      <c r="C42" s="121">
        <v>1.3697074698324263</v>
      </c>
      <c r="D42" s="121">
        <v>6.5425978844656063</v>
      </c>
      <c r="E42" s="121">
        <v>5.8269727587314968</v>
      </c>
      <c r="F42" s="121">
        <v>7.918932728361705</v>
      </c>
      <c r="G42" s="121">
        <v>6.5328960726877883</v>
      </c>
      <c r="H42" s="121">
        <v>6.9694727011325508</v>
      </c>
      <c r="I42" s="121">
        <v>4.0421651448131257</v>
      </c>
      <c r="J42" s="121">
        <v>7.1079078653882855</v>
      </c>
      <c r="K42" s="121">
        <v>3.1214946878464156</v>
      </c>
      <c r="L42" s="121">
        <v>6.9711264634640946</v>
      </c>
      <c r="M42" s="121">
        <v>5.8968523590832822</v>
      </c>
      <c r="N42" s="121">
        <v>1.9289921339715299</v>
      </c>
      <c r="O42" s="121">
        <v>4.9592251244050312</v>
      </c>
      <c r="P42" s="121">
        <v>5.2021825622372786</v>
      </c>
      <c r="Q42" s="121">
        <v>6.2547635049679196</v>
      </c>
      <c r="R42" s="122">
        <v>5.3556239576973308</v>
      </c>
      <c r="S42" s="121">
        <v>5.4132344530627652</v>
      </c>
      <c r="T42" s="121">
        <v>2.4288330059685004</v>
      </c>
      <c r="U42" s="121">
        <v>6.3469839163567521</v>
      </c>
      <c r="V42" s="121">
        <v>12.087248060322331</v>
      </c>
      <c r="W42" s="121">
        <v>9.073393628242199</v>
      </c>
    </row>
    <row r="43" spans="1:23" ht="12.75" customHeight="1" x14ac:dyDescent="0.25">
      <c r="A43" s="110" t="s">
        <v>81</v>
      </c>
      <c r="B43" s="121">
        <v>1.3226290896896087</v>
      </c>
      <c r="C43" s="121">
        <v>2.6390453449393725</v>
      </c>
      <c r="D43" s="121">
        <v>4.5101827818025519</v>
      </c>
      <c r="E43" s="121">
        <v>4.5625009323084775</v>
      </c>
      <c r="F43" s="121">
        <v>1.1871501076104352</v>
      </c>
      <c r="G43" s="121">
        <v>3.878162579224953</v>
      </c>
      <c r="H43" s="121">
        <v>4.3204210223130479</v>
      </c>
      <c r="I43" s="121">
        <v>3.9180599440383768</v>
      </c>
      <c r="J43" s="121">
        <v>7.1800611064485098</v>
      </c>
      <c r="K43" s="121">
        <v>5.5076560986110135</v>
      </c>
      <c r="L43" s="121">
        <v>5.4040622490450385</v>
      </c>
      <c r="M43" s="121">
        <v>6.0699258890055008</v>
      </c>
      <c r="N43" s="121">
        <v>1.5258833955848816</v>
      </c>
      <c r="O43" s="121">
        <v>4.5295401772442512</v>
      </c>
      <c r="P43" s="121">
        <v>4.0708491505216493</v>
      </c>
      <c r="Q43" s="121">
        <v>5.0281448030240483</v>
      </c>
      <c r="R43" s="122">
        <v>4.2122479476677466</v>
      </c>
      <c r="S43" s="121">
        <v>5.2781959649897292</v>
      </c>
      <c r="T43" s="121">
        <v>1.7896680321014546</v>
      </c>
      <c r="U43" s="121">
        <v>3.0471057406181723</v>
      </c>
      <c r="V43" s="121">
        <v>11.367113930308225</v>
      </c>
      <c r="W43" s="121">
        <v>7.7958064631098667</v>
      </c>
    </row>
    <row r="44" spans="1:23" ht="12.75" customHeight="1" x14ac:dyDescent="0.25">
      <c r="A44" s="113" t="s">
        <v>80</v>
      </c>
      <c r="B44" s="121">
        <v>1.1200661911787479</v>
      </c>
      <c r="C44" s="121">
        <v>6.8071160730148073</v>
      </c>
      <c r="D44" s="121">
        <v>2.2427068266789973</v>
      </c>
      <c r="E44" s="121">
        <v>3.1456236114388414</v>
      </c>
      <c r="F44" s="121">
        <v>-2.0996100138811924</v>
      </c>
      <c r="G44" s="121">
        <v>1.9943904957217873</v>
      </c>
      <c r="H44" s="121">
        <v>3.1126784514814654</v>
      </c>
      <c r="I44" s="121">
        <v>3.604594426854657</v>
      </c>
      <c r="J44" s="121">
        <v>5.7895959917676931</v>
      </c>
      <c r="K44" s="121">
        <v>5.8094095743000063</v>
      </c>
      <c r="L44" s="121">
        <v>4.1732668244803817</v>
      </c>
      <c r="M44" s="121">
        <v>4.8575298588366955</v>
      </c>
      <c r="N44" s="121">
        <v>1.0359503821707916</v>
      </c>
      <c r="O44" s="121">
        <v>3.6606340408312787</v>
      </c>
      <c r="P44" s="121">
        <v>3.0140054693998275</v>
      </c>
      <c r="Q44" s="121">
        <v>4.2592692701067802</v>
      </c>
      <c r="R44" s="122">
        <v>3.2021352351273569</v>
      </c>
      <c r="S44" s="121">
        <v>4.4218777414927635</v>
      </c>
      <c r="T44" s="121">
        <v>2.0109421337156874</v>
      </c>
      <c r="U44" s="121">
        <v>1.9563010482533505</v>
      </c>
      <c r="V44" s="121">
        <v>9.6441896454125384</v>
      </c>
      <c r="W44" s="121">
        <v>7.4613460190873448</v>
      </c>
    </row>
    <row r="45" spans="1:23" ht="12.75" customHeight="1" x14ac:dyDescent="0.25">
      <c r="A45" s="106" t="s">
        <v>79</v>
      </c>
      <c r="B45" s="119">
        <v>0.37280830539099252</v>
      </c>
      <c r="C45" s="119">
        <v>9.5725125456678217</v>
      </c>
      <c r="D45" s="119">
        <v>1.8092388461786291</v>
      </c>
      <c r="E45" s="119">
        <v>2.2200944074806328</v>
      </c>
      <c r="F45" s="119">
        <v>-2.4701580570461013</v>
      </c>
      <c r="G45" s="119">
        <v>1.8074129235693404</v>
      </c>
      <c r="H45" s="119">
        <v>3.6669990591248869</v>
      </c>
      <c r="I45" s="119">
        <v>3.3040743100350545</v>
      </c>
      <c r="J45" s="119">
        <v>4.2041316411462359</v>
      </c>
      <c r="K45" s="119">
        <v>6.0335678608011589</v>
      </c>
      <c r="L45" s="119">
        <v>3.3894429930569681</v>
      </c>
      <c r="M45" s="119">
        <v>4.4083811977718268</v>
      </c>
      <c r="N45" s="119">
        <v>2.08969788022213</v>
      </c>
      <c r="O45" s="119">
        <v>3.6881815090984205</v>
      </c>
      <c r="P45" s="119">
        <v>2.9135608963303472</v>
      </c>
      <c r="Q45" s="119">
        <v>5.0533155965937215</v>
      </c>
      <c r="R45" s="120">
        <v>3.2349931791803455</v>
      </c>
      <c r="S45" s="119">
        <v>4.336474877919283</v>
      </c>
      <c r="T45" s="119">
        <v>1.8442872190086668</v>
      </c>
      <c r="U45" s="119">
        <v>3.7352608057756864</v>
      </c>
      <c r="V45" s="119">
        <v>9.3167971805287131</v>
      </c>
      <c r="W45" s="119">
        <v>8.9273047697132402</v>
      </c>
    </row>
    <row r="46" spans="1:23" ht="12.75" customHeight="1" x14ac:dyDescent="0.25">
      <c r="A46" s="106" t="s">
        <v>78</v>
      </c>
      <c r="B46" s="119">
        <v>-0.39118603193675217</v>
      </c>
      <c r="C46" s="119">
        <v>6.9008029711410845</v>
      </c>
      <c r="D46" s="119">
        <v>-0.41981888728457317</v>
      </c>
      <c r="E46" s="119">
        <v>2.2952690523291519</v>
      </c>
      <c r="F46" s="119">
        <v>-3.5028424586802442</v>
      </c>
      <c r="G46" s="119">
        <v>6.1890961927857369E-2</v>
      </c>
      <c r="H46" s="119">
        <v>2.9795459519695866</v>
      </c>
      <c r="I46" s="119">
        <v>2.2760380899680577</v>
      </c>
      <c r="J46" s="119">
        <v>1.9730733226070329</v>
      </c>
      <c r="K46" s="119">
        <v>8.5719634836026959</v>
      </c>
      <c r="L46" s="119">
        <v>3.4823413617880661</v>
      </c>
      <c r="M46" s="119">
        <v>3.91886144486151</v>
      </c>
      <c r="N46" s="119">
        <v>2.3716823007591703</v>
      </c>
      <c r="O46" s="119">
        <v>3.6097729847635485</v>
      </c>
      <c r="P46" s="119">
        <v>2.2914312845739193</v>
      </c>
      <c r="Q46" s="119">
        <v>4.941981909313542</v>
      </c>
      <c r="R46" s="120">
        <v>2.6907608252957793</v>
      </c>
      <c r="S46" s="119">
        <v>4.5924564902385168</v>
      </c>
      <c r="T46" s="119">
        <v>2.2925436373156138</v>
      </c>
      <c r="U46" s="119">
        <v>3.8717900928199045</v>
      </c>
      <c r="V46" s="119">
        <v>6.0157538056841542</v>
      </c>
      <c r="W46" s="119">
        <v>10.131803747459124</v>
      </c>
    </row>
    <row r="47" spans="1:23" ht="12.75" customHeight="1" x14ac:dyDescent="0.25">
      <c r="A47" s="106" t="s">
        <v>77</v>
      </c>
      <c r="B47" s="119">
        <v>2.8991831673590207</v>
      </c>
      <c r="C47" s="119">
        <v>6.5198019695272613</v>
      </c>
      <c r="D47" s="119">
        <v>0.28405500006278839</v>
      </c>
      <c r="E47" s="119">
        <v>3.2266267730405307</v>
      </c>
      <c r="F47" s="119">
        <v>-1.2560768933716937</v>
      </c>
      <c r="G47" s="119">
        <v>1.0116075461617191</v>
      </c>
      <c r="H47" s="119">
        <v>3.8338120487820149</v>
      </c>
      <c r="I47" s="119">
        <v>2.3266973542556135</v>
      </c>
      <c r="J47" s="119">
        <v>1.3362885534459856</v>
      </c>
      <c r="K47" s="119">
        <v>8.1446982896100639</v>
      </c>
      <c r="L47" s="119">
        <v>4.3136023875742557</v>
      </c>
      <c r="M47" s="119">
        <v>3.465479673378602</v>
      </c>
      <c r="N47" s="119">
        <v>2.9268023316871616</v>
      </c>
      <c r="O47" s="119">
        <v>3.8195089717326436</v>
      </c>
      <c r="P47" s="119">
        <v>2.8985166322698097</v>
      </c>
      <c r="Q47" s="119">
        <v>5.5350493840289339</v>
      </c>
      <c r="R47" s="120">
        <v>3.2973500551758628</v>
      </c>
      <c r="S47" s="119">
        <v>4.8205599746579342</v>
      </c>
      <c r="T47" s="119">
        <v>2.505536794610852</v>
      </c>
      <c r="U47" s="119">
        <v>5.1449589331843404</v>
      </c>
      <c r="V47" s="119">
        <v>5.2536742661559277</v>
      </c>
      <c r="W47" s="119">
        <v>13.427499152020772</v>
      </c>
    </row>
    <row r="48" spans="1:23" ht="12.75" customHeight="1" x14ac:dyDescent="0.25">
      <c r="A48" s="109" t="s">
        <v>76</v>
      </c>
      <c r="B48" s="119">
        <v>4.6394227504080732</v>
      </c>
      <c r="C48" s="119">
        <v>6.5245609248189007</v>
      </c>
      <c r="D48" s="119">
        <v>1.233599708702271</v>
      </c>
      <c r="E48" s="119">
        <v>4.1373951794568153</v>
      </c>
      <c r="F48" s="119">
        <v>0.26322047179370145</v>
      </c>
      <c r="G48" s="119">
        <v>2.0064547726589943</v>
      </c>
      <c r="H48" s="119">
        <v>4.9778230849180538</v>
      </c>
      <c r="I48" s="119">
        <v>2.4829708569528375</v>
      </c>
      <c r="J48" s="119">
        <v>0.7640848707060055</v>
      </c>
      <c r="K48" s="119">
        <v>8.1691747547760976</v>
      </c>
      <c r="L48" s="119">
        <v>4.689833876552929</v>
      </c>
      <c r="M48" s="119">
        <v>3.7781613312390494</v>
      </c>
      <c r="N48" s="119">
        <v>3.9060876344291229</v>
      </c>
      <c r="O48" s="119">
        <v>4.3312451063575841</v>
      </c>
      <c r="P48" s="119">
        <v>3.6862153875358183</v>
      </c>
      <c r="Q48" s="119">
        <v>5.5124849225006489</v>
      </c>
      <c r="R48" s="120">
        <v>3.9619886853716091</v>
      </c>
      <c r="S48" s="119">
        <v>5.2846993346515658</v>
      </c>
      <c r="T48" s="119">
        <v>3.5607988929982293</v>
      </c>
      <c r="U48" s="119">
        <v>6.660788318207822</v>
      </c>
      <c r="V48" s="119">
        <v>4.8374278977050267</v>
      </c>
      <c r="W48" s="119">
        <v>17.762584556810744</v>
      </c>
    </row>
    <row r="49" spans="1:23" ht="12.75" customHeight="1" x14ac:dyDescent="0.25">
      <c r="A49" s="110" t="s">
        <v>75</v>
      </c>
      <c r="B49" s="121">
        <v>5.5954799196261451</v>
      </c>
      <c r="C49" s="121">
        <v>4.5311686584600386</v>
      </c>
      <c r="D49" s="121">
        <v>1.3738749038893383</v>
      </c>
      <c r="E49" s="121">
        <v>4.9986139668846574</v>
      </c>
      <c r="F49" s="121">
        <v>1.5499889206733508</v>
      </c>
      <c r="G49" s="121">
        <v>2.2101357361566931</v>
      </c>
      <c r="H49" s="121">
        <v>5.2633887969056437</v>
      </c>
      <c r="I49" s="121">
        <v>2.2968975466866715</v>
      </c>
      <c r="J49" s="121">
        <v>1.872836244537579</v>
      </c>
      <c r="K49" s="121">
        <v>8.5179155345242563</v>
      </c>
      <c r="L49" s="121">
        <v>5.6431669641236581</v>
      </c>
      <c r="M49" s="121">
        <v>3.8947655170170625</v>
      </c>
      <c r="N49" s="121">
        <v>3.7643402711464491</v>
      </c>
      <c r="O49" s="121">
        <v>4.5996192188648477</v>
      </c>
      <c r="P49" s="121">
        <v>4.0182370539648016</v>
      </c>
      <c r="Q49" s="121">
        <v>5.1680377608371408</v>
      </c>
      <c r="R49" s="122">
        <v>4.1916188652981079</v>
      </c>
      <c r="S49" s="121">
        <v>5.635924257533298</v>
      </c>
      <c r="T49" s="121">
        <v>3.8958997548831586</v>
      </c>
      <c r="U49" s="121">
        <v>6.3027213081951139</v>
      </c>
      <c r="V49" s="121">
        <v>4.2054413947608005</v>
      </c>
      <c r="W49" s="121">
        <v>18.841102024323607</v>
      </c>
    </row>
    <row r="50" spans="1:23" ht="12.75" customHeight="1" x14ac:dyDescent="0.25">
      <c r="A50" s="110" t="s">
        <v>74</v>
      </c>
      <c r="B50" s="121">
        <v>5.8681089371874773</v>
      </c>
      <c r="C50" s="121">
        <v>5.6922618163473215</v>
      </c>
      <c r="D50" s="121">
        <v>4.2310717909839424</v>
      </c>
      <c r="E50" s="121">
        <v>6.3974613484788279</v>
      </c>
      <c r="F50" s="121">
        <v>5.4143528085420556</v>
      </c>
      <c r="G50" s="121">
        <v>4.8534762594307557</v>
      </c>
      <c r="H50" s="121">
        <v>7.1287758269911183</v>
      </c>
      <c r="I50" s="121">
        <v>3.3228792776623495</v>
      </c>
      <c r="J50" s="121">
        <v>3.9231457010844961</v>
      </c>
      <c r="K50" s="121">
        <v>8.4514239027788882</v>
      </c>
      <c r="L50" s="121">
        <v>6.2457734683571964</v>
      </c>
      <c r="M50" s="121">
        <v>4.0480736991039379</v>
      </c>
      <c r="N50" s="121">
        <v>3.4599351661246835</v>
      </c>
      <c r="O50" s="121">
        <v>5.1228601090783865</v>
      </c>
      <c r="P50" s="121">
        <v>5.168135261445661</v>
      </c>
      <c r="Q50" s="121">
        <v>5.7835131340988388</v>
      </c>
      <c r="R50" s="122">
        <v>5.2590929053890845</v>
      </c>
      <c r="S50" s="121">
        <v>5.7334224006727386</v>
      </c>
      <c r="T50" s="121">
        <v>4.9462686697680169</v>
      </c>
      <c r="U50" s="121">
        <v>8.5174788775975951</v>
      </c>
      <c r="V50" s="121">
        <v>7.7474553267089075</v>
      </c>
      <c r="W50" s="121">
        <v>19.848970561161551</v>
      </c>
    </row>
    <row r="51" spans="1:23" ht="12.75" customHeight="1" x14ac:dyDescent="0.25">
      <c r="A51" s="110" t="s">
        <v>73</v>
      </c>
      <c r="B51" s="121">
        <v>4.2715285281047066</v>
      </c>
      <c r="C51" s="121">
        <v>4.7735153192960178</v>
      </c>
      <c r="D51" s="121">
        <v>5.7787685549317347</v>
      </c>
      <c r="E51" s="121">
        <v>6.1193541590935263</v>
      </c>
      <c r="F51" s="121">
        <v>7.7028896970120275</v>
      </c>
      <c r="G51" s="121">
        <v>5.9981996999103337</v>
      </c>
      <c r="H51" s="121">
        <v>8.1331057284552486</v>
      </c>
      <c r="I51" s="121">
        <v>3.9266859454942793</v>
      </c>
      <c r="J51" s="121">
        <v>4.2069055941076572</v>
      </c>
      <c r="K51" s="121">
        <v>10.200162352971009</v>
      </c>
      <c r="L51" s="121">
        <v>6.2063989595318558</v>
      </c>
      <c r="M51" s="121">
        <v>3.9093427030213901</v>
      </c>
      <c r="N51" s="121">
        <v>3.0278295139143596</v>
      </c>
      <c r="O51" s="121">
        <v>5.3746494419242286</v>
      </c>
      <c r="P51" s="121">
        <v>5.5566931382988738</v>
      </c>
      <c r="Q51" s="121">
        <v>5.9154017423264316</v>
      </c>
      <c r="R51" s="122">
        <v>5.6078025157588751</v>
      </c>
      <c r="S51" s="121">
        <v>5.8558898332305764</v>
      </c>
      <c r="T51" s="121">
        <v>5.5146568727213685</v>
      </c>
      <c r="U51" s="121">
        <v>10.708743678676559</v>
      </c>
      <c r="V51" s="121">
        <v>5.9190617284802682</v>
      </c>
      <c r="W51" s="121">
        <v>19.60833276103504</v>
      </c>
    </row>
    <row r="52" spans="1:23" ht="12.75" customHeight="1" x14ac:dyDescent="0.25">
      <c r="A52" s="113" t="s">
        <v>72</v>
      </c>
      <c r="B52" s="121">
        <v>3.2470010283884188</v>
      </c>
      <c r="C52" s="121">
        <v>2.8904181732432255</v>
      </c>
      <c r="D52" s="121">
        <v>6.1413094583548933</v>
      </c>
      <c r="E52" s="121">
        <v>6.1248791652482648</v>
      </c>
      <c r="F52" s="121">
        <v>9.1969944817990914</v>
      </c>
      <c r="G52" s="121">
        <v>6.2066641768515396</v>
      </c>
      <c r="H52" s="121">
        <v>8.2590749913785686</v>
      </c>
      <c r="I52" s="121">
        <v>5.0747823572424355</v>
      </c>
      <c r="J52" s="121">
        <v>6.4211253622652231</v>
      </c>
      <c r="K52" s="121">
        <v>15.109197763680493</v>
      </c>
      <c r="L52" s="121">
        <v>6.0021981636017241</v>
      </c>
      <c r="M52" s="121">
        <v>3.5664984020742141</v>
      </c>
      <c r="N52" s="121">
        <v>2.1581954264248582</v>
      </c>
      <c r="O52" s="121">
        <v>5.8265112624298343</v>
      </c>
      <c r="P52" s="121">
        <v>5.7992075078465044</v>
      </c>
      <c r="Q52" s="121">
        <v>7.6099287091038414</v>
      </c>
      <c r="R52" s="122">
        <v>6.0698706243928147</v>
      </c>
      <c r="S52" s="121">
        <v>6.3762706266344393</v>
      </c>
      <c r="T52" s="121">
        <v>4.0691466623429484</v>
      </c>
      <c r="U52" s="121">
        <v>11.952407864478021</v>
      </c>
      <c r="V52" s="121">
        <v>6.1761016395535995</v>
      </c>
      <c r="W52" s="121">
        <v>19.557598689617105</v>
      </c>
    </row>
    <row r="53" spans="1:23" ht="12.75" customHeight="1" x14ac:dyDescent="0.25">
      <c r="A53" s="106" t="s">
        <v>71</v>
      </c>
      <c r="B53" s="119">
        <v>3.5076142380459974</v>
      </c>
      <c r="C53" s="119">
        <v>2.7009172879984167</v>
      </c>
      <c r="D53" s="119">
        <v>7.6115355547947239</v>
      </c>
      <c r="E53" s="119">
        <v>5.3402941232006285</v>
      </c>
      <c r="F53" s="119">
        <v>8.9432000844475326</v>
      </c>
      <c r="G53" s="119">
        <v>6.9093124900252656</v>
      </c>
      <c r="H53" s="119">
        <v>8.456396215580142</v>
      </c>
      <c r="I53" s="119">
        <v>6.4490702883913453</v>
      </c>
      <c r="J53" s="119">
        <v>7.3048641924792435</v>
      </c>
      <c r="K53" s="119">
        <v>16.421188206587445</v>
      </c>
      <c r="L53" s="119">
        <v>4.9023241048682609</v>
      </c>
      <c r="M53" s="119">
        <v>3.3033616695888668</v>
      </c>
      <c r="N53" s="119">
        <v>1.3130442687168786</v>
      </c>
      <c r="O53" s="119">
        <v>5.7267209296006261</v>
      </c>
      <c r="P53" s="119">
        <v>5.962692694429772</v>
      </c>
      <c r="Q53" s="119">
        <v>8.2220131145645858</v>
      </c>
      <c r="R53" s="120">
        <v>6.2994368673929824</v>
      </c>
      <c r="S53" s="119">
        <v>6.5768687484379695</v>
      </c>
      <c r="T53" s="119">
        <v>3.7328701824640209</v>
      </c>
      <c r="U53" s="119">
        <v>13.094773562039453</v>
      </c>
      <c r="V53" s="119">
        <v>4.4214505550162153</v>
      </c>
      <c r="W53" s="119">
        <v>18.542514019749422</v>
      </c>
    </row>
    <row r="54" spans="1:23" ht="12.75" customHeight="1" x14ac:dyDescent="0.25">
      <c r="A54" s="106" t="s">
        <v>70</v>
      </c>
      <c r="B54" s="119">
        <v>6.3520699211460085</v>
      </c>
      <c r="C54" s="119">
        <v>2.5131902371258175</v>
      </c>
      <c r="D54" s="119">
        <v>7.1012714265096699</v>
      </c>
      <c r="E54" s="119">
        <v>3.5026828615088101</v>
      </c>
      <c r="F54" s="119">
        <v>6.8491787934200188</v>
      </c>
      <c r="G54" s="119">
        <v>6.0460509885176039</v>
      </c>
      <c r="H54" s="119">
        <v>7.9233263161932577</v>
      </c>
      <c r="I54" s="119">
        <v>7.9079330563311734</v>
      </c>
      <c r="J54" s="119">
        <v>8.0602000504238482</v>
      </c>
      <c r="K54" s="119">
        <v>17.285915672377115</v>
      </c>
      <c r="L54" s="119">
        <v>3.5404388103462692</v>
      </c>
      <c r="M54" s="119">
        <v>3.6969124032276701</v>
      </c>
      <c r="N54" s="119">
        <v>0.84626806214083139</v>
      </c>
      <c r="O54" s="119">
        <v>5.6772783403212124</v>
      </c>
      <c r="P54" s="119">
        <v>5.8519025707924444</v>
      </c>
      <c r="Q54" s="119">
        <v>8.5407019669646154</v>
      </c>
      <c r="R54" s="120">
        <v>6.2515794384804702</v>
      </c>
      <c r="S54" s="119">
        <v>6.7894477777083129</v>
      </c>
      <c r="T54" s="119">
        <v>2.2117977559503066</v>
      </c>
      <c r="U54" s="119">
        <v>13.391003724045136</v>
      </c>
      <c r="V54" s="119">
        <v>2.9074295533510597</v>
      </c>
      <c r="W54" s="119">
        <v>20.050850962185752</v>
      </c>
    </row>
    <row r="55" spans="1:23" ht="12.75" customHeight="1" x14ac:dyDescent="0.25">
      <c r="A55" s="106" t="s">
        <v>69</v>
      </c>
      <c r="B55" s="119">
        <v>6.4228534675900395</v>
      </c>
      <c r="C55" s="119">
        <v>3.9873183925037248</v>
      </c>
      <c r="D55" s="119">
        <v>6.930353829929925</v>
      </c>
      <c r="E55" s="119">
        <v>3.2151972116658101</v>
      </c>
      <c r="F55" s="119">
        <v>6.0819104080901187</v>
      </c>
      <c r="G55" s="119">
        <v>6.0127205253555527</v>
      </c>
      <c r="H55" s="119">
        <v>8.0447097569873449</v>
      </c>
      <c r="I55" s="119">
        <v>9.4830670407889173</v>
      </c>
      <c r="J55" s="119">
        <v>9.7930373313521955</v>
      </c>
      <c r="K55" s="119">
        <v>17.115165795174757</v>
      </c>
      <c r="L55" s="119">
        <v>2.5134856100051728</v>
      </c>
      <c r="M55" s="119">
        <v>4.5366655981505799</v>
      </c>
      <c r="N55" s="119">
        <v>0.56278226995276626</v>
      </c>
      <c r="O55" s="119">
        <v>5.8875106102943775</v>
      </c>
      <c r="P55" s="119">
        <v>5.988511007424524</v>
      </c>
      <c r="Q55" s="119">
        <v>9.6767107152669887</v>
      </c>
      <c r="R55" s="120">
        <v>6.5348292484059378</v>
      </c>
      <c r="S55" s="119">
        <v>7.4307588046637063</v>
      </c>
      <c r="T55" s="119">
        <v>2.0068933724975313</v>
      </c>
      <c r="U55" s="119">
        <v>14.431034594284764</v>
      </c>
      <c r="V55" s="119">
        <v>3.4831147773076498</v>
      </c>
      <c r="W55" s="119">
        <v>20.604134680276331</v>
      </c>
    </row>
    <row r="56" spans="1:23" ht="12.75" customHeight="1" x14ac:dyDescent="0.25">
      <c r="A56" s="109" t="s">
        <v>68</v>
      </c>
      <c r="B56" s="119">
        <v>5.770967191412768</v>
      </c>
      <c r="C56" s="119">
        <v>4.1136580674669077</v>
      </c>
      <c r="D56" s="119">
        <v>4.1495492339252538</v>
      </c>
      <c r="E56" s="119">
        <v>2.5805065717354303</v>
      </c>
      <c r="F56" s="119">
        <v>4.907263892451974</v>
      </c>
      <c r="G56" s="119">
        <v>4.0996114015680263</v>
      </c>
      <c r="H56" s="119">
        <v>5.3292400899337178</v>
      </c>
      <c r="I56" s="119">
        <v>7.5779968474461556</v>
      </c>
      <c r="J56" s="119">
        <v>9.7684249214747823</v>
      </c>
      <c r="K56" s="119">
        <v>13.235658656914829</v>
      </c>
      <c r="L56" s="119">
        <v>1.3851032726774459</v>
      </c>
      <c r="M56" s="119">
        <v>4.7378226267650758</v>
      </c>
      <c r="N56" s="119">
        <v>0.64034894669289244</v>
      </c>
      <c r="O56" s="119">
        <v>4.8240191257270082</v>
      </c>
      <c r="P56" s="119">
        <v>4.6766070106223578</v>
      </c>
      <c r="Q56" s="119">
        <v>7.5112765688448269</v>
      </c>
      <c r="R56" s="120">
        <v>5.0941954476708906</v>
      </c>
      <c r="S56" s="119">
        <v>6.4642651833791698</v>
      </c>
      <c r="T56" s="119">
        <v>2.0450400297053806</v>
      </c>
      <c r="U56" s="119">
        <v>12.286957913463148</v>
      </c>
      <c r="V56" s="119">
        <v>0.40925097394985954</v>
      </c>
      <c r="W56" s="119">
        <v>17.025710243925317</v>
      </c>
    </row>
    <row r="57" spans="1:23" ht="12.75" customHeight="1" x14ac:dyDescent="0.25">
      <c r="A57" s="110" t="s">
        <v>67</v>
      </c>
      <c r="B57" s="121">
        <v>3.9996542580780226</v>
      </c>
      <c r="C57" s="121">
        <v>1.7481854392277674</v>
      </c>
      <c r="D57" s="121">
        <v>-1.8341117375110794</v>
      </c>
      <c r="E57" s="121">
        <v>1.2438351884306309</v>
      </c>
      <c r="F57" s="121">
        <v>3.5554813806542462</v>
      </c>
      <c r="G57" s="121">
        <v>-0.16345666410914061</v>
      </c>
      <c r="H57" s="121">
        <v>1.6523748682637285</v>
      </c>
      <c r="I57" s="121">
        <v>3.6245362323529262</v>
      </c>
      <c r="J57" s="121">
        <v>8.0236927362133059</v>
      </c>
      <c r="K57" s="121">
        <v>11.169645402402107</v>
      </c>
      <c r="L57" s="121">
        <v>1.1353898786631511</v>
      </c>
      <c r="M57" s="121">
        <v>4.6048651351864089</v>
      </c>
      <c r="N57" s="121">
        <v>1.5139191239334382</v>
      </c>
      <c r="O57" s="121">
        <v>3.7553434221446969</v>
      </c>
      <c r="P57" s="121">
        <v>2.6800773071723238</v>
      </c>
      <c r="Q57" s="121">
        <v>4.6553081033902766</v>
      </c>
      <c r="R57" s="122">
        <v>2.9694426948719155</v>
      </c>
      <c r="S57" s="121">
        <v>5.2464797465932467</v>
      </c>
      <c r="T57" s="121">
        <v>2.1026633613125068</v>
      </c>
      <c r="U57" s="121">
        <v>6.8790548163891296</v>
      </c>
      <c r="V57" s="121">
        <v>-2.3684181397931492</v>
      </c>
      <c r="W57" s="121">
        <v>9.7957367534744044</v>
      </c>
    </row>
    <row r="58" spans="1:23" ht="12.75" customHeight="1" x14ac:dyDescent="0.25">
      <c r="A58" s="110" t="s">
        <v>66</v>
      </c>
      <c r="B58" s="121">
        <v>-0.51319899960532434</v>
      </c>
      <c r="C58" s="121">
        <v>-0.70736594417631915</v>
      </c>
      <c r="D58" s="121">
        <v>-6.8097717030626947</v>
      </c>
      <c r="E58" s="121">
        <v>1.3417972504318643</v>
      </c>
      <c r="F58" s="121">
        <v>3.8178861275479647</v>
      </c>
      <c r="G58" s="121">
        <v>-3.4582757328487923</v>
      </c>
      <c r="H58" s="121">
        <v>-1.5936331258643688</v>
      </c>
      <c r="I58" s="121">
        <v>-1.2368262968249777</v>
      </c>
      <c r="J58" s="121">
        <v>5.8011378271864755</v>
      </c>
      <c r="K58" s="121">
        <v>9.2234480435039004</v>
      </c>
      <c r="L58" s="121">
        <v>1.2948203898362154</v>
      </c>
      <c r="M58" s="121">
        <v>3.6400400191079596</v>
      </c>
      <c r="N58" s="121">
        <v>2.1448163040948431</v>
      </c>
      <c r="O58" s="121">
        <v>2.4847953302205905</v>
      </c>
      <c r="P58" s="121">
        <v>0.6853764235864368</v>
      </c>
      <c r="Q58" s="121">
        <v>1.6807756790298445</v>
      </c>
      <c r="R58" s="122">
        <v>0.828473698551635</v>
      </c>
      <c r="S58" s="121">
        <v>4.4969768872740845</v>
      </c>
      <c r="T58" s="121">
        <v>2.5273395462768633</v>
      </c>
      <c r="U58" s="121">
        <v>1.3217569804237828</v>
      </c>
      <c r="V58" s="121">
        <v>-6.3648203982601403</v>
      </c>
      <c r="W58" s="121">
        <v>0.90363404272064685</v>
      </c>
    </row>
    <row r="59" spans="1:23" ht="12.75" customHeight="1" x14ac:dyDescent="0.25">
      <c r="A59" s="110" t="s">
        <v>65</v>
      </c>
      <c r="B59" s="121">
        <v>-3.7930224821831282</v>
      </c>
      <c r="C59" s="121">
        <v>-3.4903096684662738</v>
      </c>
      <c r="D59" s="121">
        <v>-11.247195862696625</v>
      </c>
      <c r="E59" s="121">
        <v>0.55054804647889366</v>
      </c>
      <c r="F59" s="121">
        <v>3.8332808207676594</v>
      </c>
      <c r="G59" s="121">
        <v>-6.6332013329016837</v>
      </c>
      <c r="H59" s="121">
        <v>-4.7636390746009223</v>
      </c>
      <c r="I59" s="121">
        <v>-5.2096778221909945</v>
      </c>
      <c r="J59" s="121">
        <v>2.9348020324164725</v>
      </c>
      <c r="K59" s="121">
        <v>7.8423381898529598</v>
      </c>
      <c r="L59" s="121">
        <v>1.5614541432669826</v>
      </c>
      <c r="M59" s="121">
        <v>2.7736136409252765</v>
      </c>
      <c r="N59" s="121">
        <v>2.7413485565544793</v>
      </c>
      <c r="O59" s="121">
        <v>1.3058338716608331</v>
      </c>
      <c r="P59" s="121">
        <v>-1.1486210552399734</v>
      </c>
      <c r="Q59" s="121">
        <v>-1.4065716922128213</v>
      </c>
      <c r="R59" s="122">
        <v>-1.1928860564768606</v>
      </c>
      <c r="S59" s="121">
        <v>3.5722020085094064</v>
      </c>
      <c r="T59" s="121">
        <v>1.6115993843113685</v>
      </c>
      <c r="U59" s="121">
        <v>-4.0758595237965656</v>
      </c>
      <c r="V59" s="121">
        <v>-9.7136574933229021</v>
      </c>
      <c r="W59" s="121">
        <v>-7.4142262228357509</v>
      </c>
    </row>
    <row r="60" spans="1:23" ht="12.75" customHeight="1" x14ac:dyDescent="0.25">
      <c r="A60" s="113" t="s">
        <v>64</v>
      </c>
      <c r="B60" s="121">
        <v>-3.728679858942241</v>
      </c>
      <c r="C60" s="121">
        <v>-2.1205443017666803</v>
      </c>
      <c r="D60" s="121">
        <v>-9.2639562584710848</v>
      </c>
      <c r="E60" s="121">
        <v>0.74335948005954666</v>
      </c>
      <c r="F60" s="121">
        <v>7.0211759765405279</v>
      </c>
      <c r="G60" s="121">
        <v>-4.7022888142074333</v>
      </c>
      <c r="H60" s="121">
        <v>-2.3348354875680655</v>
      </c>
      <c r="I60" s="121">
        <v>-4.3692769135065923</v>
      </c>
      <c r="J60" s="121">
        <v>1.1892883658370934E-2</v>
      </c>
      <c r="K60" s="121">
        <v>8.8490133499827817</v>
      </c>
      <c r="L60" s="121">
        <v>2.9932099266623435</v>
      </c>
      <c r="M60" s="121">
        <v>3.0045493102431875</v>
      </c>
      <c r="N60" s="121">
        <v>3.4219273292758867</v>
      </c>
      <c r="O60" s="121">
        <v>2.0668237861514394</v>
      </c>
      <c r="P60" s="121">
        <v>-9.6854450111549806E-2</v>
      </c>
      <c r="Q60" s="121">
        <v>-0.28317260249516307</v>
      </c>
      <c r="R60" s="122">
        <v>-0.12581200485802801</v>
      </c>
      <c r="S60" s="121">
        <v>4.456396529223694</v>
      </c>
      <c r="T60" s="121">
        <v>2.9451678982123974</v>
      </c>
      <c r="U60" s="121">
        <v>-2.1338747933250635</v>
      </c>
      <c r="V60" s="121">
        <v>-9.2470664754368279</v>
      </c>
      <c r="W60" s="121">
        <v>-7.6019674522838869</v>
      </c>
    </row>
    <row r="61" spans="1:23" ht="12.75" customHeight="1" x14ac:dyDescent="0.25">
      <c r="A61" s="106" t="s">
        <v>63</v>
      </c>
      <c r="B61" s="119">
        <v>-1.5005169327659051</v>
      </c>
      <c r="C61" s="119">
        <v>2.7813782126593356</v>
      </c>
      <c r="D61" s="119">
        <v>-2.4946822721564788</v>
      </c>
      <c r="E61" s="119">
        <v>3.3560025977695362</v>
      </c>
      <c r="F61" s="119">
        <v>11.711376451566281</v>
      </c>
      <c r="G61" s="119">
        <v>1.0623623747873845</v>
      </c>
      <c r="H61" s="119">
        <v>2.9656703400192663</v>
      </c>
      <c r="I61" s="119">
        <v>0.21275616028857414</v>
      </c>
      <c r="J61" s="119">
        <v>0.15409007539726183</v>
      </c>
      <c r="K61" s="119">
        <v>8.7571027772663346</v>
      </c>
      <c r="L61" s="119">
        <v>3.763747715381438</v>
      </c>
      <c r="M61" s="119">
        <v>2.8700577255673654</v>
      </c>
      <c r="N61" s="119">
        <v>3.251492341917861</v>
      </c>
      <c r="O61" s="119">
        <v>3.3349428275812887</v>
      </c>
      <c r="P61" s="119">
        <v>2.4620608412362577</v>
      </c>
      <c r="Q61" s="119">
        <v>3.6262998725602902</v>
      </c>
      <c r="R61" s="120">
        <v>2.6367021261510581</v>
      </c>
      <c r="S61" s="119">
        <v>5.713414155182317</v>
      </c>
      <c r="T61" s="119">
        <v>2.8937949721112854</v>
      </c>
      <c r="U61" s="119">
        <v>6.2114775471038053</v>
      </c>
      <c r="V61" s="119">
        <v>-3.2181368113669784</v>
      </c>
      <c r="W61" s="119">
        <v>2.9456609744451079</v>
      </c>
    </row>
    <row r="62" spans="1:23" ht="12.75" customHeight="1" x14ac:dyDescent="0.25">
      <c r="A62" s="106" t="s">
        <v>62</v>
      </c>
      <c r="B62" s="119">
        <v>2.7666806711747371</v>
      </c>
      <c r="C62" s="119">
        <v>7.864014996597346</v>
      </c>
      <c r="D62" s="119">
        <v>3.985030932858602</v>
      </c>
      <c r="E62" s="119">
        <v>4.8529040907674847</v>
      </c>
      <c r="F62" s="119">
        <v>14.975993560635947</v>
      </c>
      <c r="G62" s="119">
        <v>6.3415522989433093</v>
      </c>
      <c r="H62" s="119">
        <v>7.4397940713768707</v>
      </c>
      <c r="I62" s="119">
        <v>5.7094663558377334</v>
      </c>
      <c r="J62" s="119">
        <v>1.1189824043095431</v>
      </c>
      <c r="K62" s="119">
        <v>8.7843852418558512</v>
      </c>
      <c r="L62" s="119">
        <v>4.5703573615747839</v>
      </c>
      <c r="M62" s="119">
        <v>3.290249022333902</v>
      </c>
      <c r="N62" s="119">
        <v>3.1065082977719038</v>
      </c>
      <c r="O62" s="119">
        <v>4.6675438411416748</v>
      </c>
      <c r="P62" s="119">
        <v>4.9928645814098838</v>
      </c>
      <c r="Q62" s="119">
        <v>7.2603158846322735</v>
      </c>
      <c r="R62" s="120">
        <v>5.3337139001252698</v>
      </c>
      <c r="S62" s="119">
        <v>6.0581317869979001</v>
      </c>
      <c r="T62" s="119">
        <v>3.6340166866507984</v>
      </c>
      <c r="U62" s="119">
        <v>13.960281711599043</v>
      </c>
      <c r="V62" s="119">
        <v>1.2195465726215104</v>
      </c>
      <c r="W62" s="119">
        <v>14.650173923198118</v>
      </c>
    </row>
    <row r="63" spans="1:23" ht="12.75" customHeight="1" x14ac:dyDescent="0.25">
      <c r="A63" s="106" t="s">
        <v>61</v>
      </c>
      <c r="B63" s="119">
        <v>6.3371264170918984</v>
      </c>
      <c r="C63" s="119">
        <v>12.693973388499247</v>
      </c>
      <c r="D63" s="119">
        <v>9.2301706418344676</v>
      </c>
      <c r="E63" s="119">
        <v>6.2836121073083451</v>
      </c>
      <c r="F63" s="119">
        <v>15.466826487906694</v>
      </c>
      <c r="G63" s="119">
        <v>10.338779366518679</v>
      </c>
      <c r="H63" s="119">
        <v>11.165811867018348</v>
      </c>
      <c r="I63" s="119">
        <v>10.176221925316886</v>
      </c>
      <c r="J63" s="119">
        <v>2.903325250312272</v>
      </c>
      <c r="K63" s="119">
        <v>9.2976827606372723</v>
      </c>
      <c r="L63" s="119">
        <v>5.1830522645737398</v>
      </c>
      <c r="M63" s="119">
        <v>3.410367298778505</v>
      </c>
      <c r="N63" s="119">
        <v>2.8296843850058373</v>
      </c>
      <c r="O63" s="119">
        <v>5.7674535101681634</v>
      </c>
      <c r="P63" s="119">
        <v>6.9561036366820872</v>
      </c>
      <c r="Q63" s="119">
        <v>10.368103147656548</v>
      </c>
      <c r="R63" s="120">
        <v>7.4612635505520108</v>
      </c>
      <c r="S63" s="119">
        <v>6.2508792331396279</v>
      </c>
      <c r="T63" s="119">
        <v>4.7768843363569236</v>
      </c>
      <c r="U63" s="119">
        <v>19.52512020284658</v>
      </c>
      <c r="V63" s="119">
        <v>7.1708832371909947</v>
      </c>
      <c r="W63" s="119">
        <v>28.776623587236895</v>
      </c>
    </row>
    <row r="64" spans="1:23" ht="12.75" customHeight="1" x14ac:dyDescent="0.25">
      <c r="A64" s="109" t="s">
        <v>60</v>
      </c>
      <c r="B64" s="119">
        <v>6.6969424597159266</v>
      </c>
      <c r="C64" s="119">
        <v>14.887903478535836</v>
      </c>
      <c r="D64" s="119">
        <v>9.1900349603204479</v>
      </c>
      <c r="E64" s="119">
        <v>6.2757053571440125</v>
      </c>
      <c r="F64" s="119">
        <v>13.100999942292656</v>
      </c>
      <c r="G64" s="119">
        <v>10.203071316803092</v>
      </c>
      <c r="H64" s="119">
        <v>11.149464185691848</v>
      </c>
      <c r="I64" s="119">
        <v>11.189298748132392</v>
      </c>
      <c r="J64" s="119">
        <v>5.3505145809040755</v>
      </c>
      <c r="K64" s="119">
        <v>9.3220386247521603</v>
      </c>
      <c r="L64" s="119">
        <v>4.8871198195421295</v>
      </c>
      <c r="M64" s="119">
        <v>3.2620959355200929</v>
      </c>
      <c r="N64" s="119">
        <v>2.2250061302993673</v>
      </c>
      <c r="O64" s="119">
        <v>5.8036528354641348</v>
      </c>
      <c r="P64" s="119">
        <v>6.9761866506045545</v>
      </c>
      <c r="Q64" s="119">
        <v>10.783465129639925</v>
      </c>
      <c r="R64" s="120">
        <v>7.5282258172416183</v>
      </c>
      <c r="S64" s="119">
        <v>6.2293721275334946</v>
      </c>
      <c r="T64" s="119">
        <v>3.9206645689786601</v>
      </c>
      <c r="U64" s="119">
        <v>17.853921413872008</v>
      </c>
      <c r="V64" s="119">
        <v>11.721721530020467</v>
      </c>
      <c r="W64" s="119">
        <v>33.63902466014703</v>
      </c>
    </row>
    <row r="65" spans="1:23" ht="12.75" customHeight="1" x14ac:dyDescent="0.25">
      <c r="A65" s="110" t="s">
        <v>59</v>
      </c>
      <c r="B65" s="121">
        <v>6.2605478723386732</v>
      </c>
      <c r="C65" s="121">
        <v>12.024207597813618</v>
      </c>
      <c r="D65" s="121">
        <v>6.7675705342650661</v>
      </c>
      <c r="E65" s="121">
        <v>5.3354529261651518</v>
      </c>
      <c r="F65" s="121">
        <v>10.644038784494114</v>
      </c>
      <c r="G65" s="121">
        <v>8.026874259620298</v>
      </c>
      <c r="H65" s="121">
        <v>8.4358502762509104</v>
      </c>
      <c r="I65" s="121">
        <v>9.6106051073184151</v>
      </c>
      <c r="J65" s="121">
        <v>6.120839977835435</v>
      </c>
      <c r="K65" s="121">
        <v>9.2749764922688716</v>
      </c>
      <c r="L65" s="121">
        <v>4.6103438271603903</v>
      </c>
      <c r="M65" s="121">
        <v>3.9639409685569449</v>
      </c>
      <c r="N65" s="121">
        <v>2.2021151294187025</v>
      </c>
      <c r="O65" s="121">
        <v>5.4331746825307725</v>
      </c>
      <c r="P65" s="121">
        <v>6.1124608926394597</v>
      </c>
      <c r="Q65" s="121">
        <v>9.1638280678830064</v>
      </c>
      <c r="R65" s="122">
        <v>6.5547593334902343</v>
      </c>
      <c r="S65" s="121">
        <v>5.9888506985458889</v>
      </c>
      <c r="T65" s="121">
        <v>3.8187196544456237</v>
      </c>
      <c r="U65" s="121">
        <v>13.138178258452516</v>
      </c>
      <c r="V65" s="121">
        <v>9.1791681766341107</v>
      </c>
      <c r="W65" s="121">
        <v>26.676102241738377</v>
      </c>
    </row>
    <row r="66" spans="1:23" ht="12.75" customHeight="1" x14ac:dyDescent="0.25">
      <c r="A66" s="110" t="s">
        <v>58</v>
      </c>
      <c r="B66" s="121">
        <v>3.6619061936890018</v>
      </c>
      <c r="C66" s="121">
        <v>8.9585803670806143</v>
      </c>
      <c r="D66" s="121">
        <v>4.9468774194999066</v>
      </c>
      <c r="E66" s="121">
        <v>5.0447653856378061</v>
      </c>
      <c r="F66" s="121">
        <v>8.1532217523481165</v>
      </c>
      <c r="G66" s="121">
        <v>6.1435324639212974</v>
      </c>
      <c r="H66" s="121">
        <v>6.5176150817657375</v>
      </c>
      <c r="I66" s="121">
        <v>7.4866201643715602</v>
      </c>
      <c r="J66" s="121">
        <v>6.6521966364426977</v>
      </c>
      <c r="K66" s="121">
        <v>9.1897205718652906</v>
      </c>
      <c r="L66" s="121">
        <v>3.6544615832454719</v>
      </c>
      <c r="M66" s="121">
        <v>4.6422931457438477</v>
      </c>
      <c r="N66" s="121">
        <v>2.131267171813267</v>
      </c>
      <c r="O66" s="121">
        <v>5.0163158688868892</v>
      </c>
      <c r="P66" s="121">
        <v>5.1959678382409002</v>
      </c>
      <c r="Q66" s="121">
        <v>8.0919241617104056</v>
      </c>
      <c r="R66" s="122">
        <v>5.6149192453840646</v>
      </c>
      <c r="S66" s="121">
        <v>6.2901201799897111</v>
      </c>
      <c r="T66" s="121">
        <v>3.3654928721515764</v>
      </c>
      <c r="U66" s="121">
        <v>9.8054777812642371</v>
      </c>
      <c r="V66" s="121">
        <v>8.9929374031445075</v>
      </c>
      <c r="W66" s="121">
        <v>21.348897211814077</v>
      </c>
    </row>
    <row r="67" spans="1:23" ht="12.75" customHeight="1" x14ac:dyDescent="0.25">
      <c r="A67" s="110" t="s">
        <v>57</v>
      </c>
      <c r="B67" s="121">
        <v>4.2323249804441909</v>
      </c>
      <c r="C67" s="121">
        <v>6.0303329153285512</v>
      </c>
      <c r="D67" s="121">
        <v>3.5766724471772537</v>
      </c>
      <c r="E67" s="121">
        <v>5.0505548046400506</v>
      </c>
      <c r="F67" s="121">
        <v>8.1944142886321014</v>
      </c>
      <c r="G67" s="121">
        <v>5.0342645098673033</v>
      </c>
      <c r="H67" s="121">
        <v>4.1183187068636995</v>
      </c>
      <c r="I67" s="121">
        <v>5.5319681181623448</v>
      </c>
      <c r="J67" s="121">
        <v>6.5917172890548992</v>
      </c>
      <c r="K67" s="121">
        <v>8.1765260962660236</v>
      </c>
      <c r="L67" s="121">
        <v>2.6945150671299656</v>
      </c>
      <c r="M67" s="121">
        <v>4.9920472309477271</v>
      </c>
      <c r="N67" s="121">
        <v>2.0075527362346746</v>
      </c>
      <c r="O67" s="121">
        <v>4.2772374615733799</v>
      </c>
      <c r="P67" s="121">
        <v>4.441963886674305</v>
      </c>
      <c r="Q67" s="121">
        <v>6.6329371747217092</v>
      </c>
      <c r="R67" s="122">
        <v>4.7610560195729512</v>
      </c>
      <c r="S67" s="121">
        <v>5.9370260834326949</v>
      </c>
      <c r="T67" s="121">
        <v>2.6058590654031377</v>
      </c>
      <c r="U67" s="121">
        <v>7.4302148096508702</v>
      </c>
      <c r="V67" s="121">
        <v>7.079951657401673</v>
      </c>
      <c r="W67" s="121">
        <v>13.562535831711852</v>
      </c>
    </row>
    <row r="68" spans="1:23" ht="12.75" customHeight="1" x14ac:dyDescent="0.25">
      <c r="A68" s="113" t="s">
        <v>56</v>
      </c>
      <c r="B68" s="121">
        <v>5.6386464618924048</v>
      </c>
      <c r="C68" s="121">
        <v>3.4701950874531207</v>
      </c>
      <c r="D68" s="121">
        <v>2.2471842151347454</v>
      </c>
      <c r="E68" s="121">
        <v>5.6062596063535697</v>
      </c>
      <c r="F68" s="121">
        <v>8.2473529180318259</v>
      </c>
      <c r="G68" s="121">
        <v>4.1143251692087768</v>
      </c>
      <c r="H68" s="121">
        <v>2.3410189838479756</v>
      </c>
      <c r="I68" s="121">
        <v>4.2785543365616352</v>
      </c>
      <c r="J68" s="121">
        <v>6.4927059889326122</v>
      </c>
      <c r="K68" s="121">
        <v>6.2081127318271312</v>
      </c>
      <c r="L68" s="121">
        <v>1.9313461200063831</v>
      </c>
      <c r="M68" s="121">
        <v>4.6226711864625125</v>
      </c>
      <c r="N68" s="121">
        <v>1.901663145163357</v>
      </c>
      <c r="O68" s="121">
        <v>3.4578224452147754</v>
      </c>
      <c r="P68" s="121">
        <v>3.7431422719328866</v>
      </c>
      <c r="Q68" s="121">
        <v>5.2846706606538785</v>
      </c>
      <c r="R68" s="122">
        <v>3.9744230818544946</v>
      </c>
      <c r="S68" s="121">
        <v>4.8184594906839129</v>
      </c>
      <c r="T68" s="121">
        <v>2.2042963135215699</v>
      </c>
      <c r="U68" s="121">
        <v>6.8340464126731115</v>
      </c>
      <c r="V68" s="121">
        <v>4.8119463731434164</v>
      </c>
      <c r="W68" s="121">
        <v>9.3932634583123509</v>
      </c>
    </row>
    <row r="69" spans="1:23" ht="12.75" customHeight="1" x14ac:dyDescent="0.25">
      <c r="A69" s="106" t="s">
        <v>55</v>
      </c>
      <c r="B69" s="119">
        <v>0.80467424358188211</v>
      </c>
      <c r="C69" s="119">
        <v>3.1791029611802468</v>
      </c>
      <c r="D69" s="119">
        <v>0.74828496165531</v>
      </c>
      <c r="E69" s="119">
        <v>6.1381967136793669</v>
      </c>
      <c r="F69" s="119">
        <v>8.2779039346555052</v>
      </c>
      <c r="G69" s="119">
        <v>3.3292385186291629</v>
      </c>
      <c r="H69" s="119">
        <v>1.4315831178263849</v>
      </c>
      <c r="I69" s="119">
        <v>2.668327395553538</v>
      </c>
      <c r="J69" s="119">
        <v>6.6386301663302394</v>
      </c>
      <c r="K69" s="119">
        <v>5.037641627200462</v>
      </c>
      <c r="L69" s="119">
        <v>1.6976287809127966</v>
      </c>
      <c r="M69" s="119">
        <v>4.0093168493384956</v>
      </c>
      <c r="N69" s="119">
        <v>1.6524114701154557</v>
      </c>
      <c r="O69" s="119">
        <v>2.8429560003606635</v>
      </c>
      <c r="P69" s="119">
        <v>2.9057785960787674</v>
      </c>
      <c r="Q69" s="119">
        <v>4.35594601063507</v>
      </c>
      <c r="R69" s="120">
        <v>3.1237248203603407</v>
      </c>
      <c r="S69" s="119">
        <v>3.9861596530324617</v>
      </c>
      <c r="T69" s="119">
        <v>2.0840137223743005</v>
      </c>
      <c r="U69" s="119">
        <v>5.6041787410112009</v>
      </c>
      <c r="V69" s="119">
        <v>5.0560820315262101</v>
      </c>
      <c r="W69" s="119">
        <v>8.2351024374318627</v>
      </c>
    </row>
    <row r="70" spans="1:23" ht="12.75" customHeight="1" x14ac:dyDescent="0.25">
      <c r="A70" s="106" t="s">
        <v>54</v>
      </c>
      <c r="B70" s="119">
        <v>0.55630813766835985</v>
      </c>
      <c r="C70" s="119">
        <v>1.6716763300103299</v>
      </c>
      <c r="D70" s="119">
        <v>-1.8388316673435656</v>
      </c>
      <c r="E70" s="119">
        <v>4.3399039907772829</v>
      </c>
      <c r="F70" s="119">
        <v>6.842393704887062</v>
      </c>
      <c r="G70" s="119">
        <v>1.22863100989965</v>
      </c>
      <c r="H70" s="119">
        <v>0.65785858417712895</v>
      </c>
      <c r="I70" s="119">
        <v>1.5579495869223692</v>
      </c>
      <c r="J70" s="119">
        <v>6.0410082745341542</v>
      </c>
      <c r="K70" s="119">
        <v>3.6676169070731346</v>
      </c>
      <c r="L70" s="119">
        <v>2.738337709382499</v>
      </c>
      <c r="M70" s="119">
        <v>3.1247611464365166</v>
      </c>
      <c r="N70" s="119">
        <v>1.5898683276152514</v>
      </c>
      <c r="O70" s="119">
        <v>2.3691710465331584</v>
      </c>
      <c r="P70" s="119">
        <v>2.0143357973901432</v>
      </c>
      <c r="Q70" s="119">
        <v>3.2252012435193711</v>
      </c>
      <c r="R70" s="120">
        <v>2.1970905286655906</v>
      </c>
      <c r="S70" s="119">
        <v>2.9164842988780082</v>
      </c>
      <c r="T70" s="119">
        <v>1.7977844036393797</v>
      </c>
      <c r="U70" s="119">
        <v>3.8755874965050507</v>
      </c>
      <c r="V70" s="119">
        <v>3.1116031537075317</v>
      </c>
      <c r="W70" s="119">
        <v>5.4434092509688448</v>
      </c>
    </row>
    <row r="71" spans="1:23" ht="12.75" customHeight="1" x14ac:dyDescent="0.25">
      <c r="A71" s="106" t="s">
        <v>53</v>
      </c>
      <c r="B71" s="119">
        <v>-8.4800890519010075E-2</v>
      </c>
      <c r="C71" s="119">
        <v>2.9151931492243932E-2</v>
      </c>
      <c r="D71" s="119">
        <v>-2.6473554350076145</v>
      </c>
      <c r="E71" s="119">
        <v>3.3765548644835608</v>
      </c>
      <c r="F71" s="119">
        <v>5.1633392621620144</v>
      </c>
      <c r="G71" s="119">
        <v>9.6181477445389518E-2</v>
      </c>
      <c r="H71" s="119">
        <v>1.5337921640785179</v>
      </c>
      <c r="I71" s="119">
        <v>2.0721324382055428</v>
      </c>
      <c r="J71" s="119">
        <v>6.4168935525238613</v>
      </c>
      <c r="K71" s="119">
        <v>2.2313257432515776</v>
      </c>
      <c r="L71" s="119">
        <v>3.9943240394876511</v>
      </c>
      <c r="M71" s="119">
        <v>2.8077189639179378</v>
      </c>
      <c r="N71" s="119">
        <v>1.424445774574723</v>
      </c>
      <c r="O71" s="119">
        <v>2.4913589248833468</v>
      </c>
      <c r="P71" s="119">
        <v>1.747398296679803</v>
      </c>
      <c r="Q71" s="119">
        <v>3.0159977251132286</v>
      </c>
      <c r="R71" s="120">
        <v>1.9387270619124486</v>
      </c>
      <c r="S71" s="119">
        <v>2.9179681331501728</v>
      </c>
      <c r="T71" s="119">
        <v>1.8412355313172979</v>
      </c>
      <c r="U71" s="119">
        <v>1.9726107670868132</v>
      </c>
      <c r="V71" s="119">
        <v>0.93363198011460202</v>
      </c>
      <c r="W71" s="119">
        <v>2.4001889766259055</v>
      </c>
    </row>
    <row r="72" spans="1:23" ht="12.75" customHeight="1" x14ac:dyDescent="0.25">
      <c r="A72" s="109" t="s">
        <v>52</v>
      </c>
      <c r="B72" s="119">
        <v>-3.0822422683010386</v>
      </c>
      <c r="C72" s="119">
        <v>-1.9401231357536464</v>
      </c>
      <c r="D72" s="119">
        <v>-2.3786901456635867</v>
      </c>
      <c r="E72" s="119">
        <v>0.6823289674385391</v>
      </c>
      <c r="F72" s="119">
        <v>3.1839824432039698</v>
      </c>
      <c r="G72" s="119">
        <v>-0.72282438307693653</v>
      </c>
      <c r="H72" s="119">
        <v>2.3644932882155079</v>
      </c>
      <c r="I72" s="119">
        <v>2.0421969529020645</v>
      </c>
      <c r="J72" s="119">
        <v>6.9996934297483104</v>
      </c>
      <c r="K72" s="119">
        <v>1.5491216364760252</v>
      </c>
      <c r="L72" s="119">
        <v>5.088958796257681</v>
      </c>
      <c r="M72" s="119">
        <v>3.6050212945227589</v>
      </c>
      <c r="N72" s="119">
        <v>1.344683358239851</v>
      </c>
      <c r="O72" s="119">
        <v>2.9029099324791918</v>
      </c>
      <c r="P72" s="119">
        <v>1.6119238878867126</v>
      </c>
      <c r="Q72" s="119">
        <v>3.6752901816113903</v>
      </c>
      <c r="R72" s="120">
        <v>1.9211759784276472</v>
      </c>
      <c r="S72" s="119">
        <v>3.4994506910951628</v>
      </c>
      <c r="T72" s="119">
        <v>2.277005460297099</v>
      </c>
      <c r="U72" s="119">
        <v>0.77877697568409232</v>
      </c>
      <c r="V72" s="119">
        <v>0.70764163149772408</v>
      </c>
      <c r="W72" s="119">
        <v>1.1308517351175773</v>
      </c>
    </row>
    <row r="73" spans="1:23" ht="12.75" customHeight="1" x14ac:dyDescent="0.25">
      <c r="A73" s="110" t="s">
        <v>51</v>
      </c>
      <c r="B73" s="121">
        <v>5.5711682269594442</v>
      </c>
      <c r="C73" s="121">
        <v>-4.6689863387661017</v>
      </c>
      <c r="D73" s="121">
        <v>-2.017092692736222</v>
      </c>
      <c r="E73" s="121">
        <v>-1.6568182926129715</v>
      </c>
      <c r="F73" s="121">
        <v>1.4602735242059683</v>
      </c>
      <c r="G73" s="121">
        <v>-1.6122989601784377</v>
      </c>
      <c r="H73" s="121">
        <v>3.0964273902562622</v>
      </c>
      <c r="I73" s="121">
        <v>2.2174822289921403</v>
      </c>
      <c r="J73" s="121">
        <v>6.628998402315367</v>
      </c>
      <c r="K73" s="121">
        <v>0.86924798795917635</v>
      </c>
      <c r="L73" s="121">
        <v>6.2130636284054352</v>
      </c>
      <c r="M73" s="121">
        <v>3.319979123993666</v>
      </c>
      <c r="N73" s="121">
        <v>1.3970367769577496</v>
      </c>
      <c r="O73" s="121">
        <v>3.0498337022374145</v>
      </c>
      <c r="P73" s="121">
        <v>1.9024606085676465</v>
      </c>
      <c r="Q73" s="121">
        <v>3.670520014324774</v>
      </c>
      <c r="R73" s="122">
        <v>2.168477238568367</v>
      </c>
      <c r="S73" s="121">
        <v>3.7080341033497</v>
      </c>
      <c r="T73" s="121">
        <v>1.7320113296836803</v>
      </c>
      <c r="U73" s="121">
        <v>0.75090806370849972</v>
      </c>
      <c r="V73" s="121">
        <v>-1.5724127770618046</v>
      </c>
      <c r="W73" s="121">
        <v>1.2669011279416553</v>
      </c>
    </row>
    <row r="74" spans="1:23" ht="12.75" customHeight="1" x14ac:dyDescent="0.25">
      <c r="A74" s="110" t="s">
        <v>50</v>
      </c>
      <c r="B74" s="121">
        <v>8.4523018309023321</v>
      </c>
      <c r="C74" s="121">
        <v>-4.9202442956067465</v>
      </c>
      <c r="D74" s="121">
        <v>0.94277391710246849</v>
      </c>
      <c r="E74" s="121">
        <v>-0.9074810059269689</v>
      </c>
      <c r="F74" s="121">
        <v>2.9627817516207244</v>
      </c>
      <c r="G74" s="121">
        <v>0.26620879320669033</v>
      </c>
      <c r="H74" s="121">
        <v>3.8619661572131703</v>
      </c>
      <c r="I74" s="121">
        <v>3.7082854619411076</v>
      </c>
      <c r="J74" s="121">
        <v>6.8385377875462172</v>
      </c>
      <c r="K74" s="121">
        <v>1.2647651901019685</v>
      </c>
      <c r="L74" s="121">
        <v>5.9724394837379791</v>
      </c>
      <c r="M74" s="121">
        <v>3.0758651137259951</v>
      </c>
      <c r="N74" s="121">
        <v>1.2588298157963473</v>
      </c>
      <c r="O74" s="121">
        <v>3.2196845427806098</v>
      </c>
      <c r="P74" s="121">
        <v>2.6765272897884662</v>
      </c>
      <c r="Q74" s="121">
        <v>4.3476440663098748</v>
      </c>
      <c r="R74" s="122">
        <v>2.9284553919284084</v>
      </c>
      <c r="S74" s="121">
        <v>4.1743328706512317</v>
      </c>
      <c r="T74" s="121">
        <v>1.4934581440383177</v>
      </c>
      <c r="U74" s="121">
        <v>2.5691011226598226</v>
      </c>
      <c r="V74" s="121">
        <v>0.15710004093034691</v>
      </c>
      <c r="W74" s="121">
        <v>2.3062813363035506</v>
      </c>
    </row>
    <row r="75" spans="1:23" ht="12.75" customHeight="1" x14ac:dyDescent="0.25">
      <c r="A75" s="110" t="s">
        <v>49</v>
      </c>
      <c r="B75" s="121">
        <v>6.3537154737169033</v>
      </c>
      <c r="C75" s="121">
        <v>-4.2100242310014524</v>
      </c>
      <c r="D75" s="121">
        <v>2.2281737053453154</v>
      </c>
      <c r="E75" s="121">
        <v>-1.4808076883770394</v>
      </c>
      <c r="F75" s="121">
        <v>3.6538798366789305</v>
      </c>
      <c r="G75" s="121">
        <v>1.1340636863324871</v>
      </c>
      <c r="H75" s="121">
        <v>3.5970068694783475</v>
      </c>
      <c r="I75" s="121">
        <v>2.7860005847160085</v>
      </c>
      <c r="J75" s="121">
        <v>5.1673771699076276</v>
      </c>
      <c r="K75" s="121">
        <v>2.0321150742609095</v>
      </c>
      <c r="L75" s="121">
        <v>5.4684235949116866</v>
      </c>
      <c r="M75" s="121">
        <v>2.7346697922582486</v>
      </c>
      <c r="N75" s="121">
        <v>1.780671588080307</v>
      </c>
      <c r="O75" s="121">
        <v>3.0807160336393302</v>
      </c>
      <c r="P75" s="121">
        <v>2.7146952157334869</v>
      </c>
      <c r="Q75" s="121">
        <v>4.5825045740018666</v>
      </c>
      <c r="R75" s="122">
        <v>2.996297224173694</v>
      </c>
      <c r="S75" s="121">
        <v>4.0569096455281839</v>
      </c>
      <c r="T75" s="121">
        <v>1.631136233681274</v>
      </c>
      <c r="U75" s="121">
        <v>4.8583717405523252</v>
      </c>
      <c r="V75" s="121">
        <v>1.7772890188856971</v>
      </c>
      <c r="W75" s="121">
        <v>6.5505201084165909</v>
      </c>
    </row>
    <row r="76" spans="1:23" ht="12.75" customHeight="1" x14ac:dyDescent="0.25">
      <c r="A76" s="113" t="s">
        <v>48</v>
      </c>
      <c r="B76" s="121">
        <v>8.361443972603988</v>
      </c>
      <c r="C76" s="121">
        <v>-3.1865128183814373</v>
      </c>
      <c r="D76" s="121">
        <v>3.013301047946193</v>
      </c>
      <c r="E76" s="121">
        <v>1.6012690534046081</v>
      </c>
      <c r="F76" s="121">
        <v>4.4956020763957882</v>
      </c>
      <c r="G76" s="121">
        <v>2.1662184574035903</v>
      </c>
      <c r="H76" s="121">
        <v>3.4243415152192203</v>
      </c>
      <c r="I76" s="121">
        <v>2.6280569883816884</v>
      </c>
      <c r="J76" s="121">
        <v>4.0067092821646666</v>
      </c>
      <c r="K76" s="121">
        <v>1.803989063018796</v>
      </c>
      <c r="L76" s="121">
        <v>5.1213688937598256</v>
      </c>
      <c r="M76" s="121">
        <v>1.6019648979730183</v>
      </c>
      <c r="N76" s="121">
        <v>2.2113139370207868</v>
      </c>
      <c r="O76" s="121">
        <v>2.7538277815609025</v>
      </c>
      <c r="P76" s="121">
        <v>2.8757584781338164</v>
      </c>
      <c r="Q76" s="121">
        <v>3.7382321377765093</v>
      </c>
      <c r="R76" s="122">
        <v>3.0048226753653262</v>
      </c>
      <c r="S76" s="121">
        <v>3.4710436797241284</v>
      </c>
      <c r="T76" s="121">
        <v>1.5101212541966058</v>
      </c>
      <c r="U76" s="121">
        <v>5.8272010877636227</v>
      </c>
      <c r="V76" s="121">
        <v>1.8302950845481947</v>
      </c>
      <c r="W76" s="121">
        <v>6.6696793049146663</v>
      </c>
    </row>
    <row r="77" spans="1:23" ht="12.75" customHeight="1" x14ac:dyDescent="0.25">
      <c r="A77" s="106" t="s">
        <v>47</v>
      </c>
      <c r="B77" s="119">
        <v>4.7369298086510581</v>
      </c>
      <c r="C77" s="119">
        <v>0.3545544565603187</v>
      </c>
      <c r="D77" s="119">
        <v>3.1522314509983218</v>
      </c>
      <c r="E77" s="119">
        <v>3.6723985120861169</v>
      </c>
      <c r="F77" s="119">
        <v>6.1855979567270625</v>
      </c>
      <c r="G77" s="119">
        <v>3.443917322064971</v>
      </c>
      <c r="H77" s="119">
        <v>3.5934130126107799</v>
      </c>
      <c r="I77" s="119">
        <v>3.643616914636949</v>
      </c>
      <c r="J77" s="119">
        <v>4.3713768363418115</v>
      </c>
      <c r="K77" s="119">
        <v>2.0541232456369185</v>
      </c>
      <c r="L77" s="119">
        <v>3.706383096304644</v>
      </c>
      <c r="M77" s="119">
        <v>2.0855342662042808</v>
      </c>
      <c r="N77" s="119">
        <v>1.8755169841698782</v>
      </c>
      <c r="O77" s="119">
        <v>2.7600627021032498</v>
      </c>
      <c r="P77" s="119">
        <v>3.0507124646157902</v>
      </c>
      <c r="Q77" s="119">
        <v>3.9588791663192513</v>
      </c>
      <c r="R77" s="120">
        <v>3.1871247146741277</v>
      </c>
      <c r="S77" s="119">
        <v>3.4078644664246704</v>
      </c>
      <c r="T77" s="119">
        <v>2.0326220195344913</v>
      </c>
      <c r="U77" s="119">
        <v>6.1045070099563503</v>
      </c>
      <c r="V77" s="119">
        <v>3.5194988822599749</v>
      </c>
      <c r="W77" s="119">
        <v>4.9691442996983914</v>
      </c>
    </row>
    <row r="78" spans="1:23" ht="12.75" customHeight="1" x14ac:dyDescent="0.25">
      <c r="A78" s="106" t="s">
        <v>46</v>
      </c>
      <c r="B78" s="119">
        <v>2.0528898826939423</v>
      </c>
      <c r="C78" s="119">
        <v>3.1502860009668288</v>
      </c>
      <c r="D78" s="119">
        <v>-0.30034275996296822</v>
      </c>
      <c r="E78" s="119">
        <v>2.2357036671125208</v>
      </c>
      <c r="F78" s="119">
        <v>3.4271983482122792</v>
      </c>
      <c r="G78" s="119">
        <v>1.4219843639188046</v>
      </c>
      <c r="H78" s="119">
        <v>2.1896027040186228</v>
      </c>
      <c r="I78" s="119">
        <v>1.6148172476235123</v>
      </c>
      <c r="J78" s="119">
        <v>4.3410352986093859</v>
      </c>
      <c r="K78" s="119">
        <v>0.71298055703470364</v>
      </c>
      <c r="L78" s="119">
        <v>2.6382645930485671</v>
      </c>
      <c r="M78" s="119">
        <v>2.5004674795660042</v>
      </c>
      <c r="N78" s="119">
        <v>1.6665597712836711</v>
      </c>
      <c r="O78" s="119">
        <v>2.1497402974083757</v>
      </c>
      <c r="P78" s="119">
        <v>1.9794999664343615</v>
      </c>
      <c r="Q78" s="119">
        <v>2.5305287400432253</v>
      </c>
      <c r="R78" s="120">
        <v>2.0632116785714638</v>
      </c>
      <c r="S78" s="119">
        <v>2.7690433339658371</v>
      </c>
      <c r="T78" s="119">
        <v>2.0471067116468067</v>
      </c>
      <c r="U78" s="119">
        <v>2.2744768191185427</v>
      </c>
      <c r="V78" s="119">
        <v>1.761138904963766</v>
      </c>
      <c r="W78" s="119">
        <v>2.1832777609824383</v>
      </c>
    </row>
    <row r="79" spans="1:23" ht="12.75" customHeight="1" x14ac:dyDescent="0.25">
      <c r="A79" s="106" t="s">
        <v>45</v>
      </c>
      <c r="B79" s="119">
        <v>3.0310922869685397</v>
      </c>
      <c r="C79" s="119">
        <v>6.070317299635386</v>
      </c>
      <c r="D79" s="119">
        <v>-2.5838936875321461</v>
      </c>
      <c r="E79" s="119">
        <v>0.75118280977479746</v>
      </c>
      <c r="F79" s="119">
        <v>-0.40251450597207361</v>
      </c>
      <c r="G79" s="119">
        <v>-0.268843763739679</v>
      </c>
      <c r="H79" s="119">
        <v>1.28501755721806</v>
      </c>
      <c r="I79" s="119">
        <v>1.513371287594234</v>
      </c>
      <c r="J79" s="119">
        <v>5.6695843250673006</v>
      </c>
      <c r="K79" s="119">
        <v>-0.54314332221527817</v>
      </c>
      <c r="L79" s="119">
        <v>1.6402917482422952</v>
      </c>
      <c r="M79" s="119">
        <v>2.3135106328492361</v>
      </c>
      <c r="N79" s="119">
        <v>0.84028959333433129</v>
      </c>
      <c r="O79" s="119">
        <v>1.5539653646135188</v>
      </c>
      <c r="P79" s="119">
        <v>1.1854558445345109</v>
      </c>
      <c r="Q79" s="119">
        <v>1.2314209272884735</v>
      </c>
      <c r="R79" s="120">
        <v>1.1928645650248759</v>
      </c>
      <c r="S79" s="119">
        <v>2.1739785158838565</v>
      </c>
      <c r="T79" s="119">
        <v>1.6839297386649132</v>
      </c>
      <c r="U79" s="119">
        <v>-1.5324989092144525</v>
      </c>
      <c r="V79" s="119">
        <v>2.1846001445710694</v>
      </c>
      <c r="W79" s="119">
        <v>-0.3210562333463951</v>
      </c>
    </row>
    <row r="80" spans="1:23" ht="12.75" customHeight="1" x14ac:dyDescent="0.25">
      <c r="A80" s="109" t="s">
        <v>44</v>
      </c>
      <c r="B80" s="119">
        <v>2.7907944648613237</v>
      </c>
      <c r="C80" s="119">
        <v>9.0517014114719565</v>
      </c>
      <c r="D80" s="119">
        <v>-4.6870329669643995</v>
      </c>
      <c r="E80" s="119">
        <v>-1.9435885517704921</v>
      </c>
      <c r="F80" s="119">
        <v>-2.1407853526771436</v>
      </c>
      <c r="G80" s="119">
        <v>-1.5081837853555324</v>
      </c>
      <c r="H80" s="119">
        <v>0.55578445965196455</v>
      </c>
      <c r="I80" s="119">
        <v>1.4909964695543509</v>
      </c>
      <c r="J80" s="119">
        <v>5.2619215252079021</v>
      </c>
      <c r="K80" s="119">
        <v>-0.56499039582511568</v>
      </c>
      <c r="L80" s="119">
        <v>0.73449079764305036</v>
      </c>
      <c r="M80" s="119">
        <v>1.8669029021920469</v>
      </c>
      <c r="N80" s="119">
        <v>9.7428610044847375E-2</v>
      </c>
      <c r="O80" s="119">
        <v>0.98540343636472905</v>
      </c>
      <c r="P80" s="119">
        <v>0.46100366053050124</v>
      </c>
      <c r="Q80" s="119">
        <v>0.75540682102381851</v>
      </c>
      <c r="R80" s="120">
        <v>0.50395574468804494</v>
      </c>
      <c r="S80" s="119">
        <v>2.2503192834262276</v>
      </c>
      <c r="T80" s="119">
        <v>0.81308482542616911</v>
      </c>
      <c r="U80" s="119">
        <v>-4.2240686148474431</v>
      </c>
      <c r="V80" s="119">
        <v>-1.5696804507244866</v>
      </c>
      <c r="W80" s="119">
        <v>-2.2718955836457111</v>
      </c>
    </row>
    <row r="81" spans="1:23" ht="12.75" customHeight="1" x14ac:dyDescent="0.25">
      <c r="A81" s="110" t="s">
        <v>43</v>
      </c>
      <c r="B81" s="121">
        <v>2.9436957668247388</v>
      </c>
      <c r="C81" s="121">
        <v>10.612158833673124</v>
      </c>
      <c r="D81" s="121">
        <v>-6.2497339464078756</v>
      </c>
      <c r="E81" s="121">
        <v>-4.4412615005509863</v>
      </c>
      <c r="F81" s="121">
        <v>-6.4004772768458729</v>
      </c>
      <c r="G81" s="121">
        <v>-3.3801732467190426</v>
      </c>
      <c r="H81" s="121">
        <v>-1.4403843070833755</v>
      </c>
      <c r="I81" s="121">
        <v>-0.223172197355892</v>
      </c>
      <c r="J81" s="121">
        <v>4.3367690472904563</v>
      </c>
      <c r="K81" s="121">
        <v>-1.1291409042488043</v>
      </c>
      <c r="L81" s="121">
        <v>0.30992918027168415</v>
      </c>
      <c r="M81" s="121">
        <v>0.46190069045153326</v>
      </c>
      <c r="N81" s="121">
        <v>0.15137905786231087</v>
      </c>
      <c r="O81" s="121">
        <v>9.9266471266235001E-3</v>
      </c>
      <c r="P81" s="121">
        <v>-0.7149918102316466</v>
      </c>
      <c r="Q81" s="121">
        <v>-0.81390652845593214</v>
      </c>
      <c r="R81" s="122">
        <v>-0.72729814932331882</v>
      </c>
      <c r="S81" s="121">
        <v>1.2198578199061227</v>
      </c>
      <c r="T81" s="121">
        <v>0.23507540307752262</v>
      </c>
      <c r="U81" s="121">
        <v>-7.433158667877116</v>
      </c>
      <c r="V81" s="121">
        <v>-1.1758361016711572</v>
      </c>
      <c r="W81" s="121">
        <v>-3.5080126371557663</v>
      </c>
    </row>
    <row r="82" spans="1:23" ht="12.75" customHeight="1" x14ac:dyDescent="0.25">
      <c r="A82" s="110" t="s">
        <v>42</v>
      </c>
      <c r="B82" s="121">
        <v>4.1402306724950488</v>
      </c>
      <c r="C82" s="121">
        <v>10.765996973803539</v>
      </c>
      <c r="D82" s="121">
        <v>-5.9171443525980916</v>
      </c>
      <c r="E82" s="121">
        <v>-3.8037768241809489</v>
      </c>
      <c r="F82" s="121">
        <v>-8.3377890267086414</v>
      </c>
      <c r="G82" s="121">
        <v>-3.6755890793199186</v>
      </c>
      <c r="H82" s="121">
        <v>-2.4253250611084853</v>
      </c>
      <c r="I82" s="121">
        <v>-0.51517830841699697</v>
      </c>
      <c r="J82" s="121">
        <v>2.7637832852880351</v>
      </c>
      <c r="K82" s="121">
        <v>-0.9786002854653475</v>
      </c>
      <c r="L82" s="121">
        <v>6.9877915998106666E-2</v>
      </c>
      <c r="M82" s="121">
        <v>-1.0505517092915917</v>
      </c>
      <c r="N82" s="121">
        <v>-4.2476736319874142E-2</v>
      </c>
      <c r="O82" s="121">
        <v>-0.70359068809334735</v>
      </c>
      <c r="P82" s="121">
        <v>-1.2303783760680975</v>
      </c>
      <c r="Q82" s="121">
        <v>-1.7450530992122348</v>
      </c>
      <c r="R82" s="122">
        <v>-1.298779006049311</v>
      </c>
      <c r="S82" s="121">
        <v>0.3030012193954823</v>
      </c>
      <c r="T82" s="121">
        <v>-0.48250533394815776</v>
      </c>
      <c r="U82" s="121">
        <v>-8.8473969436622326</v>
      </c>
      <c r="V82" s="121">
        <v>1.3169232832784594</v>
      </c>
      <c r="W82" s="121">
        <v>-5.1759354684766112</v>
      </c>
    </row>
    <row r="83" spans="1:23" ht="12.75" customHeight="1" x14ac:dyDescent="0.25">
      <c r="A83" s="110" t="s">
        <v>41</v>
      </c>
      <c r="B83" s="121">
        <v>3.8166221319689608</v>
      </c>
      <c r="C83" s="121">
        <v>9.2781247500561381</v>
      </c>
      <c r="D83" s="121">
        <v>-7.1681978595773739</v>
      </c>
      <c r="E83" s="121">
        <v>-1.6800161779014999</v>
      </c>
      <c r="F83" s="121">
        <v>-7.7853710643760454</v>
      </c>
      <c r="G83" s="121">
        <v>-4.2406317354096164</v>
      </c>
      <c r="H83" s="121">
        <v>-4.4164461662450467</v>
      </c>
      <c r="I83" s="121">
        <v>-2.1321682331854608</v>
      </c>
      <c r="J83" s="121">
        <v>0.68299093442489855</v>
      </c>
      <c r="K83" s="121">
        <v>-0.85992490001703947</v>
      </c>
      <c r="L83" s="121">
        <v>-3.6846239169829875E-2</v>
      </c>
      <c r="M83" s="121">
        <v>-2.6410570372171316</v>
      </c>
      <c r="N83" s="121">
        <v>8.6958049022101136E-2</v>
      </c>
      <c r="O83" s="121">
        <v>-1.6573578232504937</v>
      </c>
      <c r="P83" s="121">
        <v>-2.0393059931994584</v>
      </c>
      <c r="Q83" s="121">
        <v>-3.3417879451442589</v>
      </c>
      <c r="R83" s="122">
        <v>-2.2164038000606845</v>
      </c>
      <c r="S83" s="121">
        <v>-0.95510848511179969</v>
      </c>
      <c r="T83" s="121">
        <v>-1.1875079330956995</v>
      </c>
      <c r="U83" s="121">
        <v>-10.726270951426498</v>
      </c>
      <c r="V83" s="121">
        <v>0.82404599784080546</v>
      </c>
      <c r="W83" s="121">
        <v>-10.52330538607359</v>
      </c>
    </row>
    <row r="84" spans="1:23" ht="12.75" customHeight="1" x14ac:dyDescent="0.25">
      <c r="A84" s="113" t="s">
        <v>40</v>
      </c>
      <c r="B84" s="121">
        <v>3.3143314265342338</v>
      </c>
      <c r="C84" s="121">
        <v>5.6965210291825219</v>
      </c>
      <c r="D84" s="121">
        <v>-8.4842711956997441</v>
      </c>
      <c r="E84" s="121">
        <v>-0.39265757731927753</v>
      </c>
      <c r="F84" s="121">
        <v>-9.0045155051085466</v>
      </c>
      <c r="G84" s="121">
        <v>-5.7615033175630215</v>
      </c>
      <c r="H84" s="121">
        <v>-7.303543522301581</v>
      </c>
      <c r="I84" s="121">
        <v>-4.324345637598026</v>
      </c>
      <c r="J84" s="121">
        <v>-0.94478379893330189</v>
      </c>
      <c r="K84" s="121">
        <v>-1.2081084479126036</v>
      </c>
      <c r="L84" s="121">
        <v>-0.38143004228778921</v>
      </c>
      <c r="M84" s="121">
        <v>-3.7201415423658735</v>
      </c>
      <c r="N84" s="121">
        <v>0.24228462225113212</v>
      </c>
      <c r="O84" s="121">
        <v>-2.733761531459844</v>
      </c>
      <c r="P84" s="121">
        <v>-3.150078009241708</v>
      </c>
      <c r="Q84" s="121">
        <v>-5.98633870406805</v>
      </c>
      <c r="R84" s="122">
        <v>-3.5457633973564384</v>
      </c>
      <c r="S84" s="121">
        <v>-3.2164927315403102</v>
      </c>
      <c r="T84" s="121">
        <v>-1.436568201639643</v>
      </c>
      <c r="U84" s="121">
        <v>-13.946500199158384</v>
      </c>
      <c r="V84" s="121">
        <v>6.8195639504678329</v>
      </c>
      <c r="W84" s="121">
        <v>-14.190636862280959</v>
      </c>
    </row>
    <row r="85" spans="1:23" ht="12.75" customHeight="1" x14ac:dyDescent="0.25">
      <c r="A85" s="106" t="s">
        <v>39</v>
      </c>
      <c r="B85" s="119">
        <v>-1.2340999850594891</v>
      </c>
      <c r="C85" s="119">
        <v>0.86047711707302188</v>
      </c>
      <c r="D85" s="119">
        <v>-9.26421030824166</v>
      </c>
      <c r="E85" s="119">
        <v>2.5084725526656415</v>
      </c>
      <c r="F85" s="119">
        <v>-8.8768999858852347</v>
      </c>
      <c r="G85" s="119">
        <v>-6.5579938844213315</v>
      </c>
      <c r="H85" s="119">
        <v>-8.8411767789731588</v>
      </c>
      <c r="I85" s="119">
        <v>-5.2297559062527865</v>
      </c>
      <c r="J85" s="119">
        <v>-2.6386494812711048</v>
      </c>
      <c r="K85" s="119">
        <v>-1.5936077970713947</v>
      </c>
      <c r="L85" s="119">
        <v>-0.36191114048120809</v>
      </c>
      <c r="M85" s="119">
        <v>-3.853543366625245</v>
      </c>
      <c r="N85" s="119">
        <v>0.22205056351018992</v>
      </c>
      <c r="O85" s="119">
        <v>-3.22487041925128</v>
      </c>
      <c r="P85" s="119">
        <v>-3.8993700241597207</v>
      </c>
      <c r="Q85" s="119">
        <v>-7.5557097180096955</v>
      </c>
      <c r="R85" s="120">
        <v>-4.4140793919420833</v>
      </c>
      <c r="S85" s="119">
        <v>-4.4342365117670202</v>
      </c>
      <c r="T85" s="119">
        <v>-1.3797622008119514</v>
      </c>
      <c r="U85" s="119">
        <v>-16.26003207969957</v>
      </c>
      <c r="V85" s="119">
        <v>8.6197005948924108</v>
      </c>
      <c r="W85" s="119">
        <v>-18.08970199036861</v>
      </c>
    </row>
    <row r="86" spans="1:23" ht="12.75" customHeight="1" x14ac:dyDescent="0.25">
      <c r="A86" s="106" t="s">
        <v>38</v>
      </c>
      <c r="B86" s="119">
        <v>-3.9005618802371189</v>
      </c>
      <c r="C86" s="119">
        <v>-2.1573569249760505</v>
      </c>
      <c r="D86" s="119">
        <v>-8.8508213627641492</v>
      </c>
      <c r="E86" s="119">
        <v>5.260673211172473</v>
      </c>
      <c r="F86" s="119">
        <v>-8.2332625908328243</v>
      </c>
      <c r="G86" s="119">
        <v>-6.3728156078458165</v>
      </c>
      <c r="H86" s="119">
        <v>-9.2473436731487659</v>
      </c>
      <c r="I86" s="119">
        <v>-5.5049352189304956</v>
      </c>
      <c r="J86" s="119">
        <v>-2.9160211523658663</v>
      </c>
      <c r="K86" s="119">
        <v>-2.0894023272308049</v>
      </c>
      <c r="L86" s="119">
        <v>-0.16018566783594368</v>
      </c>
      <c r="M86" s="119">
        <v>-3.5985220838873455</v>
      </c>
      <c r="N86" s="119">
        <v>0.49063237976085805</v>
      </c>
      <c r="O86" s="119">
        <v>-3.2138670652264278</v>
      </c>
      <c r="P86" s="119">
        <v>-3.9760545844827466</v>
      </c>
      <c r="Q86" s="119">
        <v>-7.9737456451349331</v>
      </c>
      <c r="R86" s="120">
        <v>-4.5423353388342917</v>
      </c>
      <c r="S86" s="119">
        <v>-5.0018688487415304</v>
      </c>
      <c r="T86" s="119">
        <v>-0.8413536757532647</v>
      </c>
      <c r="U86" s="119">
        <v>-16.033343870759399</v>
      </c>
      <c r="V86" s="119">
        <v>6.9297433070353964</v>
      </c>
      <c r="W86" s="119">
        <v>-18.186499206299477</v>
      </c>
    </row>
    <row r="87" spans="1:23" ht="12.75" customHeight="1" x14ac:dyDescent="0.25">
      <c r="A87" s="106" t="s">
        <v>37</v>
      </c>
      <c r="B87" s="119">
        <v>-4.905110623482889</v>
      </c>
      <c r="C87" s="119">
        <v>-3.2415172355840127</v>
      </c>
      <c r="D87" s="119">
        <v>-7.0309352026141632</v>
      </c>
      <c r="E87" s="119">
        <v>5.98182582264144</v>
      </c>
      <c r="F87" s="119">
        <v>-9.0504947780636122</v>
      </c>
      <c r="G87" s="119">
        <v>-5.7983271226627053</v>
      </c>
      <c r="H87" s="119">
        <v>-8.4511943153696922</v>
      </c>
      <c r="I87" s="119">
        <v>-5.8174073481832123</v>
      </c>
      <c r="J87" s="119">
        <v>-2.3846632186206862</v>
      </c>
      <c r="K87" s="119">
        <v>-2.7532773889325846</v>
      </c>
      <c r="L87" s="119">
        <v>-9.6091069647985528E-2</v>
      </c>
      <c r="M87" s="119">
        <v>-2.310006819314403</v>
      </c>
      <c r="N87" s="119">
        <v>0.50259752207884034</v>
      </c>
      <c r="O87" s="119">
        <v>-2.7736025205818748</v>
      </c>
      <c r="P87" s="119">
        <v>-3.5711226282742037</v>
      </c>
      <c r="Q87" s="119">
        <v>-7.2794918493467637</v>
      </c>
      <c r="R87" s="120">
        <v>-4.0975668957215046</v>
      </c>
      <c r="S87" s="119">
        <v>-4.7565210758919507</v>
      </c>
      <c r="T87" s="119">
        <v>-0.40164786422900445</v>
      </c>
      <c r="U87" s="119">
        <v>-15.057334669135415</v>
      </c>
      <c r="V87" s="119">
        <v>6.0484763646370121</v>
      </c>
      <c r="W87" s="119">
        <v>-15.070599634546477</v>
      </c>
    </row>
    <row r="88" spans="1:23" ht="12.75" customHeight="1" x14ac:dyDescent="0.25">
      <c r="A88" s="109" t="s">
        <v>36</v>
      </c>
      <c r="B88" s="119">
        <v>-5.2242177265680034</v>
      </c>
      <c r="C88" s="119">
        <v>-1.2196112440142626</v>
      </c>
      <c r="D88" s="119">
        <v>-4.7670228987530594</v>
      </c>
      <c r="E88" s="119">
        <v>6.4716722208119748</v>
      </c>
      <c r="F88" s="119">
        <v>-9.984190111333568</v>
      </c>
      <c r="G88" s="119">
        <v>-4.5662985551012669</v>
      </c>
      <c r="H88" s="119">
        <v>-6.6258523502649496</v>
      </c>
      <c r="I88" s="119">
        <v>-5.5845474632883256</v>
      </c>
      <c r="J88" s="119">
        <v>-2.0334765077296257</v>
      </c>
      <c r="K88" s="119">
        <v>-3.4160470550287925</v>
      </c>
      <c r="L88" s="119">
        <v>0.16777446536391238</v>
      </c>
      <c r="M88" s="119">
        <v>-1.3322374328989417</v>
      </c>
      <c r="N88" s="119">
        <v>0.25734346468502256</v>
      </c>
      <c r="O88" s="119">
        <v>-2.2213436331531389</v>
      </c>
      <c r="P88" s="119">
        <v>-2.9001468385737028</v>
      </c>
      <c r="Q88" s="119">
        <v>-5.5817401883493929</v>
      </c>
      <c r="R88" s="120">
        <v>-3.2759168900599711</v>
      </c>
      <c r="S88" s="119">
        <v>-3.8371993035561491</v>
      </c>
      <c r="T88" s="119">
        <v>0.21100107313571925</v>
      </c>
      <c r="U88" s="119">
        <v>-12.129826475450267</v>
      </c>
      <c r="V88" s="119">
        <v>0.86312555398690982</v>
      </c>
      <c r="W88" s="119">
        <v>-10.342932810593918</v>
      </c>
    </row>
    <row r="89" spans="1:23" ht="12.75" customHeight="1" x14ac:dyDescent="0.25">
      <c r="A89" s="110" t="s">
        <v>35</v>
      </c>
      <c r="B89" s="121">
        <v>3.042737117186789</v>
      </c>
      <c r="C89" s="121">
        <v>2.6906193721718097</v>
      </c>
      <c r="D89" s="121">
        <v>-2.4613771460919143</v>
      </c>
      <c r="E89" s="121">
        <v>5.9157727798397897</v>
      </c>
      <c r="F89" s="121">
        <v>-10.659985673807636</v>
      </c>
      <c r="G89" s="121">
        <v>-3.2195221906395788</v>
      </c>
      <c r="H89" s="121">
        <v>-4.5293031194500122</v>
      </c>
      <c r="I89" s="121">
        <v>-4.5068764765567089</v>
      </c>
      <c r="J89" s="121">
        <v>-0.76986958548879159</v>
      </c>
      <c r="K89" s="121">
        <v>-3.838017661884896</v>
      </c>
      <c r="L89" s="121">
        <v>7.2821514992327252E-2</v>
      </c>
      <c r="M89" s="121">
        <v>-1.0532741500316689</v>
      </c>
      <c r="N89" s="121">
        <v>8.7782991546125899E-2</v>
      </c>
      <c r="O89" s="121">
        <v>-1.7304873445590063</v>
      </c>
      <c r="P89" s="121">
        <v>-1.7113869364609458</v>
      </c>
      <c r="Q89" s="121">
        <v>-3.3282848606524529</v>
      </c>
      <c r="R89" s="122">
        <v>-1.935909792097068</v>
      </c>
      <c r="S89" s="121">
        <v>-2.5930095838223921</v>
      </c>
      <c r="T89" s="121">
        <v>-0.13919066901816324</v>
      </c>
      <c r="U89" s="121">
        <v>-8.6911726016996376</v>
      </c>
      <c r="V89" s="121">
        <v>-1.3457811395767849</v>
      </c>
      <c r="W89" s="121">
        <v>-2.346663692623252</v>
      </c>
    </row>
    <row r="90" spans="1:23" ht="12.75" customHeight="1" x14ac:dyDescent="0.25">
      <c r="A90" s="110" t="s">
        <v>34</v>
      </c>
      <c r="B90" s="121">
        <v>9.0575683322040348</v>
      </c>
      <c r="C90" s="121">
        <v>5.4621800716949442</v>
      </c>
      <c r="D90" s="121">
        <v>-1.3063729236005406</v>
      </c>
      <c r="E90" s="121">
        <v>3.1711532920514207</v>
      </c>
      <c r="F90" s="121">
        <v>-11.462575414958298</v>
      </c>
      <c r="G90" s="121">
        <v>-2.8141248544509501</v>
      </c>
      <c r="H90" s="121">
        <v>-2.4596529728274308</v>
      </c>
      <c r="I90" s="121">
        <v>-3.6145930131334492</v>
      </c>
      <c r="J90" s="121">
        <v>-0.20571901849770757</v>
      </c>
      <c r="K90" s="121">
        <v>-3.4450908669077407</v>
      </c>
      <c r="L90" s="121">
        <v>0.23379025880596593</v>
      </c>
      <c r="M90" s="121">
        <v>-0.42362507585531617</v>
      </c>
      <c r="N90" s="121">
        <v>-0.17411595525526069</v>
      </c>
      <c r="O90" s="121">
        <v>-1.1270030456215219</v>
      </c>
      <c r="P90" s="121">
        <v>-0.81583748848945703</v>
      </c>
      <c r="Q90" s="121">
        <v>-1.6778112820640234</v>
      </c>
      <c r="R90" s="122">
        <v>-0.93367261953016811</v>
      </c>
      <c r="S90" s="121">
        <v>-1.1098582085987907</v>
      </c>
      <c r="T90" s="121">
        <v>-0.50574231504566525</v>
      </c>
      <c r="U90" s="121">
        <v>-7.8839008291400443</v>
      </c>
      <c r="V90" s="121">
        <v>-1.4667934530854687</v>
      </c>
      <c r="W90" s="121">
        <v>0.24671179377639962</v>
      </c>
    </row>
    <row r="91" spans="1:23" ht="12.75" customHeight="1" x14ac:dyDescent="0.25">
      <c r="A91" s="110" t="s">
        <v>33</v>
      </c>
      <c r="B91" s="121">
        <v>12.769662895616097</v>
      </c>
      <c r="C91" s="121">
        <v>6.1060141601714246</v>
      </c>
      <c r="D91" s="121">
        <v>0.18155236408374797</v>
      </c>
      <c r="E91" s="121">
        <v>1.7644349439638995</v>
      </c>
      <c r="F91" s="121">
        <v>-11.388418378987652</v>
      </c>
      <c r="G91" s="121">
        <v>-2.0138629331262425</v>
      </c>
      <c r="H91" s="121">
        <v>-2.3470182347107293E-2</v>
      </c>
      <c r="I91" s="121">
        <v>-1.5048666493731155</v>
      </c>
      <c r="J91" s="121">
        <v>-0.31044662365781184</v>
      </c>
      <c r="K91" s="121">
        <v>-2.5639550129688549</v>
      </c>
      <c r="L91" s="121">
        <v>0.82295806331655896</v>
      </c>
      <c r="M91" s="121">
        <v>-7.5117560802551164E-2</v>
      </c>
      <c r="N91" s="121">
        <v>-0.26128943390905102</v>
      </c>
      <c r="O91" s="121">
        <v>-0.34496124699554542</v>
      </c>
      <c r="P91" s="121">
        <v>0.1180588180934139</v>
      </c>
      <c r="Q91" s="121">
        <v>2.7775618281022929E-2</v>
      </c>
      <c r="R91" s="122">
        <v>0.10729636998203507</v>
      </c>
      <c r="S91" s="121">
        <v>0.38773187191183389</v>
      </c>
      <c r="T91" s="121">
        <v>-0.68991179989391638</v>
      </c>
      <c r="U91" s="121">
        <v>-5.4084368083937466</v>
      </c>
      <c r="V91" s="121">
        <v>0.66934723265463791</v>
      </c>
      <c r="W91" s="121">
        <v>4.0898804634210029</v>
      </c>
    </row>
    <row r="92" spans="1:23" ht="12.75" customHeight="1" x14ac:dyDescent="0.25">
      <c r="A92" s="113" t="s">
        <v>32</v>
      </c>
      <c r="B92" s="121">
        <v>14.152386194123178</v>
      </c>
      <c r="C92" s="121">
        <v>4.9230768848427475</v>
      </c>
      <c r="D92" s="121">
        <v>2.3095418899853559</v>
      </c>
      <c r="E92" s="121">
        <v>0.9233230827307537</v>
      </c>
      <c r="F92" s="121">
        <v>-9.2457128983695398</v>
      </c>
      <c r="G92" s="121">
        <v>-0.50072999112714678</v>
      </c>
      <c r="H92" s="121">
        <v>2.3137701533961774</v>
      </c>
      <c r="I92" s="121">
        <v>0.97508673828179404</v>
      </c>
      <c r="J92" s="121">
        <v>1.3969725620796458</v>
      </c>
      <c r="K92" s="121">
        <v>-1.1463297613191314</v>
      </c>
      <c r="L92" s="121">
        <v>1.327499132627552</v>
      </c>
      <c r="M92" s="121">
        <v>0.67914933909534181</v>
      </c>
      <c r="N92" s="121">
        <v>8.2105850554348159E-2</v>
      </c>
      <c r="O92" s="121">
        <v>0.76566323478906018</v>
      </c>
      <c r="P92" s="121">
        <v>1.2542109244613853</v>
      </c>
      <c r="Q92" s="121">
        <v>1.7609057215567159</v>
      </c>
      <c r="R92" s="122">
        <v>1.3228690438595869</v>
      </c>
      <c r="S92" s="121">
        <v>1.9779619981793228</v>
      </c>
      <c r="T92" s="121">
        <v>-0.6706870892214889</v>
      </c>
      <c r="U92" s="121">
        <v>-2.5573555697032013</v>
      </c>
      <c r="V92" s="121">
        <v>4.9087933888077862</v>
      </c>
      <c r="W92" s="121">
        <v>6.7169407176642659</v>
      </c>
    </row>
    <row r="93" spans="1:23" ht="12.75" customHeight="1" x14ac:dyDescent="0.25">
      <c r="A93" s="106" t="s">
        <v>31</v>
      </c>
      <c r="B93" s="119">
        <v>6.6303318924282317</v>
      </c>
      <c r="C93" s="119">
        <v>2.5179837974396824</v>
      </c>
      <c r="D93" s="119">
        <v>3.2368306250650347</v>
      </c>
      <c r="E93" s="119">
        <v>0.34151719749009324</v>
      </c>
      <c r="F93" s="119">
        <v>-7.600371022746466</v>
      </c>
      <c r="G93" s="119">
        <v>0.28067360817380926</v>
      </c>
      <c r="H93" s="119">
        <v>4.2229734047171341</v>
      </c>
      <c r="I93" s="119">
        <v>2.0109744231048721</v>
      </c>
      <c r="J93" s="119">
        <v>1.0264724505019363</v>
      </c>
      <c r="K93" s="119">
        <v>8.821356830517324E-2</v>
      </c>
      <c r="L93" s="119">
        <v>2.1649675179993721</v>
      </c>
      <c r="M93" s="119">
        <v>1.8592050682793682</v>
      </c>
      <c r="N93" s="119">
        <v>0.35174103984747518</v>
      </c>
      <c r="O93" s="119">
        <v>1.7337714325294851</v>
      </c>
      <c r="P93" s="119">
        <v>1.6075280341839138</v>
      </c>
      <c r="Q93" s="119">
        <v>2.4810566756845231</v>
      </c>
      <c r="R93" s="120">
        <v>1.7249591005323639</v>
      </c>
      <c r="S93" s="119">
        <v>3.0200482189427724</v>
      </c>
      <c r="T93" s="119">
        <v>-4.7062648310014499E-2</v>
      </c>
      <c r="U93" s="119">
        <v>-0.46097395801705243</v>
      </c>
      <c r="V93" s="119">
        <v>5.7475012513390711</v>
      </c>
      <c r="W93" s="119">
        <v>5.8352331776057476</v>
      </c>
    </row>
    <row r="94" spans="1:23" ht="12.75" customHeight="1" x14ac:dyDescent="0.25">
      <c r="A94" s="106" t="s">
        <v>30</v>
      </c>
      <c r="B94" s="119">
        <v>2.5357009112927598</v>
      </c>
      <c r="C94" s="119">
        <v>1.1574924295576272</v>
      </c>
      <c r="D94" s="119">
        <v>3.6782269575601712</v>
      </c>
      <c r="E94" s="119">
        <v>1.5277727684172904</v>
      </c>
      <c r="F94" s="119">
        <v>-5.4923112190879531</v>
      </c>
      <c r="G94" s="119">
        <v>1.1464739202031726</v>
      </c>
      <c r="H94" s="119">
        <v>4.5336548170897384</v>
      </c>
      <c r="I94" s="119">
        <v>2.4362236092803968</v>
      </c>
      <c r="J94" s="119">
        <v>1.5569202904397006</v>
      </c>
      <c r="K94" s="119">
        <v>0.80145464463436955</v>
      </c>
      <c r="L94" s="119">
        <v>2.7147839121263173</v>
      </c>
      <c r="M94" s="119">
        <v>2.4839223105982189</v>
      </c>
      <c r="N94" s="119">
        <v>0.46369382069426646</v>
      </c>
      <c r="O94" s="119">
        <v>2.1671953861267301</v>
      </c>
      <c r="P94" s="119">
        <v>1.8052839213730243</v>
      </c>
      <c r="Q94" s="119">
        <v>2.7610139501247577</v>
      </c>
      <c r="R94" s="120">
        <v>1.9320579861197285</v>
      </c>
      <c r="S94" s="119">
        <v>3.1663235205901641</v>
      </c>
      <c r="T94" s="119">
        <v>0.49964388664611725</v>
      </c>
      <c r="U94" s="119">
        <v>2.5220497739005143</v>
      </c>
      <c r="V94" s="119">
        <v>4.4924750278138692</v>
      </c>
      <c r="W94" s="119">
        <v>7.5448773948145309</v>
      </c>
    </row>
    <row r="95" spans="1:23" ht="12.75" customHeight="1" x14ac:dyDescent="0.25">
      <c r="A95" s="106" t="s">
        <v>29</v>
      </c>
      <c r="B95" s="119">
        <v>1.3873121193223703</v>
      </c>
      <c r="C95" s="119">
        <v>0.4283855753496546</v>
      </c>
      <c r="D95" s="119">
        <v>3.3374485139654908</v>
      </c>
      <c r="E95" s="119">
        <v>2.1187025376989022</v>
      </c>
      <c r="F95" s="119">
        <v>-3.2496756139966831</v>
      </c>
      <c r="G95" s="119">
        <v>1.5098113588247752</v>
      </c>
      <c r="H95" s="119">
        <v>3.8532835000436139</v>
      </c>
      <c r="I95" s="119">
        <v>2.638054272239998</v>
      </c>
      <c r="J95" s="119">
        <v>2.2258887756332557</v>
      </c>
      <c r="K95" s="119">
        <v>1.42566559293964</v>
      </c>
      <c r="L95" s="119">
        <v>3.0015612880825104</v>
      </c>
      <c r="M95" s="119">
        <v>3.0238176169436359</v>
      </c>
      <c r="N95" s="119">
        <v>0.40055302828350126</v>
      </c>
      <c r="O95" s="119">
        <v>2.3148381572072552</v>
      </c>
      <c r="P95" s="119">
        <v>1.9513516496561412</v>
      </c>
      <c r="Q95" s="119">
        <v>2.60271871397737</v>
      </c>
      <c r="R95" s="120">
        <v>2.0372581758965502</v>
      </c>
      <c r="S95" s="119">
        <v>2.868003837680333</v>
      </c>
      <c r="T95" s="119">
        <v>1.0941494115598749</v>
      </c>
      <c r="U95" s="119">
        <v>5.1751961792958934</v>
      </c>
      <c r="V95" s="119">
        <v>3.2092094603428434</v>
      </c>
      <c r="W95" s="119">
        <v>9.0505768438217782</v>
      </c>
    </row>
    <row r="96" spans="1:23" ht="12.75" customHeight="1" x14ac:dyDescent="0.25">
      <c r="A96" s="109" t="s">
        <v>28</v>
      </c>
      <c r="B96" s="119">
        <v>1.307055803762136</v>
      </c>
      <c r="C96" s="119">
        <v>0.38921235236015761</v>
      </c>
      <c r="D96" s="119">
        <v>1.3927955261631819</v>
      </c>
      <c r="E96" s="119">
        <v>3.664187607968894</v>
      </c>
      <c r="F96" s="119">
        <v>-2.9918300740387815</v>
      </c>
      <c r="G96" s="119">
        <v>0.7169811287601302</v>
      </c>
      <c r="H96" s="119">
        <v>2.6328168035812505</v>
      </c>
      <c r="I96" s="119">
        <v>2.1452809394410188</v>
      </c>
      <c r="J96" s="119">
        <v>1.826650696802079</v>
      </c>
      <c r="K96" s="119">
        <v>1.0021817785644371</v>
      </c>
      <c r="L96" s="119">
        <v>3.3152705702765628</v>
      </c>
      <c r="M96" s="119">
        <v>3.494256551813546</v>
      </c>
      <c r="N96" s="119">
        <v>9.7504948491500265E-2</v>
      </c>
      <c r="O96" s="119">
        <v>2.0871437188212383</v>
      </c>
      <c r="P96" s="119">
        <v>1.756123045077862</v>
      </c>
      <c r="Q96" s="119">
        <v>1.9546758844053658</v>
      </c>
      <c r="R96" s="120">
        <v>1.7836667578435605</v>
      </c>
      <c r="S96" s="119">
        <v>2.3659023291353165</v>
      </c>
      <c r="T96" s="119">
        <v>0.78689042021569122</v>
      </c>
      <c r="U96" s="119">
        <v>5.2317583481626517</v>
      </c>
      <c r="V96" s="119">
        <v>4.0530836854298924</v>
      </c>
      <c r="W96" s="119">
        <v>7.7427789313681217</v>
      </c>
    </row>
    <row r="97" spans="1:23" ht="12.75" customHeight="1" x14ac:dyDescent="0.25">
      <c r="A97" s="110" t="s">
        <v>27</v>
      </c>
      <c r="B97" s="121">
        <v>2.3230332124472008</v>
      </c>
      <c r="C97" s="121">
        <v>-1.7018328024672735</v>
      </c>
      <c r="D97" s="121">
        <v>0.18024835681198503</v>
      </c>
      <c r="E97" s="121">
        <v>4.5626667138755073</v>
      </c>
      <c r="F97" s="121">
        <v>-2.047010051918996</v>
      </c>
      <c r="G97" s="121">
        <v>4.4226878670361458E-2</v>
      </c>
      <c r="H97" s="121">
        <v>1.2256355141026187</v>
      </c>
      <c r="I97" s="121">
        <v>1.8753279698306091</v>
      </c>
      <c r="J97" s="121">
        <v>3.0532267783992761</v>
      </c>
      <c r="K97" s="121">
        <v>1.0961883093089542</v>
      </c>
      <c r="L97" s="121">
        <v>3.4147655106164798</v>
      </c>
      <c r="M97" s="121">
        <v>3.4153270549515558</v>
      </c>
      <c r="N97" s="121">
        <v>-0.15708470551868414</v>
      </c>
      <c r="O97" s="121">
        <v>1.8194554481667735</v>
      </c>
      <c r="P97" s="121">
        <v>1.5323922359447018</v>
      </c>
      <c r="Q97" s="121">
        <v>1.5411039639175783</v>
      </c>
      <c r="R97" s="122">
        <v>1.5346871382333038</v>
      </c>
      <c r="S97" s="121">
        <v>2.0273813417491571</v>
      </c>
      <c r="T97" s="121">
        <v>0.44908751306009798</v>
      </c>
      <c r="U97" s="121">
        <v>5.1188367141694391</v>
      </c>
      <c r="V97" s="121">
        <v>2.3348795115837317</v>
      </c>
      <c r="W97" s="121">
        <v>5.1585612168555839</v>
      </c>
    </row>
    <row r="98" spans="1:23" ht="12.75" customHeight="1" x14ac:dyDescent="0.25">
      <c r="A98" s="110" t="s">
        <v>26</v>
      </c>
      <c r="B98" s="121">
        <v>2.318477384390083</v>
      </c>
      <c r="C98" s="121">
        <v>-6.3392967475419448</v>
      </c>
      <c r="D98" s="121">
        <v>7.9027476924031781E-2</v>
      </c>
      <c r="E98" s="121">
        <v>4.2841149668273903</v>
      </c>
      <c r="F98" s="121">
        <v>-0.65948669711823893</v>
      </c>
      <c r="G98" s="121">
        <v>-0.33234322251645132</v>
      </c>
      <c r="H98" s="121">
        <v>0.94316954714648293</v>
      </c>
      <c r="I98" s="121">
        <v>1.8296631105602756</v>
      </c>
      <c r="J98" s="121">
        <v>3.3425874982611292</v>
      </c>
      <c r="K98" s="121">
        <v>0.52857316416392575</v>
      </c>
      <c r="L98" s="121">
        <v>3.3735355273029066</v>
      </c>
      <c r="M98" s="121">
        <v>3.2715222625956608</v>
      </c>
      <c r="N98" s="121">
        <v>-0.35698231926974966</v>
      </c>
      <c r="O98" s="121">
        <v>1.6393390083676573</v>
      </c>
      <c r="P98" s="121">
        <v>1.3473510433354541</v>
      </c>
      <c r="Q98" s="121">
        <v>1.8768893773761786</v>
      </c>
      <c r="R98" s="122">
        <v>1.4234002303070037</v>
      </c>
      <c r="S98" s="121">
        <v>2.0968597506825892</v>
      </c>
      <c r="T98" s="121">
        <v>1.7109174301421781E-2</v>
      </c>
      <c r="U98" s="121">
        <v>5.9620887294045577</v>
      </c>
      <c r="V98" s="121">
        <v>3.136551518273123</v>
      </c>
      <c r="W98" s="121">
        <v>5.0034382654674081</v>
      </c>
    </row>
    <row r="99" spans="1:23" ht="12.75" customHeight="1" x14ac:dyDescent="0.25">
      <c r="A99" s="110" t="s">
        <v>25</v>
      </c>
      <c r="B99" s="121">
        <v>1.4103576583893718</v>
      </c>
      <c r="C99" s="121">
        <v>-7.8272961724040968</v>
      </c>
      <c r="D99" s="121">
        <v>-0.84150303585346364</v>
      </c>
      <c r="E99" s="121">
        <v>4.3388540607864012</v>
      </c>
      <c r="F99" s="121">
        <v>0.79706712263427626</v>
      </c>
      <c r="G99" s="121">
        <v>-0.77999880394954424</v>
      </c>
      <c r="H99" s="121">
        <v>1.0404855847408356</v>
      </c>
      <c r="I99" s="121">
        <v>0.81865161767009642</v>
      </c>
      <c r="J99" s="121">
        <v>3.8977148817999741</v>
      </c>
      <c r="K99" s="121">
        <v>0.35462836189610325</v>
      </c>
      <c r="L99" s="121">
        <v>3.0405028240885423</v>
      </c>
      <c r="M99" s="121">
        <v>2.8299929599989726</v>
      </c>
      <c r="N99" s="121">
        <v>-0.54056935349939828</v>
      </c>
      <c r="O99" s="121">
        <v>1.4159202441689223</v>
      </c>
      <c r="P99" s="121">
        <v>1.0232204520651544</v>
      </c>
      <c r="Q99" s="121">
        <v>2.1548062813143032</v>
      </c>
      <c r="R99" s="122">
        <v>1.1843917190129227</v>
      </c>
      <c r="S99" s="121">
        <v>2.2620706150088044</v>
      </c>
      <c r="T99" s="121">
        <v>-0.67187402737225455</v>
      </c>
      <c r="U99" s="121">
        <v>4.8600776819897495</v>
      </c>
      <c r="V99" s="121">
        <v>1.5231241139346929</v>
      </c>
      <c r="W99" s="121">
        <v>2.3006067745901415</v>
      </c>
    </row>
    <row r="100" spans="1:23" ht="12.75" customHeight="1" x14ac:dyDescent="0.25">
      <c r="A100" s="113" t="s">
        <v>24</v>
      </c>
      <c r="B100" s="121">
        <v>0.41503695456088785</v>
      </c>
      <c r="C100" s="121">
        <v>-9.1494949417392455</v>
      </c>
      <c r="D100" s="121">
        <v>-0.42580427533782661</v>
      </c>
      <c r="E100" s="121">
        <v>2.5776834233797841</v>
      </c>
      <c r="F100" s="121">
        <v>1.9150772372094504</v>
      </c>
      <c r="G100" s="121">
        <v>-0.6700375443514317</v>
      </c>
      <c r="H100" s="121">
        <v>1.6337461668019859</v>
      </c>
      <c r="I100" s="121">
        <v>5.9320483012514913E-2</v>
      </c>
      <c r="J100" s="121">
        <v>4.4606075789101363</v>
      </c>
      <c r="K100" s="121">
        <v>1.0758005052763808</v>
      </c>
      <c r="L100" s="121">
        <v>2.4328442477664414</v>
      </c>
      <c r="M100" s="121">
        <v>2.7633382017544728</v>
      </c>
      <c r="N100" s="121">
        <v>-0.42481959056605012</v>
      </c>
      <c r="O100" s="121">
        <v>1.5121017524039937</v>
      </c>
      <c r="P100" s="121">
        <v>0.97888090865774213</v>
      </c>
      <c r="Q100" s="121">
        <v>2.6851199956584582</v>
      </c>
      <c r="R100" s="122">
        <v>1.2207778175691297</v>
      </c>
      <c r="S100" s="121">
        <v>2.5953417081509222</v>
      </c>
      <c r="T100" s="121">
        <v>-0.48619289369783436</v>
      </c>
      <c r="U100" s="121">
        <v>4.0260674581535927</v>
      </c>
      <c r="V100" s="121">
        <v>-2.5614210465168763</v>
      </c>
      <c r="W100" s="121">
        <v>1.332566095115717</v>
      </c>
    </row>
    <row r="101" spans="1:23" ht="12.75" customHeight="1" x14ac:dyDescent="0.25">
      <c r="A101" s="106" t="s">
        <v>23</v>
      </c>
      <c r="B101" s="119">
        <v>2.4510962334613806</v>
      </c>
      <c r="C101" s="119">
        <v>-6.3260234085979805</v>
      </c>
      <c r="D101" s="119">
        <v>-0.66270126861739387</v>
      </c>
      <c r="E101" s="119">
        <v>0.11600886543630118</v>
      </c>
      <c r="F101" s="119">
        <v>2.5775645668713709</v>
      </c>
      <c r="G101" s="119">
        <v>-0.60436119405807842</v>
      </c>
      <c r="H101" s="119">
        <v>2.195900732307221</v>
      </c>
      <c r="I101" s="119">
        <v>-1.2215537553090794</v>
      </c>
      <c r="J101" s="119">
        <v>4.1833408131647598</v>
      </c>
      <c r="K101" s="119">
        <v>0.84910425180013682</v>
      </c>
      <c r="L101" s="119">
        <v>1.9911355543496212</v>
      </c>
      <c r="M101" s="119">
        <v>1.7506007504483279</v>
      </c>
      <c r="N101" s="119">
        <v>-0.43652677838981191</v>
      </c>
      <c r="O101" s="119">
        <v>1.1939307572007563</v>
      </c>
      <c r="P101" s="119">
        <v>0.85916705929158788</v>
      </c>
      <c r="Q101" s="119">
        <v>2.5383057824045929</v>
      </c>
      <c r="R101" s="120">
        <v>1.0996571755197859</v>
      </c>
      <c r="S101" s="119">
        <v>2.1267972466281426</v>
      </c>
      <c r="T101" s="119">
        <v>-0.42163355980312511</v>
      </c>
      <c r="U101" s="119">
        <v>5.0000649191706881</v>
      </c>
      <c r="V101" s="119">
        <v>-2.7020624474394461</v>
      </c>
      <c r="W101" s="119">
        <v>3.3589569284351528</v>
      </c>
    </row>
    <row r="102" spans="1:23" ht="12.75" customHeight="1" x14ac:dyDescent="0.25">
      <c r="A102" s="106" t="s">
        <v>22</v>
      </c>
      <c r="B102" s="119">
        <v>3.7761097708523206</v>
      </c>
      <c r="C102" s="119">
        <v>-0.60788788292496232</v>
      </c>
      <c r="D102" s="119">
        <v>-6.3641443480670805</v>
      </c>
      <c r="E102" s="119">
        <v>-0.77773090356366703</v>
      </c>
      <c r="F102" s="119">
        <v>-0.47147362138127979</v>
      </c>
      <c r="G102" s="119">
        <v>-3.7616429829882003</v>
      </c>
      <c r="H102" s="119">
        <v>-1.2425167005769899</v>
      </c>
      <c r="I102" s="119">
        <v>-7.1551618341928354</v>
      </c>
      <c r="J102" s="119">
        <v>2.9036218142135084</v>
      </c>
      <c r="K102" s="119">
        <v>2.3361149367004508</v>
      </c>
      <c r="L102" s="119">
        <v>1.426495293450647</v>
      </c>
      <c r="M102" s="119">
        <v>-3.5068190440605829</v>
      </c>
      <c r="N102" s="119">
        <v>-2.5478973195598109</v>
      </c>
      <c r="O102" s="119">
        <v>-1.5609533320743996</v>
      </c>
      <c r="P102" s="119">
        <v>-1.7856266812014243</v>
      </c>
      <c r="Q102" s="119">
        <v>-1.4756061135456799</v>
      </c>
      <c r="R102" s="120">
        <v>-1.7328037720478195</v>
      </c>
      <c r="S102" s="119">
        <v>-1.2406676641517289</v>
      </c>
      <c r="T102" s="119">
        <v>-2.2795325693870994</v>
      </c>
      <c r="U102" s="119">
        <v>-0.47298313854537977</v>
      </c>
      <c r="V102" s="119">
        <v>-2.7673313511172748</v>
      </c>
      <c r="W102" s="119">
        <v>-1.2497818711009967</v>
      </c>
    </row>
    <row r="103" spans="1:23" ht="12.75" customHeight="1" x14ac:dyDescent="0.25">
      <c r="A103" s="106" t="s">
        <v>21</v>
      </c>
      <c r="B103" s="119">
        <v>3.9548404661720271</v>
      </c>
      <c r="C103" s="119">
        <v>1.3106594238151636</v>
      </c>
      <c r="D103" s="119">
        <v>-6.0081811255033308</v>
      </c>
      <c r="E103" s="119">
        <v>-0.45208189988236169</v>
      </c>
      <c r="F103" s="119">
        <v>-2.186593874533227</v>
      </c>
      <c r="G103" s="119">
        <v>-3.5685900386806524</v>
      </c>
      <c r="H103" s="119">
        <v>-1.6429709127663283</v>
      </c>
      <c r="I103" s="119">
        <v>-10.853249935922083</v>
      </c>
      <c r="J103" s="119">
        <v>1.9553807915875687</v>
      </c>
      <c r="K103" s="119">
        <v>3.2561090561589623</v>
      </c>
      <c r="L103" s="119">
        <v>1.31677642266812</v>
      </c>
      <c r="M103" s="119">
        <v>-6.7183824069133591</v>
      </c>
      <c r="N103" s="119">
        <v>-3.6970872822509659</v>
      </c>
      <c r="O103" s="119">
        <v>-2.8923869870278285</v>
      </c>
      <c r="P103" s="119">
        <v>-2.7132864406304025</v>
      </c>
      <c r="Q103" s="119">
        <v>-3.2726805709045292</v>
      </c>
      <c r="R103" s="120">
        <v>-2.7842566043575823</v>
      </c>
      <c r="S103" s="119">
        <v>-3.1806272232057231</v>
      </c>
      <c r="T103" s="119">
        <v>-3.1000599775557691</v>
      </c>
      <c r="U103" s="119">
        <v>-4.1028492016794926</v>
      </c>
      <c r="V103" s="119">
        <v>-2.2602338470866568</v>
      </c>
      <c r="W103" s="119">
        <v>-8.6713101967881627</v>
      </c>
    </row>
    <row r="104" spans="1:23" ht="12.75" customHeight="1" x14ac:dyDescent="0.25">
      <c r="A104" s="109" t="s">
        <v>20</v>
      </c>
      <c r="B104" s="119">
        <v>4.1745785419952997</v>
      </c>
      <c r="C104" s="119">
        <v>0.85878226622566611</v>
      </c>
      <c r="D104" s="119">
        <v>-4.6665147324093432</v>
      </c>
      <c r="E104" s="119">
        <v>-1.0096300009449277</v>
      </c>
      <c r="F104" s="119">
        <v>-2.0857212492549126</v>
      </c>
      <c r="G104" s="119">
        <v>-2.9709107442948302</v>
      </c>
      <c r="H104" s="119">
        <v>-1.451148222203047</v>
      </c>
      <c r="I104" s="119">
        <v>-12.699009777335213</v>
      </c>
      <c r="J104" s="119">
        <v>2.0751475802244457</v>
      </c>
      <c r="K104" s="119">
        <v>3.258149204356231</v>
      </c>
      <c r="L104" s="119">
        <v>1.7405226488776737</v>
      </c>
      <c r="M104" s="119">
        <v>-9.2646102999721762</v>
      </c>
      <c r="N104" s="119">
        <v>-4.527746767025298</v>
      </c>
      <c r="O104" s="119">
        <v>-3.7381071676107602</v>
      </c>
      <c r="P104" s="119">
        <v>-3.1840814994851363</v>
      </c>
      <c r="Q104" s="119">
        <v>-3.8473645412281154</v>
      </c>
      <c r="R104" s="120">
        <v>-3.2767587827288613</v>
      </c>
      <c r="S104" s="119">
        <v>-4.5641922948904234</v>
      </c>
      <c r="T104" s="119">
        <v>-3.6889828136254077</v>
      </c>
      <c r="U104" s="119">
        <v>-1.746961297343419</v>
      </c>
      <c r="V104" s="119">
        <v>-2.2909058301182172</v>
      </c>
      <c r="W104" s="119">
        <v>-9.4766390397931772</v>
      </c>
    </row>
    <row r="105" spans="1:23" ht="12.75" customHeight="1" x14ac:dyDescent="0.25">
      <c r="A105" s="110" t="s">
        <v>19</v>
      </c>
      <c r="B105" s="121">
        <v>3.2233146411610569</v>
      </c>
      <c r="C105" s="121">
        <v>-0.21463936588925758</v>
      </c>
      <c r="D105" s="121">
        <v>-2.3932798687057666</v>
      </c>
      <c r="E105" s="121">
        <v>0.88508757797254312</v>
      </c>
      <c r="F105" s="121">
        <v>-5.7030234271115976E-2</v>
      </c>
      <c r="G105" s="121">
        <v>-1.2239697082744527</v>
      </c>
      <c r="H105" s="121">
        <v>-1.3637785217317733</v>
      </c>
      <c r="I105" s="121">
        <v>-12.822979653193689</v>
      </c>
      <c r="J105" s="121">
        <v>2.9552719729825538</v>
      </c>
      <c r="K105" s="121">
        <v>3.8818226335310513</v>
      </c>
      <c r="L105" s="121">
        <v>1.8577145304486065</v>
      </c>
      <c r="M105" s="121">
        <v>-9.8650843708552252</v>
      </c>
      <c r="N105" s="121">
        <v>-5.3525131607807364</v>
      </c>
      <c r="O105" s="121">
        <v>-3.9367538438294547</v>
      </c>
      <c r="P105" s="121">
        <v>-2.8749116920406381</v>
      </c>
      <c r="Q105" s="121">
        <v>-3.3605693432977146</v>
      </c>
      <c r="R105" s="122">
        <v>-2.9452068671687481</v>
      </c>
      <c r="S105" s="121">
        <v>-5.0158126789891728</v>
      </c>
      <c r="T105" s="121">
        <v>-4.164831667810331</v>
      </c>
      <c r="U105" s="121">
        <v>-0.45062391315676686</v>
      </c>
      <c r="V105" s="121">
        <v>-1.7453286852678773</v>
      </c>
      <c r="W105" s="121">
        <v>-8.603172520180447</v>
      </c>
    </row>
    <row r="106" spans="1:23" ht="12.75" customHeight="1" x14ac:dyDescent="0.25">
      <c r="A106" s="110" t="s">
        <v>18</v>
      </c>
      <c r="B106" s="121">
        <v>1.1367315294474212</v>
      </c>
      <c r="C106" s="121">
        <v>0.12795591341969725</v>
      </c>
      <c r="D106" s="121">
        <v>8.8406832817849121</v>
      </c>
      <c r="E106" s="121">
        <v>1.7144570913824042</v>
      </c>
      <c r="F106" s="121">
        <v>6.695839636911094</v>
      </c>
      <c r="G106" s="121">
        <v>6.2867415501834722</v>
      </c>
      <c r="H106" s="121">
        <v>5.5430463036984845</v>
      </c>
      <c r="I106" s="121">
        <v>-3.370291009526527</v>
      </c>
      <c r="J106" s="121">
        <v>7.5092750061263924</v>
      </c>
      <c r="K106" s="121">
        <v>2.0875568735241767</v>
      </c>
      <c r="L106" s="121">
        <v>2.1626910245836406</v>
      </c>
      <c r="M106" s="121">
        <v>-1.5831965677724158</v>
      </c>
      <c r="N106" s="121">
        <v>-1.6077884471424886</v>
      </c>
      <c r="O106" s="121">
        <v>0.90590916504567076</v>
      </c>
      <c r="P106" s="121">
        <v>2.2403836500669128</v>
      </c>
      <c r="Q106" s="121">
        <v>3.4238654494185949</v>
      </c>
      <c r="R106" s="122">
        <v>2.4016599674224759</v>
      </c>
      <c r="S106" s="121">
        <v>-0.20448840034811289</v>
      </c>
      <c r="T106" s="121">
        <v>-0.29873313404167323</v>
      </c>
      <c r="U106" s="121">
        <v>8.9621382803604313</v>
      </c>
      <c r="V106" s="121">
        <v>1.3634128418580582</v>
      </c>
      <c r="W106" s="121">
        <v>-0.74512850335148872</v>
      </c>
    </row>
    <row r="107" spans="1:23" ht="12.75" customHeight="1" x14ac:dyDescent="0.25">
      <c r="A107" s="110" t="s">
        <v>17</v>
      </c>
      <c r="B107" s="121">
        <v>-0.87702248488629175</v>
      </c>
      <c r="C107" s="121">
        <v>0.73524152894233197</v>
      </c>
      <c r="D107" s="121">
        <v>8.4535515405165906</v>
      </c>
      <c r="E107" s="121">
        <v>0.24393179464845538</v>
      </c>
      <c r="F107" s="121">
        <v>10.702168324120098</v>
      </c>
      <c r="G107" s="121">
        <v>6.660819380534444</v>
      </c>
      <c r="H107" s="121">
        <v>5.7975959821633172</v>
      </c>
      <c r="I107" s="121">
        <v>2.9228273561634932</v>
      </c>
      <c r="J107" s="121">
        <v>11.434407723518913</v>
      </c>
      <c r="K107" s="121">
        <v>4.980172473754152E-2</v>
      </c>
      <c r="L107" s="121">
        <v>2.1238020153076409</v>
      </c>
      <c r="M107" s="121">
        <v>4.8115038413802935</v>
      </c>
      <c r="N107" s="121">
        <v>0.88863762119339995</v>
      </c>
      <c r="O107" s="121">
        <v>3.4316175725342957</v>
      </c>
      <c r="P107" s="121">
        <v>4.0096847396513091</v>
      </c>
      <c r="Q107" s="121">
        <v>6.0949221946102972</v>
      </c>
      <c r="R107" s="122">
        <v>4.2928429209754704</v>
      </c>
      <c r="S107" s="121">
        <v>2.085369523829339</v>
      </c>
      <c r="T107" s="121">
        <v>2.3497801208509417</v>
      </c>
      <c r="U107" s="121">
        <v>15.470230269372598</v>
      </c>
      <c r="V107" s="121">
        <v>2.4110674696397272</v>
      </c>
      <c r="W107" s="121">
        <v>11.853538030871547</v>
      </c>
    </row>
    <row r="108" spans="1:23" ht="12.75" customHeight="1" x14ac:dyDescent="0.25">
      <c r="A108" s="113" t="s">
        <v>16</v>
      </c>
      <c r="B108" s="121">
        <v>3.4512707597134096E-3</v>
      </c>
      <c r="C108" s="121">
        <v>3.5978617476478236</v>
      </c>
      <c r="D108" s="121">
        <v>3.7776103674690198</v>
      </c>
      <c r="E108" s="121">
        <v>1.547017862906519</v>
      </c>
      <c r="F108" s="121">
        <v>12.616405508877859</v>
      </c>
      <c r="G108" s="121">
        <v>5.0353120518480177</v>
      </c>
      <c r="H108" s="121">
        <v>4.4908438202287737</v>
      </c>
      <c r="I108" s="121">
        <v>6.4577165663911806</v>
      </c>
      <c r="J108" s="121">
        <v>13.935447484028597</v>
      </c>
      <c r="K108" s="121">
        <v>-0.71785281992684524</v>
      </c>
      <c r="L108" s="121">
        <v>1.8522498711219804</v>
      </c>
      <c r="M108" s="121">
        <v>9.0172650637599272</v>
      </c>
      <c r="N108" s="121">
        <v>2.6402476260648733</v>
      </c>
      <c r="O108" s="121">
        <v>4.8029514166278764</v>
      </c>
      <c r="P108" s="121">
        <v>4.5389516142480879</v>
      </c>
      <c r="Q108" s="121">
        <v>6.2162694538818064</v>
      </c>
      <c r="R108" s="122">
        <v>4.7626043674215746</v>
      </c>
      <c r="S108" s="121">
        <v>2.9576250228510848</v>
      </c>
      <c r="T108" s="121">
        <v>4.172616741029489</v>
      </c>
      <c r="U108" s="121">
        <v>12.907119089813946</v>
      </c>
      <c r="V108" s="121">
        <v>4.3822566038064448</v>
      </c>
      <c r="W108" s="121">
        <v>13.752053257629626</v>
      </c>
    </row>
    <row r="109" spans="1:23" ht="12.75" customHeight="1" x14ac:dyDescent="0.25">
      <c r="A109" s="106" t="s">
        <v>15</v>
      </c>
      <c r="B109" s="119">
        <v>-3.3753055009712485</v>
      </c>
      <c r="C109" s="119">
        <v>3.8183336479269192</v>
      </c>
      <c r="D109" s="119">
        <v>0.26316097265564053</v>
      </c>
      <c r="E109" s="119">
        <v>2.6150227043937324</v>
      </c>
      <c r="F109" s="119">
        <v>11.954989532839466</v>
      </c>
      <c r="G109" s="119">
        <v>2.8939874464390059</v>
      </c>
      <c r="H109" s="119">
        <v>3.3698466238872404</v>
      </c>
      <c r="I109" s="119">
        <v>9.0889918747260054</v>
      </c>
      <c r="J109" s="119">
        <v>13.525278661729367</v>
      </c>
      <c r="K109" s="119">
        <v>-1.9037834228608053</v>
      </c>
      <c r="L109" s="119">
        <v>1.4919106555892903</v>
      </c>
      <c r="M109" s="119">
        <v>12.843326456022265</v>
      </c>
      <c r="N109" s="119">
        <v>4.6055349741516816</v>
      </c>
      <c r="O109" s="119">
        <v>5.8854779673954027</v>
      </c>
      <c r="P109" s="119">
        <v>4.5546421816551108</v>
      </c>
      <c r="Q109" s="119">
        <v>5.534624480564565</v>
      </c>
      <c r="R109" s="120">
        <v>4.6781612304360953</v>
      </c>
      <c r="S109" s="119">
        <v>3.7872030918779886</v>
      </c>
      <c r="T109" s="119">
        <v>5.7084186854862384</v>
      </c>
      <c r="U109" s="119">
        <v>7.9978994455844221</v>
      </c>
      <c r="V109" s="119">
        <v>6.4954644430018194</v>
      </c>
      <c r="W109" s="119">
        <v>8.2386139688407578</v>
      </c>
    </row>
    <row r="110" spans="1:23" ht="12.75" customHeight="1" x14ac:dyDescent="0.25">
      <c r="A110" s="106" t="s">
        <v>14</v>
      </c>
      <c r="B110" s="119">
        <v>-3.1157178423374399</v>
      </c>
      <c r="C110" s="119">
        <v>1.1494817876313013</v>
      </c>
      <c r="D110" s="119">
        <v>-5.2624268739167253</v>
      </c>
      <c r="E110" s="119">
        <v>4.6856551239190747</v>
      </c>
      <c r="F110" s="119">
        <v>9.6479884034631915</v>
      </c>
      <c r="G110" s="119">
        <v>-0.88049909387982739</v>
      </c>
      <c r="H110" s="119">
        <v>0.22247886757729152</v>
      </c>
      <c r="I110" s="119">
        <v>6.7659967730931969</v>
      </c>
      <c r="J110" s="119">
        <v>10.197585398780795</v>
      </c>
      <c r="K110" s="119">
        <v>-1.8550226140341297</v>
      </c>
      <c r="L110" s="119">
        <v>1.3129303321162133</v>
      </c>
      <c r="M110" s="119">
        <v>11.711693862188778</v>
      </c>
      <c r="N110" s="119">
        <v>3.3197822937109045</v>
      </c>
      <c r="O110" s="119">
        <v>4.4824524700671109</v>
      </c>
      <c r="P110" s="119">
        <v>2.6755466360420144</v>
      </c>
      <c r="Q110" s="119">
        <v>2.7517297823996367</v>
      </c>
      <c r="R110" s="120">
        <v>2.666728067269819</v>
      </c>
      <c r="S110" s="119">
        <v>2.8892006064594744</v>
      </c>
      <c r="T110" s="119">
        <v>4.1343649839209906</v>
      </c>
      <c r="U110" s="119">
        <v>2.7930475820769463</v>
      </c>
      <c r="V110" s="119">
        <v>1.9964691285207392</v>
      </c>
      <c r="W110" s="119">
        <v>3.1185911619846074</v>
      </c>
    </row>
    <row r="111" spans="1:23" ht="12.75" customHeight="1" x14ac:dyDescent="0.25">
      <c r="A111" s="106" t="s">
        <v>13</v>
      </c>
      <c r="B111" s="119">
        <v>0.42065750149984371</v>
      </c>
      <c r="C111" s="119">
        <v>-0.59273000284912891</v>
      </c>
      <c r="D111" s="119">
        <v>-4.3736642104906238</v>
      </c>
      <c r="E111" s="119">
        <v>7.9890481349149889</v>
      </c>
      <c r="F111" s="119">
        <v>7.9600249610060292</v>
      </c>
      <c r="G111" s="119">
        <v>-0.55807172468791411</v>
      </c>
      <c r="H111" s="119">
        <v>0.37048386131310895</v>
      </c>
      <c r="I111" s="119">
        <v>7.1115855774370074</v>
      </c>
      <c r="J111" s="119">
        <v>7.712558024117655</v>
      </c>
      <c r="K111" s="119">
        <v>-0.6315613888452698</v>
      </c>
      <c r="L111" s="119">
        <v>1.5923475104380858</v>
      </c>
      <c r="M111" s="119">
        <v>10.939660465098422</v>
      </c>
      <c r="N111" s="119">
        <v>2.6881634878672012</v>
      </c>
      <c r="O111" s="119">
        <v>4.2959074365263472</v>
      </c>
      <c r="P111" s="119">
        <v>2.8345962124380009</v>
      </c>
      <c r="Q111" s="119">
        <v>2.0681247275447623</v>
      </c>
      <c r="R111" s="120">
        <v>2.7103780092185614</v>
      </c>
      <c r="S111" s="119">
        <v>3.1373310790898667</v>
      </c>
      <c r="T111" s="119">
        <v>3.2816385642097101</v>
      </c>
      <c r="U111" s="119">
        <v>0.70500752177671266</v>
      </c>
      <c r="V111" s="119">
        <v>3.452459959268328</v>
      </c>
      <c r="W111" s="119">
        <v>1.0351161989319735</v>
      </c>
    </row>
    <row r="112" spans="1:23" ht="12.75" customHeight="1" x14ac:dyDescent="0.25">
      <c r="A112" s="109" t="s">
        <v>12</v>
      </c>
      <c r="B112" s="119">
        <v>-1.1255862013234808</v>
      </c>
      <c r="C112" s="119">
        <v>-1.3878888627935182</v>
      </c>
      <c r="D112" s="119">
        <v>-0.54662444908928354</v>
      </c>
      <c r="E112" s="119">
        <v>10.517440180387227</v>
      </c>
      <c r="F112" s="119">
        <v>6.8487840047340987</v>
      </c>
      <c r="G112" s="119">
        <v>1.5208316266887678</v>
      </c>
      <c r="H112" s="119">
        <v>0.89751738842940298</v>
      </c>
      <c r="I112" s="119">
        <v>8.0658980013108774</v>
      </c>
      <c r="J112" s="119">
        <v>5.1652890316811417</v>
      </c>
      <c r="K112" s="119">
        <v>-0.19452256737422235</v>
      </c>
      <c r="L112" s="119">
        <v>1.8662936034684829</v>
      </c>
      <c r="M112" s="119">
        <v>11.350330395929454</v>
      </c>
      <c r="N112" s="119">
        <v>1.6205181365573251</v>
      </c>
      <c r="O112" s="119">
        <v>4.2566872916133702</v>
      </c>
      <c r="P112" s="119">
        <v>3.1371476836277834</v>
      </c>
      <c r="Q112" s="119">
        <v>2.3009204649871995</v>
      </c>
      <c r="R112" s="120">
        <v>3.0166943540810509</v>
      </c>
      <c r="S112" s="119">
        <v>4.1454208123623326</v>
      </c>
      <c r="T112" s="119">
        <v>2.1391808429167325</v>
      </c>
      <c r="U112" s="119">
        <v>1.089475223088443</v>
      </c>
      <c r="V112" s="119">
        <v>5.7428398672844994</v>
      </c>
      <c r="W112" s="119">
        <v>0.95149376268617303</v>
      </c>
    </row>
    <row r="113" spans="1:23" ht="12.75" customHeight="1" x14ac:dyDescent="0.25">
      <c r="A113" s="110" t="s">
        <v>11</v>
      </c>
      <c r="B113" s="121">
        <v>8.6582248435152174</v>
      </c>
      <c r="C113" s="121">
        <v>0.75282827673501806</v>
      </c>
      <c r="D113" s="121">
        <v>0.72608853132996032</v>
      </c>
      <c r="E113" s="121">
        <v>10.048356004286152</v>
      </c>
      <c r="F113" s="121">
        <v>5.4522187101901709</v>
      </c>
      <c r="G113" s="121">
        <v>2.4792392002000341</v>
      </c>
      <c r="H113" s="121">
        <v>1.7137907494807481</v>
      </c>
      <c r="I113" s="121">
        <v>7.86326404777411</v>
      </c>
      <c r="J113" s="121">
        <v>5.2219416155012022</v>
      </c>
      <c r="K113" s="121">
        <v>1.8604394316176442</v>
      </c>
      <c r="L113" s="121">
        <v>2.4132047679835011</v>
      </c>
      <c r="M113" s="121">
        <v>9.9852528681404493</v>
      </c>
      <c r="N113" s="121">
        <v>0.80422660151180381</v>
      </c>
      <c r="O113" s="121">
        <v>4.1815605492470098</v>
      </c>
      <c r="P113" s="121">
        <v>3.840030113612114</v>
      </c>
      <c r="Q113" s="121">
        <v>3.160826590356991</v>
      </c>
      <c r="R113" s="122">
        <v>3.7520713772625225</v>
      </c>
      <c r="S113" s="121">
        <v>4.7045794160266885</v>
      </c>
      <c r="T113" s="121">
        <v>1.5480051285675644</v>
      </c>
      <c r="U113" s="121">
        <v>2.971984564341601</v>
      </c>
      <c r="V113" s="121">
        <v>5.4279579682577905</v>
      </c>
      <c r="W113" s="121">
        <v>4.0931647993631026</v>
      </c>
    </row>
    <row r="114" spans="1:23" ht="12.75" customHeight="1" x14ac:dyDescent="0.25">
      <c r="A114" s="110" t="s">
        <v>10</v>
      </c>
      <c r="B114" s="121">
        <v>15.402840840758603</v>
      </c>
      <c r="C114" s="121">
        <v>3.8407740864916162</v>
      </c>
      <c r="D114" s="121">
        <v>0.53096330973347872</v>
      </c>
      <c r="E114" s="121">
        <v>7.6759248993265583</v>
      </c>
      <c r="F114" s="121">
        <v>3.464270078934506</v>
      </c>
      <c r="G114" s="121">
        <v>2.4380579486306786</v>
      </c>
      <c r="H114" s="121">
        <v>1.3317718623045982</v>
      </c>
      <c r="I114" s="121">
        <v>6.7215265887384801</v>
      </c>
      <c r="J114" s="121">
        <v>5.2755339804014589</v>
      </c>
      <c r="K114" s="121">
        <v>4.2835245742434802</v>
      </c>
      <c r="L114" s="121">
        <v>2.7994670601541927</v>
      </c>
      <c r="M114" s="121">
        <v>7.4754880863539874</v>
      </c>
      <c r="N114" s="121">
        <v>1.0953323111748903</v>
      </c>
      <c r="O114" s="121">
        <v>3.7964735331397215</v>
      </c>
      <c r="P114" s="121">
        <v>3.9353108001056958</v>
      </c>
      <c r="Q114" s="121">
        <v>3.0372785462939644</v>
      </c>
      <c r="R114" s="122">
        <v>3.8279511691816648</v>
      </c>
      <c r="S114" s="121">
        <v>4.1171429940368931</v>
      </c>
      <c r="T114" s="121">
        <v>2.3060473151004679</v>
      </c>
      <c r="U114" s="121">
        <v>2.0848850068599267</v>
      </c>
      <c r="V114" s="121">
        <v>9.6887797397671847</v>
      </c>
      <c r="W114" s="121">
        <v>4.3677280766795112</v>
      </c>
    </row>
    <row r="115" spans="1:23" ht="12.75" customHeight="1" x14ac:dyDescent="0.25">
      <c r="A115" s="110" t="s">
        <v>9</v>
      </c>
      <c r="B115" s="121">
        <v>15.463473583195686</v>
      </c>
      <c r="C115" s="121">
        <v>6.7586382762997443</v>
      </c>
      <c r="D115" s="121">
        <v>-0.17921665947421284</v>
      </c>
      <c r="E115" s="121">
        <v>6.212309704783503</v>
      </c>
      <c r="F115" s="121">
        <v>0.62004195018978692</v>
      </c>
      <c r="G115" s="121">
        <v>2.0456048376644054</v>
      </c>
      <c r="H115" s="121">
        <v>1.0006908805429759</v>
      </c>
      <c r="I115" s="121">
        <v>4.6434678435083532</v>
      </c>
      <c r="J115" s="121">
        <v>4.1311818996551564</v>
      </c>
      <c r="K115" s="121">
        <v>5.7727193020151502</v>
      </c>
      <c r="L115" s="121">
        <v>3.0352204666894256</v>
      </c>
      <c r="M115" s="121">
        <v>5.1050797798073866</v>
      </c>
      <c r="N115" s="121">
        <v>0.98228466531451453</v>
      </c>
      <c r="O115" s="121">
        <v>3.1176288581891143</v>
      </c>
      <c r="P115" s="121">
        <v>3.4248601208184848</v>
      </c>
      <c r="Q115" s="121">
        <v>2.5635736184452584</v>
      </c>
      <c r="R115" s="122">
        <v>3.3244047771391116</v>
      </c>
      <c r="S115" s="121">
        <v>3.7435411454912026</v>
      </c>
      <c r="T115" s="121">
        <v>2.5310789527517974</v>
      </c>
      <c r="U115" s="121">
        <v>-1.0515016145747569</v>
      </c>
      <c r="V115" s="121">
        <v>10.060872641572516</v>
      </c>
      <c r="W115" s="121">
        <v>-5.4453659667830223E-2</v>
      </c>
    </row>
    <row r="116" spans="1:23" ht="12.75" customHeight="1" x14ac:dyDescent="0.25">
      <c r="A116" s="113" t="s">
        <v>8</v>
      </c>
      <c r="B116" s="121">
        <v>16.299258088719391</v>
      </c>
      <c r="C116" s="121">
        <v>9.2404163269290009</v>
      </c>
      <c r="D116" s="121">
        <v>-1.2729034796949645</v>
      </c>
      <c r="E116" s="121">
        <v>5.787205465940759</v>
      </c>
      <c r="F116" s="121">
        <v>-0.3105671755674555</v>
      </c>
      <c r="G116" s="121">
        <v>1.6783429212480216</v>
      </c>
      <c r="H116" s="121">
        <v>0.79861325599088762</v>
      </c>
      <c r="I116" s="121">
        <v>2.4295609389136663</v>
      </c>
      <c r="J116" s="121">
        <v>2.9060004792702987</v>
      </c>
      <c r="K116" s="121">
        <v>7.5221667036075024</v>
      </c>
      <c r="L116" s="121">
        <v>2.9989785619432885</v>
      </c>
      <c r="M116" s="121">
        <v>3.3562520202986779</v>
      </c>
      <c r="N116" s="121">
        <v>1.596331983960031</v>
      </c>
      <c r="O116" s="121">
        <v>2.7774096460634112</v>
      </c>
      <c r="P116" s="121">
        <v>3.3878201094966531</v>
      </c>
      <c r="Q116" s="121">
        <v>2.2909675849326794</v>
      </c>
      <c r="R116" s="122">
        <v>3.2416553281358285</v>
      </c>
      <c r="S116" s="121">
        <v>3.2397615096486643</v>
      </c>
      <c r="T116" s="121">
        <v>3.7718683863637636</v>
      </c>
      <c r="U116" s="121">
        <v>-2.9788558430553502</v>
      </c>
      <c r="V116" s="121">
        <v>8.9221715242583155</v>
      </c>
      <c r="W116" s="121">
        <v>-1.1828467318934277</v>
      </c>
    </row>
    <row r="117" spans="1:23" ht="12.75" customHeight="1" x14ac:dyDescent="0.25">
      <c r="A117" s="106" t="s">
        <v>7</v>
      </c>
      <c r="B117" s="119">
        <v>5.7084911187125886</v>
      </c>
      <c r="C117" s="119">
        <v>8.5111616917439736</v>
      </c>
      <c r="D117" s="119">
        <v>-0.53848989804726743</v>
      </c>
      <c r="E117" s="119">
        <v>5.5406488100633977</v>
      </c>
      <c r="F117" s="119">
        <v>-0.22017963717955169</v>
      </c>
      <c r="G117" s="119">
        <v>2.0033745799449054</v>
      </c>
      <c r="H117" s="119">
        <v>1.001521225219637</v>
      </c>
      <c r="I117" s="119">
        <v>1.231806083164555</v>
      </c>
      <c r="J117" s="119">
        <v>2.6177040848191169</v>
      </c>
      <c r="K117" s="119">
        <v>7.3801937931053052</v>
      </c>
      <c r="L117" s="119">
        <v>3.2458090558162178</v>
      </c>
      <c r="M117" s="119">
        <v>3.301292975786474</v>
      </c>
      <c r="N117" s="119">
        <v>1.833350422491864</v>
      </c>
      <c r="O117" s="119">
        <v>2.7963124856606125</v>
      </c>
      <c r="P117" s="119">
        <v>2.8167399591672027</v>
      </c>
      <c r="Q117" s="119">
        <v>2.4004832932409181</v>
      </c>
      <c r="R117" s="120">
        <v>2.7563851926537541</v>
      </c>
      <c r="S117" s="119">
        <v>3.535754891022469</v>
      </c>
      <c r="T117" s="119">
        <v>4.2655151897447174</v>
      </c>
      <c r="U117" s="119">
        <v>-2.6982176533993707</v>
      </c>
      <c r="V117" s="119">
        <v>8.5910340016309039</v>
      </c>
      <c r="W117" s="119">
        <v>0.94908650542351314</v>
      </c>
    </row>
    <row r="118" spans="1:23" ht="12.75" customHeight="1" x14ac:dyDescent="0.25">
      <c r="A118" s="106" t="s">
        <v>6</v>
      </c>
      <c r="B118" s="119">
        <v>-1.3061433953673651</v>
      </c>
      <c r="C118" s="119">
        <v>6.4810187723358004</v>
      </c>
      <c r="D118" s="119">
        <v>0.96358901581325984</v>
      </c>
      <c r="E118" s="119">
        <v>6.7589767414979685</v>
      </c>
      <c r="F118" s="119">
        <v>0.66882630115816522</v>
      </c>
      <c r="G118" s="119">
        <v>2.7581142447211882</v>
      </c>
      <c r="H118" s="119">
        <v>1.7481432459664825</v>
      </c>
      <c r="I118" s="119">
        <v>0.32949553257874964</v>
      </c>
      <c r="J118" s="119">
        <v>2.8572845491625642</v>
      </c>
      <c r="K118" s="119">
        <v>6.9909605364507632</v>
      </c>
      <c r="L118" s="119">
        <v>3.4205951548128333</v>
      </c>
      <c r="M118" s="119">
        <v>3.7594934562236837</v>
      </c>
      <c r="N118" s="119">
        <v>1.5927964409120809</v>
      </c>
      <c r="O118" s="119">
        <v>2.9628489956084136</v>
      </c>
      <c r="P118" s="119">
        <v>2.6185268760938962</v>
      </c>
      <c r="Q118" s="119">
        <v>3.0896756743464371</v>
      </c>
      <c r="R118" s="120">
        <v>2.6705190513444999</v>
      </c>
      <c r="S118" s="119">
        <v>4.1084877508410056</v>
      </c>
      <c r="T118" s="119">
        <v>3.5784646437685419</v>
      </c>
      <c r="U118" s="119">
        <v>-1.0740962565918055</v>
      </c>
      <c r="V118" s="119">
        <v>6.7034781926027076</v>
      </c>
      <c r="W118" s="119">
        <v>4.4307567394159308</v>
      </c>
    </row>
    <row r="119" spans="1:23" ht="12.75" customHeight="1" x14ac:dyDescent="0.25">
      <c r="A119" s="106" t="s">
        <v>5</v>
      </c>
      <c r="B119" s="119">
        <v>-3.409812260952183</v>
      </c>
      <c r="C119" s="119">
        <v>4.1691101308608314</v>
      </c>
      <c r="D119" s="119">
        <v>2.3992075049630746</v>
      </c>
      <c r="E119" s="119">
        <v>5.2824642309074799</v>
      </c>
      <c r="F119" s="119">
        <v>3.3692568292781999</v>
      </c>
      <c r="G119" s="119">
        <v>3.3105388449069073</v>
      </c>
      <c r="H119" s="119">
        <v>2.5995404756548712</v>
      </c>
      <c r="I119" s="119">
        <v>0.62076827259176515</v>
      </c>
      <c r="J119" s="119">
        <v>4.4287261434963643</v>
      </c>
      <c r="K119" s="119">
        <v>6.608682732652027</v>
      </c>
      <c r="L119" s="119">
        <v>3.2400110413522532</v>
      </c>
      <c r="M119" s="119">
        <v>4.8980617167666995</v>
      </c>
      <c r="N119" s="119">
        <v>1.7436768958136728</v>
      </c>
      <c r="O119" s="119">
        <v>3.4695791518684294</v>
      </c>
      <c r="P119" s="119">
        <v>2.939992797493951</v>
      </c>
      <c r="Q119" s="119">
        <v>4.4487428645925808</v>
      </c>
      <c r="R119" s="120">
        <v>3.1252589582336565</v>
      </c>
      <c r="S119" s="119">
        <v>4.7564546787866258</v>
      </c>
      <c r="T119" s="119">
        <v>3.2807199022151901</v>
      </c>
      <c r="U119" s="119">
        <v>3.3253611347921597</v>
      </c>
      <c r="V119" s="119">
        <v>4.7347041547407098</v>
      </c>
      <c r="W119" s="119">
        <v>11.032357723358356</v>
      </c>
    </row>
    <row r="120" spans="1:23" ht="12.75" customHeight="1" x14ac:dyDescent="0.25">
      <c r="A120" s="109" t="s">
        <v>4</v>
      </c>
      <c r="B120" s="119">
        <v>-3.7418803198483785</v>
      </c>
      <c r="C120" s="119">
        <v>0.46743579321582018</v>
      </c>
      <c r="D120" s="119">
        <v>3.8726987664719159</v>
      </c>
      <c r="E120" s="119">
        <v>1.0003621339385038</v>
      </c>
      <c r="F120" s="119">
        <v>4.350732498923815</v>
      </c>
      <c r="G120" s="119">
        <v>3.084556599895838</v>
      </c>
      <c r="H120" s="119">
        <v>3.7607565372159701</v>
      </c>
      <c r="I120" s="119">
        <v>1.8951060705752587</v>
      </c>
      <c r="J120" s="119">
        <v>6.0520001383527644</v>
      </c>
      <c r="K120" s="119">
        <v>5.5066924626680169</v>
      </c>
      <c r="L120" s="119">
        <v>3.1216430712513343</v>
      </c>
      <c r="M120" s="119">
        <v>5.2518128020477173</v>
      </c>
      <c r="N120" s="119">
        <v>1.7251056859526104</v>
      </c>
      <c r="O120" s="119">
        <v>3.7797390766123096</v>
      </c>
      <c r="P120" s="119">
        <v>3.0848327246428164</v>
      </c>
      <c r="Q120" s="119">
        <v>5.7281623862459385</v>
      </c>
      <c r="R120" s="120">
        <v>3.4193151659774212</v>
      </c>
      <c r="S120" s="119">
        <v>5.1021678321124808</v>
      </c>
      <c r="T120" s="119">
        <v>2.0019168562848799</v>
      </c>
      <c r="U120" s="119">
        <v>6.8607584508183939</v>
      </c>
      <c r="V120" s="119">
        <v>2.762913502818054</v>
      </c>
      <c r="W120" s="119">
        <v>15.572549706194817</v>
      </c>
    </row>
    <row r="121" spans="1:23" ht="12.75" customHeight="1" x14ac:dyDescent="0.25">
      <c r="A121" s="110" t="s">
        <v>3</v>
      </c>
      <c r="B121" s="121">
        <v>2.5495638509812624</v>
      </c>
      <c r="C121" s="121">
        <v>-0.59866149851466322</v>
      </c>
      <c r="D121" s="121">
        <v>4.0514748822870983</v>
      </c>
      <c r="E121" s="121">
        <v>0.22995175546616231</v>
      </c>
      <c r="F121" s="121">
        <v>4.5935840106750447</v>
      </c>
      <c r="G121" s="121">
        <v>2.95160223878701</v>
      </c>
      <c r="H121" s="121">
        <v>3.7310841641852832</v>
      </c>
      <c r="I121" s="121">
        <v>2.0952409709177777</v>
      </c>
      <c r="J121" s="121">
        <v>6.622844855141885</v>
      </c>
      <c r="K121" s="121">
        <v>4.8598334761104089</v>
      </c>
      <c r="L121" s="121">
        <v>2.6719519861160501</v>
      </c>
      <c r="M121" s="121">
        <v>4.4496181287292158</v>
      </c>
      <c r="N121" s="121">
        <v>1.489106827458575</v>
      </c>
      <c r="O121" s="121">
        <v>3.4278231109444945</v>
      </c>
      <c r="P121" s="121">
        <v>3.3343305956216485</v>
      </c>
      <c r="Q121" s="121">
        <v>5.3949476084625747</v>
      </c>
      <c r="R121" s="122">
        <v>3.5859360072587831</v>
      </c>
      <c r="S121" s="121">
        <v>4.3593169094342965</v>
      </c>
      <c r="T121" s="121">
        <v>1.6404506714063238</v>
      </c>
      <c r="U121" s="121">
        <v>8.4475855120728092</v>
      </c>
      <c r="V121" s="121">
        <v>1.7093706374622375</v>
      </c>
      <c r="W121" s="121">
        <v>16.086030444972298</v>
      </c>
    </row>
    <row r="122" spans="1:23" ht="12.75" customHeight="1" x14ac:dyDescent="0.25">
      <c r="A122" s="110" t="s">
        <v>2</v>
      </c>
      <c r="B122" s="121">
        <v>7.1110656239624204</v>
      </c>
      <c r="C122" s="121">
        <v>1.2658083233332285</v>
      </c>
      <c r="D122" s="121">
        <v>2.989963369364057</v>
      </c>
      <c r="E122" s="121">
        <v>-2.1707000887551509</v>
      </c>
      <c r="F122" s="121">
        <v>3.528582768513977</v>
      </c>
      <c r="G122" s="121">
        <v>2.2358414141772753</v>
      </c>
      <c r="H122" s="121">
        <v>3.0132460483516921</v>
      </c>
      <c r="I122" s="121">
        <v>2.212164108552761</v>
      </c>
      <c r="J122" s="121">
        <v>6.8842163697433678</v>
      </c>
      <c r="K122" s="121">
        <v>4.148254516484573</v>
      </c>
      <c r="L122" s="121">
        <v>2.2818714707522059</v>
      </c>
      <c r="M122" s="121">
        <v>3.8465707171871255</v>
      </c>
      <c r="N122" s="121">
        <v>1.0943961450938122</v>
      </c>
      <c r="O122" s="121">
        <v>2.9495654429171347</v>
      </c>
      <c r="P122" s="121">
        <v>3.1781780336932464</v>
      </c>
      <c r="Q122" s="121">
        <v>4.2960296192684932</v>
      </c>
      <c r="R122" s="122">
        <v>3.3009455272901445</v>
      </c>
      <c r="S122" s="121">
        <v>3.4637038647103546</v>
      </c>
      <c r="T122" s="121">
        <v>1.329789475533083</v>
      </c>
      <c r="U122" s="121">
        <v>8.1197702455896739</v>
      </c>
      <c r="V122" s="121">
        <v>1.1716013792101077</v>
      </c>
      <c r="W122" s="121">
        <v>12.971689656622075</v>
      </c>
    </row>
    <row r="123" spans="1:23" ht="12.75" customHeight="1" x14ac:dyDescent="0.25">
      <c r="A123" s="110" t="s">
        <v>1</v>
      </c>
      <c r="B123" s="121">
        <v>9.6372909117515846</v>
      </c>
      <c r="C123" s="121">
        <v>4.5415612801493088</v>
      </c>
      <c r="D123" s="121">
        <v>1.6460901461205157</v>
      </c>
      <c r="E123" s="121">
        <v>-2.2496033290770323</v>
      </c>
      <c r="F123" s="121">
        <v>2.5338323304142873</v>
      </c>
      <c r="G123" s="121">
        <v>1.8307592146074025</v>
      </c>
      <c r="H123" s="121">
        <v>2.1784928907293555</v>
      </c>
      <c r="I123" s="121">
        <v>2.6776927313502563</v>
      </c>
      <c r="J123" s="121">
        <v>6.2205152563179267</v>
      </c>
      <c r="K123" s="121">
        <v>2.7249735802930886</v>
      </c>
      <c r="L123" s="121">
        <v>2.042789304380932</v>
      </c>
      <c r="M123" s="121">
        <v>2.5545750041060744</v>
      </c>
      <c r="N123" s="121">
        <v>0.65178822410678627</v>
      </c>
      <c r="O123" s="121">
        <v>2.1915089130481569</v>
      </c>
      <c r="P123" s="121">
        <v>2.699866285836694</v>
      </c>
      <c r="Q123" s="121">
        <v>2.9451974018927629</v>
      </c>
      <c r="R123" s="122">
        <v>2.7109355073329899</v>
      </c>
      <c r="S123" s="121">
        <v>2.0844496887750141</v>
      </c>
      <c r="T123" s="121">
        <v>1.2010797124812678</v>
      </c>
      <c r="U123" s="121">
        <v>6.0450134443782444</v>
      </c>
      <c r="V123" s="121">
        <v>2.5299098540886522</v>
      </c>
      <c r="W123" s="121">
        <v>8.5737174216308887</v>
      </c>
    </row>
    <row r="124" spans="1:23" ht="12.75" customHeight="1" x14ac:dyDescent="0.25">
      <c r="A124" s="113" t="s">
        <v>0</v>
      </c>
      <c r="B124" s="121">
        <v>11.703414791909506</v>
      </c>
      <c r="C124" s="121">
        <v>8.5842582079889596</v>
      </c>
      <c r="D124" s="121">
        <v>-0.15525630146958624</v>
      </c>
      <c r="E124" s="121">
        <v>-0.38471845358067913</v>
      </c>
      <c r="F124" s="121">
        <v>0.54487663115294627</v>
      </c>
      <c r="G124" s="121">
        <v>1.4454135216442676</v>
      </c>
      <c r="H124" s="121">
        <v>1.1156604864151154</v>
      </c>
      <c r="I124" s="121">
        <v>2.0977003836416097</v>
      </c>
      <c r="J124" s="121">
        <v>6.4635074557100936</v>
      </c>
      <c r="K124" s="121">
        <v>2.935978583892962</v>
      </c>
      <c r="L124" s="121">
        <v>1.96479075272884</v>
      </c>
      <c r="M124" s="121">
        <v>2.0035137778722456</v>
      </c>
      <c r="N124" s="121">
        <v>0.4787657590676897</v>
      </c>
      <c r="O124" s="121">
        <v>1.8167368015451046</v>
      </c>
      <c r="P124" s="121">
        <v>2.3885165479403669</v>
      </c>
      <c r="Q124" s="121">
        <v>1.66152133900479</v>
      </c>
      <c r="R124" s="122">
        <v>2.2857464889439072</v>
      </c>
      <c r="S124" s="121">
        <v>1.312022643452937</v>
      </c>
      <c r="T124" s="121">
        <v>2.1033225807963962</v>
      </c>
      <c r="U124" s="121">
        <v>2.928820900797291</v>
      </c>
      <c r="V124" s="121">
        <v>6.1646556486570692</v>
      </c>
      <c r="W124" s="121">
        <v>4.4710530899175094</v>
      </c>
    </row>
    <row r="125" spans="1:23" ht="12.75" customHeight="1" x14ac:dyDescent="0.25">
      <c r="A125" s="106" t="s">
        <v>177</v>
      </c>
      <c r="B125" s="119">
        <v>7.5320451004745603</v>
      </c>
      <c r="C125" s="119">
        <v>11.469822134786888</v>
      </c>
      <c r="D125" s="119">
        <v>-0.93978498214155604</v>
      </c>
      <c r="E125" s="119">
        <v>-1.2379496950348456</v>
      </c>
      <c r="F125" s="119">
        <v>0.13077814684845368</v>
      </c>
      <c r="G125" s="119">
        <v>1.2653326306130808</v>
      </c>
      <c r="H125" s="119">
        <v>0.790081209882465</v>
      </c>
      <c r="I125" s="119">
        <v>2.019479198786156</v>
      </c>
      <c r="J125" s="119">
        <v>6.6032909984787391</v>
      </c>
      <c r="K125" s="119">
        <v>2.8163373294352256</v>
      </c>
      <c r="L125" s="119">
        <v>2.2004675647095739</v>
      </c>
      <c r="M125" s="119">
        <v>2.0583291519618907</v>
      </c>
      <c r="N125" s="119">
        <v>0.58969519946061588</v>
      </c>
      <c r="O125" s="119">
        <v>1.8270547777984314</v>
      </c>
      <c r="P125" s="119">
        <v>2.0446005218033525</v>
      </c>
      <c r="Q125" s="119">
        <v>1.4390028205410577</v>
      </c>
      <c r="R125" s="120">
        <v>1.965790285922675</v>
      </c>
      <c r="S125" s="119">
        <v>1.2011964576304157</v>
      </c>
      <c r="T125" s="119">
        <v>2.2842416957878475</v>
      </c>
      <c r="U125" s="119">
        <v>0.43695472907641086</v>
      </c>
      <c r="V125" s="119">
        <v>7.6025610830531054</v>
      </c>
      <c r="W125" s="119">
        <v>1.7253904114446827</v>
      </c>
    </row>
    <row r="126" spans="1:23" ht="12.75" customHeight="1" x14ac:dyDescent="0.25">
      <c r="A126" s="114" t="s">
        <v>183</v>
      </c>
      <c r="B126" s="123">
        <v>6.1901244731096483</v>
      </c>
      <c r="C126" s="123">
        <v>12.242800432363854</v>
      </c>
      <c r="D126" s="123">
        <v>-1.1022947537577488</v>
      </c>
      <c r="E126" s="123">
        <v>-0.56850250642572764</v>
      </c>
      <c r="F126" s="123">
        <v>0.30858190478018077</v>
      </c>
      <c r="G126" s="123">
        <v>1.3671575748767539</v>
      </c>
      <c r="H126" s="123">
        <v>0.76461944291319472</v>
      </c>
      <c r="I126" s="123">
        <v>1.9789319144619011</v>
      </c>
      <c r="J126" s="123">
        <v>7.0922898630982889</v>
      </c>
      <c r="K126" s="123">
        <v>2.1910617510520147</v>
      </c>
      <c r="L126" s="123">
        <v>2.2506920664992602</v>
      </c>
      <c r="M126" s="123">
        <v>1.6648739009029745</v>
      </c>
      <c r="N126" s="123">
        <v>0.78698206223655198</v>
      </c>
      <c r="O126" s="123">
        <v>1.7270866475931346</v>
      </c>
      <c r="P126" s="123">
        <v>1.8894710386577307</v>
      </c>
      <c r="Q126" s="123">
        <v>1.6916149792499668</v>
      </c>
      <c r="R126" s="124">
        <v>1.8728162923606462</v>
      </c>
      <c r="S126" s="123">
        <v>0.87306004702625284</v>
      </c>
      <c r="T126" s="123">
        <v>2.8223734130294664</v>
      </c>
      <c r="U126" s="123">
        <v>-0.18749718573481955</v>
      </c>
      <c r="V126" s="123">
        <v>8.0417836867910033</v>
      </c>
      <c r="W126" s="123">
        <v>2.1495558824158101</v>
      </c>
    </row>
  </sheetData>
  <sheetProtection selectLockedCells="1" selectUnlockedCells="1"/>
  <mergeCells count="11">
    <mergeCell ref="S3:S4"/>
    <mergeCell ref="T3:T4"/>
    <mergeCell ref="U3:U4"/>
    <mergeCell ref="V3:V4"/>
    <mergeCell ref="W3:W4"/>
    <mergeCell ref="R3:R4"/>
    <mergeCell ref="A3:A4"/>
    <mergeCell ref="C3:G3"/>
    <mergeCell ref="H3:O3"/>
    <mergeCell ref="P3:P4"/>
    <mergeCell ref="Q3:Q4"/>
  </mergeCells>
  <pageMargins left="0.2" right="0.20972222222222223" top="0.98402777777777772" bottom="0.55000000000000004" header="0.51180555555555551" footer="0.51180555555555551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CA09-0473-49CA-85D5-0FB54F65A58A}">
  <sheetPr>
    <pageSetUpPr fitToPage="1"/>
  </sheetPr>
  <dimension ref="A1:AB126"/>
  <sheetViews>
    <sheetView topLeftCell="A60" zoomScale="40" zoomScaleNormal="40" workbookViewId="0">
      <selection activeCell="AB135" sqref="AB135"/>
    </sheetView>
  </sheetViews>
  <sheetFormatPr defaultColWidth="9.109375" defaultRowHeight="12.75" customHeight="1" x14ac:dyDescent="0.25"/>
  <cols>
    <col min="1" max="1" width="7" style="1" customWidth="1"/>
    <col min="2" max="2" width="7.6640625" style="1" customWidth="1"/>
    <col min="3" max="3" width="9.5546875" style="1" customWidth="1"/>
    <col min="4" max="4" width="10.88671875" style="1" customWidth="1"/>
    <col min="5" max="7" width="10.6640625" style="1" customWidth="1"/>
    <col min="8" max="8" width="8.44140625" style="1" customWidth="1"/>
    <col min="9" max="11" width="10.6640625" style="1" customWidth="1"/>
    <col min="12" max="12" width="11.5546875" style="1" customWidth="1"/>
    <col min="13" max="14" width="10.6640625" style="1" customWidth="1"/>
    <col min="15" max="15" width="7.109375" style="1" customWidth="1"/>
    <col min="16" max="16" width="6.44140625" style="1" customWidth="1"/>
    <col min="17" max="17" width="8.44140625" style="1" customWidth="1"/>
    <col min="18" max="18" width="5.33203125" style="1" customWidth="1"/>
    <col min="19" max="19" width="10.88671875" style="2" customWidth="1"/>
    <col min="20" max="20" width="9.88671875" style="2" customWidth="1"/>
    <col min="21" max="21" width="10.6640625" style="1" customWidth="1"/>
    <col min="22" max="22" width="10.44140625" style="2" customWidth="1"/>
    <col min="23" max="23" width="10.109375" style="1" customWidth="1"/>
    <col min="24" max="24" width="11.88671875" style="1" customWidth="1"/>
    <col min="25" max="25" width="10.5546875" style="1" customWidth="1"/>
    <col min="26" max="16384" width="9.109375" style="1"/>
  </cols>
  <sheetData>
    <row r="1" spans="1:25" ht="15" customHeight="1" thickBot="1" x14ac:dyDescent="0.3">
      <c r="A1" s="19" t="s">
        <v>147</v>
      </c>
      <c r="B1" s="20"/>
      <c r="C1" s="20"/>
      <c r="D1" s="20"/>
      <c r="E1" s="20"/>
      <c r="F1" s="20"/>
      <c r="G1" s="12"/>
      <c r="T1" s="12"/>
      <c r="V1" s="1"/>
      <c r="W1" s="21"/>
    </row>
    <row r="2" spans="1:25" ht="15" customHeight="1" thickBot="1" x14ac:dyDescent="0.3">
      <c r="A2" s="22" t="s">
        <v>146</v>
      </c>
      <c r="B2" s="23"/>
      <c r="C2" s="23"/>
      <c r="D2" s="23"/>
      <c r="E2" s="23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6"/>
    </row>
    <row r="3" spans="1:25" ht="15" customHeight="1" thickBot="1" x14ac:dyDescent="0.3">
      <c r="A3" s="148" t="s">
        <v>143</v>
      </c>
      <c r="B3" s="28" t="s">
        <v>142</v>
      </c>
      <c r="C3" s="149" t="s">
        <v>141</v>
      </c>
      <c r="D3" s="149"/>
      <c r="E3" s="149"/>
      <c r="F3" s="149"/>
      <c r="G3" s="149"/>
      <c r="H3" s="150" t="s">
        <v>140</v>
      </c>
      <c r="I3" s="150"/>
      <c r="J3" s="150"/>
      <c r="K3" s="150"/>
      <c r="L3" s="150"/>
      <c r="M3" s="150"/>
      <c r="N3" s="150"/>
      <c r="O3" s="150"/>
      <c r="P3" s="147" t="s">
        <v>139</v>
      </c>
      <c r="Q3" s="147" t="s">
        <v>138</v>
      </c>
      <c r="R3" s="147" t="s">
        <v>137</v>
      </c>
      <c r="S3" s="147" t="s">
        <v>136</v>
      </c>
      <c r="T3" s="147" t="s">
        <v>135</v>
      </c>
      <c r="U3" s="147" t="s">
        <v>134</v>
      </c>
      <c r="V3" s="147" t="s">
        <v>133</v>
      </c>
      <c r="W3" s="147" t="s">
        <v>132</v>
      </c>
    </row>
    <row r="4" spans="1:25" ht="15" customHeight="1" x14ac:dyDescent="0.25">
      <c r="A4" s="148"/>
      <c r="B4" s="29" t="s">
        <v>120</v>
      </c>
      <c r="C4" s="30" t="s">
        <v>131</v>
      </c>
      <c r="D4" s="30" t="s">
        <v>130</v>
      </c>
      <c r="E4" s="30" t="s">
        <v>129</v>
      </c>
      <c r="F4" s="30" t="s">
        <v>128</v>
      </c>
      <c r="G4" s="31" t="s">
        <v>120</v>
      </c>
      <c r="H4" s="30" t="s">
        <v>127</v>
      </c>
      <c r="I4" s="30" t="s">
        <v>126</v>
      </c>
      <c r="J4" s="30" t="s">
        <v>125</v>
      </c>
      <c r="K4" s="30" t="s">
        <v>124</v>
      </c>
      <c r="L4" s="30" t="s">
        <v>123</v>
      </c>
      <c r="M4" s="30" t="s">
        <v>122</v>
      </c>
      <c r="N4" s="30" t="s">
        <v>121</v>
      </c>
      <c r="O4" s="31" t="s">
        <v>120</v>
      </c>
      <c r="P4" s="147"/>
      <c r="Q4" s="147"/>
      <c r="R4" s="147"/>
      <c r="S4" s="147"/>
      <c r="T4" s="147"/>
      <c r="U4" s="147"/>
      <c r="V4" s="147"/>
      <c r="W4" s="147"/>
    </row>
    <row r="5" spans="1:25" ht="12.75" customHeight="1" x14ac:dyDescent="0.25">
      <c r="A5" s="106" t="s">
        <v>119</v>
      </c>
      <c r="B5" s="119">
        <v>2.59738258757225</v>
      </c>
      <c r="C5" s="119">
        <v>2.1531192280110689</v>
      </c>
      <c r="D5" s="119">
        <v>-7.5763159235899158</v>
      </c>
      <c r="E5" s="119">
        <v>2.4359979941239729</v>
      </c>
      <c r="F5" s="119">
        <v>-6.6822537237084862</v>
      </c>
      <c r="G5" s="119">
        <v>-6.0088730241882216</v>
      </c>
      <c r="H5" s="119">
        <v>-4.8100773804804593</v>
      </c>
      <c r="I5" s="119">
        <v>4.896385412074733</v>
      </c>
      <c r="J5" s="119">
        <v>7.4943741651234852</v>
      </c>
      <c r="K5" s="119">
        <v>3.5650247049780592</v>
      </c>
      <c r="L5" s="119">
        <v>3.0606287789689102</v>
      </c>
      <c r="M5" s="119">
        <v>-0.31632806445656136</v>
      </c>
      <c r="N5" s="119">
        <v>4.7495140716542483</v>
      </c>
      <c r="O5" s="119">
        <v>2.7167605584003329</v>
      </c>
      <c r="P5" s="119">
        <v>0.29716928522078856</v>
      </c>
      <c r="Q5" s="119">
        <v>-6.5510195074921063</v>
      </c>
      <c r="R5" s="120">
        <v>-0.57987260708952659</v>
      </c>
      <c r="S5" s="119">
        <v>-1.2461874393698391</v>
      </c>
      <c r="T5" s="119">
        <v>-3.2578247207298183</v>
      </c>
      <c r="U5" s="119">
        <v>-12.661424247172025</v>
      </c>
      <c r="V5" s="119">
        <v>4.7117725296753843</v>
      </c>
      <c r="W5" s="119">
        <v>-16.198830514996253</v>
      </c>
      <c r="Y5" s="118"/>
    </row>
    <row r="6" spans="1:25" ht="12.75" customHeight="1" x14ac:dyDescent="0.25">
      <c r="A6" s="106" t="s">
        <v>118</v>
      </c>
      <c r="B6" s="119">
        <v>2.1608387102713511</v>
      </c>
      <c r="C6" s="119">
        <v>6.7754178199342929</v>
      </c>
      <c r="D6" s="119">
        <v>-5.5481659012157518</v>
      </c>
      <c r="E6" s="119">
        <v>2.9183624560602528</v>
      </c>
      <c r="F6" s="119">
        <v>0.12415109763843635</v>
      </c>
      <c r="G6" s="119">
        <v>-2.9808054883819435</v>
      </c>
      <c r="H6" s="119">
        <v>-0.27872482404961429</v>
      </c>
      <c r="I6" s="119">
        <v>6.6915639994047371</v>
      </c>
      <c r="J6" s="119">
        <v>6.6236183021900485</v>
      </c>
      <c r="K6" s="119">
        <v>3.1928788189117485</v>
      </c>
      <c r="L6" s="119">
        <v>2.9246175504324512</v>
      </c>
      <c r="M6" s="119">
        <v>-0.40232422780238641</v>
      </c>
      <c r="N6" s="119">
        <v>4.8187613897849202</v>
      </c>
      <c r="O6" s="119">
        <v>3.6837627330698064</v>
      </c>
      <c r="P6" s="119">
        <v>1.7441852063577734</v>
      </c>
      <c r="Q6" s="119">
        <v>-1.6504354567876467</v>
      </c>
      <c r="R6" s="120">
        <v>1.3471927400424244</v>
      </c>
      <c r="S6" s="119">
        <v>1.8256413317790487</v>
      </c>
      <c r="T6" s="119">
        <v>-0.23172633180772451</v>
      </c>
      <c r="U6" s="119">
        <v>-4.0699730976768596</v>
      </c>
      <c r="V6" s="119">
        <v>4.5250635057566768</v>
      </c>
      <c r="W6" s="119">
        <v>-6.6103265149108248</v>
      </c>
      <c r="Y6" s="118"/>
    </row>
    <row r="7" spans="1:25" ht="12.75" customHeight="1" x14ac:dyDescent="0.25">
      <c r="A7" s="106" t="s">
        <v>117</v>
      </c>
      <c r="B7" s="119">
        <v>-0.60096791443834396</v>
      </c>
      <c r="C7" s="119">
        <v>1.6228057212693381</v>
      </c>
      <c r="D7" s="119">
        <v>13.73115709591486</v>
      </c>
      <c r="E7" s="119">
        <v>2.9826722916894255</v>
      </c>
      <c r="F7" s="119">
        <v>9.6817037671518271</v>
      </c>
      <c r="G7" s="119">
        <v>11.346999165674587</v>
      </c>
      <c r="H7" s="119">
        <v>7.5367346195971185</v>
      </c>
      <c r="I7" s="119">
        <v>7.8524837450797635</v>
      </c>
      <c r="J7" s="119">
        <v>5.0559189997318343</v>
      </c>
      <c r="K7" s="119">
        <v>2.8321914077291233</v>
      </c>
      <c r="L7" s="119">
        <v>2.7235876962350858</v>
      </c>
      <c r="M7" s="119">
        <v>1.2954632319150505</v>
      </c>
      <c r="N7" s="119">
        <v>4.4511640742107339</v>
      </c>
      <c r="O7" s="119">
        <v>3.2086899937904034</v>
      </c>
      <c r="P7" s="119">
        <v>5.1127930597729243</v>
      </c>
      <c r="Q7" s="119">
        <v>9.8944989823835261</v>
      </c>
      <c r="R7" s="120">
        <v>5.6472133439130934</v>
      </c>
      <c r="S7" s="119">
        <v>5.3853481903491263</v>
      </c>
      <c r="T7" s="119">
        <v>2.7650927026013017</v>
      </c>
      <c r="U7" s="119">
        <v>10.126797440786683</v>
      </c>
      <c r="V7" s="119">
        <v>-3.6480352985147291</v>
      </c>
      <c r="W7" s="119">
        <v>15.025770918697102</v>
      </c>
      <c r="Y7" s="118"/>
    </row>
    <row r="8" spans="1:25" ht="12.75" customHeight="1" x14ac:dyDescent="0.25">
      <c r="A8" s="109" t="s">
        <v>116</v>
      </c>
      <c r="B8" s="119">
        <v>8.8704437197048236</v>
      </c>
      <c r="C8" s="119">
        <v>-0.30024599624765003</v>
      </c>
      <c r="D8" s="119">
        <v>-0.60351674697620705</v>
      </c>
      <c r="E8" s="119">
        <v>4.105285591764507</v>
      </c>
      <c r="F8" s="119">
        <v>6.4874812007305493</v>
      </c>
      <c r="G8" s="119">
        <v>1.4939720381557331</v>
      </c>
      <c r="H8" s="119">
        <v>4.438910798584117</v>
      </c>
      <c r="I8" s="119">
        <v>3.0328638699417487</v>
      </c>
      <c r="J8" s="119">
        <v>4.8855724013351365</v>
      </c>
      <c r="K8" s="119">
        <v>-5.0386434360659145</v>
      </c>
      <c r="L8" s="119">
        <v>0.85189345934106875</v>
      </c>
      <c r="M8" s="119">
        <v>-0.67667832219017177</v>
      </c>
      <c r="N8" s="119">
        <v>3.2367331418712286</v>
      </c>
      <c r="O8" s="119">
        <v>-0.25294915403576423</v>
      </c>
      <c r="P8" s="119">
        <v>0.66826459025604024</v>
      </c>
      <c r="Q8" s="119">
        <v>13.276342958693267</v>
      </c>
      <c r="R8" s="120">
        <v>2.2744835398113672</v>
      </c>
      <c r="S8" s="119">
        <v>6.6597965030761319</v>
      </c>
      <c r="T8" s="119">
        <v>-6.7829032440338448</v>
      </c>
      <c r="U8" s="119">
        <v>13.898073546733801</v>
      </c>
      <c r="V8" s="119">
        <v>-6.5638706743719961</v>
      </c>
      <c r="W8" s="119">
        <v>31.042743034124044</v>
      </c>
      <c r="Y8" s="118"/>
    </row>
    <row r="9" spans="1:25" ht="12.75" customHeight="1" x14ac:dyDescent="0.25">
      <c r="A9" s="110" t="s">
        <v>115</v>
      </c>
      <c r="B9" s="121">
        <v>6.9742313819043611</v>
      </c>
      <c r="C9" s="121">
        <v>-0.9221604839475539</v>
      </c>
      <c r="D9" s="121">
        <v>2.740074965661754</v>
      </c>
      <c r="E9" s="121">
        <v>5.6853813286171562</v>
      </c>
      <c r="F9" s="121">
        <v>3.175941918870584</v>
      </c>
      <c r="G9" s="121">
        <v>3.2818394603406409</v>
      </c>
      <c r="H9" s="121">
        <v>4.5593338097726033</v>
      </c>
      <c r="I9" s="121">
        <v>1.0356738275026256</v>
      </c>
      <c r="J9" s="121">
        <v>4.6679441587601067</v>
      </c>
      <c r="K9" s="121">
        <v>1.6906493680513224</v>
      </c>
      <c r="L9" s="121">
        <v>1.3625565248031934</v>
      </c>
      <c r="M9" s="121">
        <v>0.8685430713351705</v>
      </c>
      <c r="N9" s="121">
        <v>0.71014643476461359</v>
      </c>
      <c r="O9" s="121">
        <v>1.9143999324735317</v>
      </c>
      <c r="P9" s="121">
        <v>2.5711533439667811</v>
      </c>
      <c r="Q9" s="121">
        <v>8.9793273926379804</v>
      </c>
      <c r="R9" s="122">
        <v>3.4005716505270955</v>
      </c>
      <c r="S9" s="121">
        <v>7.8942946078405019</v>
      </c>
      <c r="T9" s="121">
        <v>1.2330078092755992</v>
      </c>
      <c r="U9" s="121">
        <v>11.260825831972898</v>
      </c>
      <c r="V9" s="121">
        <v>-0.48635071676547126</v>
      </c>
      <c r="W9" s="121">
        <v>27.543701276186571</v>
      </c>
      <c r="Y9" s="118"/>
    </row>
    <row r="10" spans="1:25" ht="12.75" customHeight="1" x14ac:dyDescent="0.25">
      <c r="A10" s="110" t="s">
        <v>114</v>
      </c>
      <c r="B10" s="121">
        <v>4.4085454849748906</v>
      </c>
      <c r="C10" s="121">
        <v>3.6400264961815809</v>
      </c>
      <c r="D10" s="121">
        <v>9.1783773040771788</v>
      </c>
      <c r="E10" s="121">
        <v>5.2913471219890873</v>
      </c>
      <c r="F10" s="121">
        <v>6.8203395138246359</v>
      </c>
      <c r="G10" s="121">
        <v>8.0337367186652742</v>
      </c>
      <c r="H10" s="121">
        <v>5.4196060535285362</v>
      </c>
      <c r="I10" s="121">
        <v>8.3243750915661607</v>
      </c>
      <c r="J10" s="121">
        <v>5.8869184174774603</v>
      </c>
      <c r="K10" s="121">
        <v>1.1539613534385706</v>
      </c>
      <c r="L10" s="121">
        <v>1.3959755371851124</v>
      </c>
      <c r="M10" s="121">
        <v>2.26518284388042</v>
      </c>
      <c r="N10" s="121">
        <v>-0.59206147347760085</v>
      </c>
      <c r="O10" s="121">
        <v>2.2495650581927817</v>
      </c>
      <c r="P10" s="121">
        <v>3.8318652635909611</v>
      </c>
      <c r="Q10" s="121">
        <v>11.114249144520926</v>
      </c>
      <c r="R10" s="122">
        <v>4.7540023275757237</v>
      </c>
      <c r="S10" s="121">
        <v>5.9917177555537826</v>
      </c>
      <c r="T10" s="121">
        <v>-0.79142138586588695</v>
      </c>
      <c r="U10" s="121">
        <v>10.698805596673978</v>
      </c>
      <c r="V10" s="121">
        <v>14.337371555484935</v>
      </c>
      <c r="W10" s="121">
        <v>23.824245351373285</v>
      </c>
      <c r="Y10" s="118"/>
    </row>
    <row r="11" spans="1:25" ht="12.75" customHeight="1" x14ac:dyDescent="0.25">
      <c r="A11" s="110" t="s">
        <v>113</v>
      </c>
      <c r="B11" s="121">
        <v>1.4772804984610755</v>
      </c>
      <c r="C11" s="121">
        <v>11.202795706468693</v>
      </c>
      <c r="D11" s="121">
        <v>-4.6279544240287791</v>
      </c>
      <c r="E11" s="121">
        <v>6.7788728952032029</v>
      </c>
      <c r="F11" s="121">
        <v>8.9484491180559225</v>
      </c>
      <c r="G11" s="121">
        <v>0.21397621273178125</v>
      </c>
      <c r="H11" s="121">
        <v>3.2729455057619372</v>
      </c>
      <c r="I11" s="121">
        <v>4.3911943507444207</v>
      </c>
      <c r="J11" s="121">
        <v>2.6850618390698688</v>
      </c>
      <c r="K11" s="121">
        <v>1.0557896591897764</v>
      </c>
      <c r="L11" s="121">
        <v>1.6100938933230058</v>
      </c>
      <c r="M11" s="121">
        <v>2.6642632783436149</v>
      </c>
      <c r="N11" s="121">
        <v>-0.9002362634387473</v>
      </c>
      <c r="O11" s="121">
        <v>1.2712095588433669</v>
      </c>
      <c r="P11" s="121">
        <v>0.90983076334911761</v>
      </c>
      <c r="Q11" s="121">
        <v>7.8908967203138003</v>
      </c>
      <c r="R11" s="122">
        <v>1.7912794215584338</v>
      </c>
      <c r="S11" s="121">
        <v>2.0582947556700093</v>
      </c>
      <c r="T11" s="121">
        <v>-5.7157601153935866</v>
      </c>
      <c r="U11" s="121">
        <v>8.5110620057723843</v>
      </c>
      <c r="V11" s="121">
        <v>17.497993853623981</v>
      </c>
      <c r="W11" s="121">
        <v>15.886615015565875</v>
      </c>
      <c r="Y11" s="118"/>
    </row>
    <row r="12" spans="1:25" ht="12.75" customHeight="1" x14ac:dyDescent="0.25">
      <c r="A12" s="113" t="s">
        <v>112</v>
      </c>
      <c r="B12" s="121">
        <v>-11.029879596197755</v>
      </c>
      <c r="C12" s="121">
        <v>5.9265167827471377</v>
      </c>
      <c r="D12" s="121">
        <v>4.063571851511627</v>
      </c>
      <c r="E12" s="121">
        <v>5.8589736468579234</v>
      </c>
      <c r="F12" s="121">
        <v>11.191717656954392</v>
      </c>
      <c r="G12" s="121">
        <v>6.4315359216382983</v>
      </c>
      <c r="H12" s="121">
        <v>2.3663352683468641</v>
      </c>
      <c r="I12" s="121">
        <v>10.436201117324195</v>
      </c>
      <c r="J12" s="121">
        <v>7.6070771877862597</v>
      </c>
      <c r="K12" s="121">
        <v>9.0364490631668524</v>
      </c>
      <c r="L12" s="121">
        <v>5.6885971361508636</v>
      </c>
      <c r="M12" s="121">
        <v>5.3199543589015352</v>
      </c>
      <c r="N12" s="121">
        <v>0.64215323296532567</v>
      </c>
      <c r="O12" s="121">
        <v>4.6685657049570173</v>
      </c>
      <c r="P12" s="121">
        <v>4.4243049500911624</v>
      </c>
      <c r="Q12" s="121">
        <v>-1.0567904024350039E-2</v>
      </c>
      <c r="R12" s="122">
        <v>3.7385179791494805</v>
      </c>
      <c r="S12" s="121">
        <v>-2.8397277249032182</v>
      </c>
      <c r="T12" s="121">
        <v>11.476992627874317</v>
      </c>
      <c r="U12" s="121">
        <v>3.6314129469680045</v>
      </c>
      <c r="V12" s="121">
        <v>11.635393898371738</v>
      </c>
      <c r="W12" s="121">
        <v>-1.9854468588017427</v>
      </c>
      <c r="Y12" s="118"/>
    </row>
    <row r="13" spans="1:25" ht="12.75" customHeight="1" x14ac:dyDescent="0.25">
      <c r="A13" s="106" t="s">
        <v>111</v>
      </c>
      <c r="B13" s="119">
        <v>-1.4151550853225836</v>
      </c>
      <c r="C13" s="119">
        <v>7.6899983646930181</v>
      </c>
      <c r="D13" s="119">
        <v>-4.2485567313638946</v>
      </c>
      <c r="E13" s="119">
        <v>3.8103133636439024</v>
      </c>
      <c r="F13" s="119">
        <v>6.1758732518344406</v>
      </c>
      <c r="G13" s="119">
        <v>6.5532785554256456E-2</v>
      </c>
      <c r="H13" s="119">
        <v>0.50054069214688912</v>
      </c>
      <c r="I13" s="119">
        <v>2.8083139906080357</v>
      </c>
      <c r="J13" s="119">
        <v>4.490521661714042</v>
      </c>
      <c r="K13" s="119">
        <v>-2.0810138433060454</v>
      </c>
      <c r="L13" s="119">
        <v>2.946249610831253</v>
      </c>
      <c r="M13" s="119">
        <v>1.0150162272045016</v>
      </c>
      <c r="N13" s="119">
        <v>1.5255225189174881</v>
      </c>
      <c r="O13" s="119">
        <v>1.3982354877651426</v>
      </c>
      <c r="P13" s="119">
        <v>0.90580425368507189</v>
      </c>
      <c r="Q13" s="119">
        <v>1.5405870558431678</v>
      </c>
      <c r="R13" s="120">
        <v>1.0075748304918974</v>
      </c>
      <c r="S13" s="119">
        <v>-0.50145754958562661</v>
      </c>
      <c r="T13" s="119">
        <v>1.2216064901621415</v>
      </c>
      <c r="U13" s="119">
        <v>3.4890502020443526</v>
      </c>
      <c r="V13" s="119">
        <v>10.420472172070539</v>
      </c>
      <c r="W13" s="119">
        <v>7.8553828353663757</v>
      </c>
      <c r="Y13" s="118"/>
    </row>
    <row r="14" spans="1:25" ht="12.75" customHeight="1" x14ac:dyDescent="0.25">
      <c r="A14" s="106" t="s">
        <v>110</v>
      </c>
      <c r="B14" s="119">
        <v>13.081073443190405</v>
      </c>
      <c r="C14" s="119">
        <v>4.9843575410701613</v>
      </c>
      <c r="D14" s="119">
        <v>-3.5156427848511917</v>
      </c>
      <c r="E14" s="119">
        <v>2.3903183967287411</v>
      </c>
      <c r="F14" s="119">
        <v>4.8121809054658682</v>
      </c>
      <c r="G14" s="119">
        <v>-0.28143070668776859</v>
      </c>
      <c r="H14" s="119">
        <v>0.51520007101697463</v>
      </c>
      <c r="I14" s="119">
        <v>1.5845766714144061</v>
      </c>
      <c r="J14" s="119">
        <v>1.0696047472379622</v>
      </c>
      <c r="K14" s="119">
        <v>-1.5349870407761146</v>
      </c>
      <c r="L14" s="119">
        <v>3.0521855227108707</v>
      </c>
      <c r="M14" s="119">
        <v>2.1044562314478599</v>
      </c>
      <c r="N14" s="119">
        <v>2.8595116476135773</v>
      </c>
      <c r="O14" s="119">
        <v>1.8640740811723733</v>
      </c>
      <c r="P14" s="119">
        <v>1.9399987138622343</v>
      </c>
      <c r="Q14" s="119">
        <v>-1.4810650649219048</v>
      </c>
      <c r="R14" s="120">
        <v>1.5096533013498448</v>
      </c>
      <c r="S14" s="119">
        <v>-1.0797018994048724</v>
      </c>
      <c r="T14" s="119">
        <v>2.2599264843802924</v>
      </c>
      <c r="U14" s="119">
        <v>2.1498921672427729</v>
      </c>
      <c r="V14" s="119">
        <v>4.8092160859466437</v>
      </c>
      <c r="W14" s="119">
        <v>-2.2491282356954967</v>
      </c>
      <c r="Y14" s="118"/>
    </row>
    <row r="15" spans="1:25" ht="12.75" customHeight="1" x14ac:dyDescent="0.25">
      <c r="A15" s="106" t="s">
        <v>109</v>
      </c>
      <c r="B15" s="119">
        <v>5.2075560037485147</v>
      </c>
      <c r="C15" s="119">
        <v>1.7875835450710698</v>
      </c>
      <c r="D15" s="119">
        <v>-4.8437545436044509</v>
      </c>
      <c r="E15" s="119">
        <v>0.52569539771454288</v>
      </c>
      <c r="F15" s="119">
        <v>1.9473069162079248E-2</v>
      </c>
      <c r="G15" s="119">
        <v>-2.7083113646812151</v>
      </c>
      <c r="H15" s="119">
        <v>-2.2378867941675207</v>
      </c>
      <c r="I15" s="119">
        <v>2.1459701191901104</v>
      </c>
      <c r="J15" s="119">
        <v>12.061295502375957</v>
      </c>
      <c r="K15" s="119">
        <v>-1.2816022759029044</v>
      </c>
      <c r="L15" s="119">
        <v>2.522721748910306</v>
      </c>
      <c r="M15" s="119">
        <v>1.6140028592487088</v>
      </c>
      <c r="N15" s="119">
        <v>3.5641941662109877</v>
      </c>
      <c r="O15" s="119">
        <v>1.797289408231495</v>
      </c>
      <c r="P15" s="119">
        <v>0.78490423794503883</v>
      </c>
      <c r="Q15" s="119">
        <v>-2.5577778783055227</v>
      </c>
      <c r="R15" s="120">
        <v>0.35559969771721267</v>
      </c>
      <c r="S15" s="119">
        <v>3.2241091060525306E-2</v>
      </c>
      <c r="T15" s="119">
        <v>5.3761197755462176</v>
      </c>
      <c r="U15" s="119">
        <v>-1.2087890425564463</v>
      </c>
      <c r="V15" s="119">
        <v>-0.13514998026419311</v>
      </c>
      <c r="W15" s="119">
        <v>-2.0873377498120016</v>
      </c>
      <c r="Y15" s="118"/>
    </row>
    <row r="16" spans="1:25" ht="12.75" customHeight="1" x14ac:dyDescent="0.25">
      <c r="A16" s="109" t="s">
        <v>108</v>
      </c>
      <c r="B16" s="119">
        <v>-5.2939336348810873</v>
      </c>
      <c r="C16" s="119">
        <v>0.64030727873587434</v>
      </c>
      <c r="D16" s="119">
        <v>-6.7078655108388503</v>
      </c>
      <c r="E16" s="119">
        <v>-1.6154395718314896</v>
      </c>
      <c r="F16" s="119">
        <v>-3.8733840872149927</v>
      </c>
      <c r="G16" s="119">
        <v>-5.1502399217891792</v>
      </c>
      <c r="H16" s="119">
        <v>-5.8878951583566703</v>
      </c>
      <c r="I16" s="119">
        <v>-3.3304730739034838</v>
      </c>
      <c r="J16" s="119">
        <v>13.465557315861565</v>
      </c>
      <c r="K16" s="119">
        <v>-1.1373077416314104</v>
      </c>
      <c r="L16" s="119">
        <v>1.7881063505669204</v>
      </c>
      <c r="M16" s="119">
        <v>-0.25364190677704679</v>
      </c>
      <c r="N16" s="119">
        <v>3.6169997852451896</v>
      </c>
      <c r="O16" s="119">
        <v>0.65899702459764065</v>
      </c>
      <c r="P16" s="119">
        <v>-1.07002686930735</v>
      </c>
      <c r="Q16" s="119">
        <v>-4.1173597332996863</v>
      </c>
      <c r="R16" s="120">
        <v>-1.434537379757983</v>
      </c>
      <c r="S16" s="119">
        <v>-1.315590085593088</v>
      </c>
      <c r="T16" s="119">
        <v>3.9749311269621224</v>
      </c>
      <c r="U16" s="119">
        <v>-4.8994757574614578</v>
      </c>
      <c r="V16" s="119">
        <v>6.0977356224859447</v>
      </c>
      <c r="W16" s="119">
        <v>-2.3925936247629287</v>
      </c>
      <c r="Y16" s="118"/>
    </row>
    <row r="17" spans="1:28" ht="12.75" customHeight="1" x14ac:dyDescent="0.25">
      <c r="A17" s="110" t="s">
        <v>107</v>
      </c>
      <c r="B17" s="121">
        <v>12.578927136802731</v>
      </c>
      <c r="C17" s="121">
        <v>-1.1264851583806301</v>
      </c>
      <c r="D17" s="121">
        <v>-4.245261284776336</v>
      </c>
      <c r="E17" s="121">
        <v>-1.9859866954693661</v>
      </c>
      <c r="F17" s="121">
        <v>-5.7431480185053179</v>
      </c>
      <c r="G17" s="121">
        <v>-4.2358400300553933</v>
      </c>
      <c r="H17" s="121">
        <v>-2.5499348295844104</v>
      </c>
      <c r="I17" s="121">
        <v>-2.0251627689631402</v>
      </c>
      <c r="J17" s="121">
        <v>18.72505878690982</v>
      </c>
      <c r="K17" s="121">
        <v>0.65817222298274469</v>
      </c>
      <c r="L17" s="121">
        <v>3.754218020214295</v>
      </c>
      <c r="M17" s="121">
        <v>1.6154497888857478</v>
      </c>
      <c r="N17" s="121">
        <v>3.9647067710733452</v>
      </c>
      <c r="O17" s="121">
        <v>2.76467526347286</v>
      </c>
      <c r="P17" s="121">
        <v>1.6079458095326515</v>
      </c>
      <c r="Q17" s="121">
        <v>-5.3923561667004405</v>
      </c>
      <c r="R17" s="122">
        <v>0.76766739525260252</v>
      </c>
      <c r="S17" s="121">
        <v>-0.93637712423374486</v>
      </c>
      <c r="T17" s="121">
        <v>0.70735368034440249</v>
      </c>
      <c r="U17" s="121">
        <v>-8.3985948168616815</v>
      </c>
      <c r="V17" s="121">
        <v>-9.5961128421551134E-2</v>
      </c>
      <c r="W17" s="121">
        <v>-17.863333154328309</v>
      </c>
      <c r="Y17" s="118"/>
    </row>
    <row r="18" spans="1:28" ht="12.75" customHeight="1" x14ac:dyDescent="0.25">
      <c r="A18" s="110" t="s">
        <v>106</v>
      </c>
      <c r="B18" s="121">
        <v>1.6004167766573874</v>
      </c>
      <c r="C18" s="121">
        <v>-7.4889156701079767</v>
      </c>
      <c r="D18" s="121">
        <v>-4.0855544941006849</v>
      </c>
      <c r="E18" s="121">
        <v>1.2767172814486472</v>
      </c>
      <c r="F18" s="121">
        <v>-6.6092322188729842</v>
      </c>
      <c r="G18" s="121">
        <v>-4.4174857228455933</v>
      </c>
      <c r="H18" s="121">
        <v>-4.0577465153362136</v>
      </c>
      <c r="I18" s="121">
        <v>-8.4654626712888703</v>
      </c>
      <c r="J18" s="121">
        <v>22.165401452329036</v>
      </c>
      <c r="K18" s="121">
        <v>0.47520965118030833</v>
      </c>
      <c r="L18" s="121">
        <v>2.5972330812673361</v>
      </c>
      <c r="M18" s="121">
        <v>0.42566579690999085</v>
      </c>
      <c r="N18" s="121">
        <v>3.5532583709566579</v>
      </c>
      <c r="O18" s="121">
        <v>1.67045438517337</v>
      </c>
      <c r="P18" s="121">
        <v>9.8123461214361107E-2</v>
      </c>
      <c r="Q18" s="121">
        <v>-4.0490165696529967</v>
      </c>
      <c r="R18" s="122">
        <v>-0.40073915601193111</v>
      </c>
      <c r="S18" s="121">
        <v>-0.60721976205320161</v>
      </c>
      <c r="T18" s="121">
        <v>0.98972521682691994</v>
      </c>
      <c r="U18" s="121">
        <v>-10.400437053981292</v>
      </c>
      <c r="V18" s="121">
        <v>-1.0120089484738193</v>
      </c>
      <c r="W18" s="121">
        <v>-14.966702971399348</v>
      </c>
      <c r="Y18" s="118"/>
    </row>
    <row r="19" spans="1:28" ht="12.75" customHeight="1" x14ac:dyDescent="0.25">
      <c r="A19" s="110" t="s">
        <v>105</v>
      </c>
      <c r="B19" s="121">
        <v>3.4882044348190089</v>
      </c>
      <c r="C19" s="121">
        <v>-6.0910576694920398</v>
      </c>
      <c r="D19" s="121">
        <v>-3.0781204443273702</v>
      </c>
      <c r="E19" s="121">
        <v>1.0484936608720963</v>
      </c>
      <c r="F19" s="121">
        <v>-5.3669749413133623</v>
      </c>
      <c r="G19" s="121">
        <v>-3.5145987926438527</v>
      </c>
      <c r="H19" s="121">
        <v>-4.3994995377757196</v>
      </c>
      <c r="I19" s="121">
        <v>-6.7966959586013846</v>
      </c>
      <c r="J19" s="121">
        <v>7.0143054212116862</v>
      </c>
      <c r="K19" s="121">
        <v>0.26573258399491539</v>
      </c>
      <c r="L19" s="121">
        <v>2.0945088661509681</v>
      </c>
      <c r="M19" s="121">
        <v>0.75028738494520297</v>
      </c>
      <c r="N19" s="121">
        <v>3.0782369567866175</v>
      </c>
      <c r="O19" s="121">
        <v>0.88674708937772628</v>
      </c>
      <c r="P19" s="121">
        <v>-9.5071429138693375E-2</v>
      </c>
      <c r="Q19" s="121">
        <v>-4.408387658120871</v>
      </c>
      <c r="R19" s="122">
        <v>-0.61623311265670555</v>
      </c>
      <c r="S19" s="121">
        <v>-0.11916565144984848</v>
      </c>
      <c r="T19" s="121">
        <v>1.0872044882994203</v>
      </c>
      <c r="U19" s="121">
        <v>-11.349193405382474</v>
      </c>
      <c r="V19" s="121">
        <v>3.2929901087012103</v>
      </c>
      <c r="W19" s="121">
        <v>-18.770648690763338</v>
      </c>
      <c r="Y19" s="118"/>
    </row>
    <row r="20" spans="1:28" ht="12.75" customHeight="1" x14ac:dyDescent="0.25">
      <c r="A20" s="113" t="s">
        <v>104</v>
      </c>
      <c r="B20" s="121">
        <v>10.250120852238576</v>
      </c>
      <c r="C20" s="121">
        <v>-2.6946362064824481</v>
      </c>
      <c r="D20" s="121">
        <v>3.955904099703389</v>
      </c>
      <c r="E20" s="121">
        <v>1.8931883738971589</v>
      </c>
      <c r="F20" s="121">
        <v>-1.7688034255486929</v>
      </c>
      <c r="G20" s="121">
        <v>1.7610690421745678</v>
      </c>
      <c r="H20" s="121">
        <v>2.329014673870633</v>
      </c>
      <c r="I20" s="121">
        <v>1.5466300693132373</v>
      </c>
      <c r="J20" s="121">
        <v>6.3831642658976673</v>
      </c>
      <c r="K20" s="121">
        <v>-0.14274261505358155</v>
      </c>
      <c r="L20" s="121">
        <v>0.87919625225254538</v>
      </c>
      <c r="M20" s="121">
        <v>1.9779910700842507</v>
      </c>
      <c r="N20" s="121">
        <v>2.5603854626398581</v>
      </c>
      <c r="O20" s="121">
        <v>2.0158216006285201</v>
      </c>
      <c r="P20" s="121">
        <v>2.2937919138792173</v>
      </c>
      <c r="Q20" s="121">
        <v>1.2474572747925183</v>
      </c>
      <c r="R20" s="122">
        <v>2.1676306574193616</v>
      </c>
      <c r="S20" s="121">
        <v>3.0863391838907184</v>
      </c>
      <c r="T20" s="121">
        <v>3.8585474629970751</v>
      </c>
      <c r="U20" s="121">
        <v>-5.0002058580293056</v>
      </c>
      <c r="V20" s="121">
        <v>21.803358175036625</v>
      </c>
      <c r="W20" s="121">
        <v>-8.7498816050820434</v>
      </c>
      <c r="Y20" s="118"/>
    </row>
    <row r="21" spans="1:28" ht="12.75" customHeight="1" x14ac:dyDescent="0.25">
      <c r="A21" s="106" t="s">
        <v>103</v>
      </c>
      <c r="B21" s="119">
        <v>6.1636689565214953</v>
      </c>
      <c r="C21" s="119">
        <v>-0.63188191103219493</v>
      </c>
      <c r="D21" s="119">
        <v>6.5645107934317659</v>
      </c>
      <c r="E21" s="119">
        <v>5.8044279126652443</v>
      </c>
      <c r="F21" s="119">
        <v>1.1392600973251454</v>
      </c>
      <c r="G21" s="119">
        <v>4.5789646766045466</v>
      </c>
      <c r="H21" s="119">
        <v>4.0658974207806731</v>
      </c>
      <c r="I21" s="119">
        <v>6.4419864716359854</v>
      </c>
      <c r="J21" s="119">
        <v>11.27255299485601</v>
      </c>
      <c r="K21" s="119">
        <v>2.4013177761975202</v>
      </c>
      <c r="L21" s="119">
        <v>0.62063006121748643</v>
      </c>
      <c r="M21" s="119">
        <v>4.855949389487102</v>
      </c>
      <c r="N21" s="119">
        <v>1.3704424827600148</v>
      </c>
      <c r="O21" s="119">
        <v>3.1388949406588429</v>
      </c>
      <c r="P21" s="119">
        <v>3.5805154466785227</v>
      </c>
      <c r="Q21" s="119">
        <v>10.312572888750848</v>
      </c>
      <c r="R21" s="120">
        <v>4.4007049454817704</v>
      </c>
      <c r="S21" s="119">
        <v>3.0144375929813449</v>
      </c>
      <c r="T21" s="119">
        <v>3.5545749492021939</v>
      </c>
      <c r="U21" s="119">
        <v>-0.30620337929014863</v>
      </c>
      <c r="V21" s="119">
        <v>20.690058784198872</v>
      </c>
      <c r="W21" s="119">
        <v>4.0809781108944287</v>
      </c>
      <c r="Y21" s="118"/>
      <c r="Z21" s="118"/>
    </row>
    <row r="22" spans="1:28" ht="12.75" customHeight="1" x14ac:dyDescent="0.25">
      <c r="A22" s="106" t="s">
        <v>102</v>
      </c>
      <c r="B22" s="119">
        <v>3.4489354689415608</v>
      </c>
      <c r="C22" s="119">
        <v>6.441844400718777</v>
      </c>
      <c r="D22" s="119">
        <v>5.3039947524460729</v>
      </c>
      <c r="E22" s="119">
        <v>3.4748599227669486</v>
      </c>
      <c r="F22" s="119">
        <v>1.1337511176798376</v>
      </c>
      <c r="G22" s="119">
        <v>3.9343237141440168</v>
      </c>
      <c r="H22" s="119">
        <v>1.3783309197838101</v>
      </c>
      <c r="I22" s="119">
        <v>9.923319048706114</v>
      </c>
      <c r="J22" s="119">
        <v>14.554495524769351</v>
      </c>
      <c r="K22" s="119">
        <v>2.0667479730045679</v>
      </c>
      <c r="L22" s="119">
        <v>2.4396816076432959</v>
      </c>
      <c r="M22" s="119">
        <v>3.6227148803200437</v>
      </c>
      <c r="N22" s="119">
        <v>1.3010697043329245</v>
      </c>
      <c r="O22" s="119">
        <v>3.3143732790957836</v>
      </c>
      <c r="P22" s="119">
        <v>3.4545724716048998</v>
      </c>
      <c r="Q22" s="119">
        <v>7.3354900306840776</v>
      </c>
      <c r="R22" s="120">
        <v>3.978408179297066</v>
      </c>
      <c r="S22" s="119">
        <v>4.2418759360645542</v>
      </c>
      <c r="T22" s="119">
        <v>1.3138934872580554</v>
      </c>
      <c r="U22" s="119">
        <v>3.9020541497150285</v>
      </c>
      <c r="V22" s="119">
        <v>11.180775478326609</v>
      </c>
      <c r="W22" s="119">
        <v>7.3079140605001758</v>
      </c>
      <c r="Y22" s="118"/>
      <c r="Z22" s="118"/>
    </row>
    <row r="23" spans="1:28" ht="12.75" customHeight="1" x14ac:dyDescent="0.25">
      <c r="A23" s="106" t="s">
        <v>101</v>
      </c>
      <c r="B23" s="119">
        <v>1.4975603149210093</v>
      </c>
      <c r="C23" s="119">
        <v>11.401976745389163</v>
      </c>
      <c r="D23" s="119">
        <v>5.683649731612328</v>
      </c>
      <c r="E23" s="119">
        <v>2.8152469899953125</v>
      </c>
      <c r="F23" s="119">
        <v>1.8376482745534384</v>
      </c>
      <c r="G23" s="119">
        <v>4.4443774807913172</v>
      </c>
      <c r="H23" s="119">
        <v>4.8306054859394099</v>
      </c>
      <c r="I23" s="119">
        <v>5.6670025546590619</v>
      </c>
      <c r="J23" s="119">
        <v>23.288322113238436</v>
      </c>
      <c r="K23" s="119">
        <v>2.0348666906665036</v>
      </c>
      <c r="L23" s="119">
        <v>4.9971478955398219</v>
      </c>
      <c r="M23" s="119">
        <v>3.0185043661411282</v>
      </c>
      <c r="N23" s="119">
        <v>1.6386620535324914</v>
      </c>
      <c r="O23" s="119">
        <v>4.3187184637432763</v>
      </c>
      <c r="P23" s="119">
        <v>4.2125233881468604</v>
      </c>
      <c r="Q23" s="119">
        <v>6.7217402211016797</v>
      </c>
      <c r="R23" s="120">
        <v>4.5645891184696197</v>
      </c>
      <c r="S23" s="119">
        <v>4.7486036439855273</v>
      </c>
      <c r="T23" s="119">
        <v>-2.3258335335267333</v>
      </c>
      <c r="U23" s="119">
        <v>6.7947680477772332</v>
      </c>
      <c r="V23" s="119">
        <v>18.585975272860701</v>
      </c>
      <c r="W23" s="119">
        <v>17.738779226177591</v>
      </c>
      <c r="Y23" s="118"/>
      <c r="Z23" s="118"/>
    </row>
    <row r="24" spans="1:28" ht="12.75" customHeight="1" x14ac:dyDescent="0.25">
      <c r="A24" s="109" t="s">
        <v>100</v>
      </c>
      <c r="B24" s="119">
        <v>-1.6294885193117392</v>
      </c>
      <c r="C24" s="119">
        <v>18.425621774437516</v>
      </c>
      <c r="D24" s="119">
        <v>5.333076947199844</v>
      </c>
      <c r="E24" s="119">
        <v>4.5345915233111045</v>
      </c>
      <c r="F24" s="119">
        <v>1.4681646982220853</v>
      </c>
      <c r="G24" s="119">
        <v>4.6937621397057594</v>
      </c>
      <c r="H24" s="119">
        <v>7.5721796163649824</v>
      </c>
      <c r="I24" s="119">
        <v>1.4906204666434109</v>
      </c>
      <c r="J24" s="119">
        <v>17.151354651792737</v>
      </c>
      <c r="K24" s="119">
        <v>2.3224290073522669</v>
      </c>
      <c r="L24" s="119">
        <v>8.0578839142645862</v>
      </c>
      <c r="M24" s="119">
        <v>1.716025889863948</v>
      </c>
      <c r="N24" s="119">
        <v>2.3433735248963306</v>
      </c>
      <c r="O24" s="119">
        <v>4.5471062145701735</v>
      </c>
      <c r="P24" s="119">
        <v>4.4325320740941976</v>
      </c>
      <c r="Q24" s="119">
        <v>5.3641779634926889</v>
      </c>
      <c r="R24" s="120">
        <v>4.5975117519969411</v>
      </c>
      <c r="S24" s="119">
        <v>4.0848380346415913</v>
      </c>
      <c r="T24" s="119">
        <v>-2.7698631435104315</v>
      </c>
      <c r="U24" s="119">
        <v>8.8336555719744645</v>
      </c>
      <c r="V24" s="119">
        <v>2.675195584288792</v>
      </c>
      <c r="W24" s="119">
        <v>12.985255273944318</v>
      </c>
      <c r="Y24" s="118"/>
      <c r="Z24" s="118"/>
    </row>
    <row r="25" spans="1:28" ht="12.75" customHeight="1" x14ac:dyDescent="0.25">
      <c r="A25" s="110" t="s">
        <v>99</v>
      </c>
      <c r="B25" s="121">
        <v>2.887674701612708</v>
      </c>
      <c r="C25" s="121">
        <v>8.9421581418376519</v>
      </c>
      <c r="D25" s="121">
        <v>4.8139448808432794</v>
      </c>
      <c r="E25" s="121">
        <v>0.94180185374639347</v>
      </c>
      <c r="F25" s="121">
        <v>3.5159983779012416</v>
      </c>
      <c r="G25" s="121">
        <v>4.1115371231299491</v>
      </c>
      <c r="H25" s="121">
        <v>5.2128328033893112</v>
      </c>
      <c r="I25" s="121">
        <v>0.50104803622890159</v>
      </c>
      <c r="J25" s="121">
        <v>10.513597715443534</v>
      </c>
      <c r="K25" s="121">
        <v>7.5321896125091214E-2</v>
      </c>
      <c r="L25" s="121">
        <v>4.7145018413023321</v>
      </c>
      <c r="M25" s="121">
        <v>-1.6048102538603559</v>
      </c>
      <c r="N25" s="121">
        <v>3.0847714048963581</v>
      </c>
      <c r="O25" s="121">
        <v>2.42432405567925</v>
      </c>
      <c r="P25" s="121">
        <v>2.8669348901498193</v>
      </c>
      <c r="Q25" s="121">
        <v>7.2159887528755018</v>
      </c>
      <c r="R25" s="122">
        <v>3.4750903064691085</v>
      </c>
      <c r="S25" s="121">
        <v>4.0243366544221226</v>
      </c>
      <c r="T25" s="121">
        <v>1.0824449637487632</v>
      </c>
      <c r="U25" s="121">
        <v>10.244422195203938</v>
      </c>
      <c r="V25" s="121">
        <v>11.186123414152283</v>
      </c>
      <c r="W25" s="121">
        <v>24.28318539206844</v>
      </c>
      <c r="X25" s="118">
        <f t="shared" ref="X25:Z84" si="0">AVERAGE(S5:S25)</f>
        <v>2.1143970497486451</v>
      </c>
      <c r="Y25" s="118">
        <f t="shared" si="0"/>
        <v>0.9060042281243238</v>
      </c>
      <c r="Z25" s="118">
        <f>AVERAGE(U5:U25)</f>
        <v>1.6784058592597073</v>
      </c>
      <c r="AA25" s="118">
        <f t="shared" ref="AA25" si="1">AVERAGE(V5:V25)</f>
        <v>7.2146723473413896</v>
      </c>
      <c r="AB25" s="118">
        <f>AVERAGE(W5:W25)</f>
        <v>4.5571590749688529</v>
      </c>
    </row>
    <row r="26" spans="1:28" ht="12.75" customHeight="1" x14ac:dyDescent="0.25">
      <c r="A26" s="110" t="s">
        <v>98</v>
      </c>
      <c r="B26" s="121">
        <v>3.0345476878288258</v>
      </c>
      <c r="C26" s="121">
        <v>8.6081550763044579</v>
      </c>
      <c r="D26" s="121">
        <v>0.74783164433396276</v>
      </c>
      <c r="E26" s="121">
        <v>-2.0409705411421286</v>
      </c>
      <c r="F26" s="121">
        <v>-0.21987969674341912</v>
      </c>
      <c r="G26" s="121">
        <v>0.42885366667133606</v>
      </c>
      <c r="H26" s="121">
        <v>4.9006003599950665</v>
      </c>
      <c r="I26" s="121">
        <v>-0.43849019911925691</v>
      </c>
      <c r="J26" s="121">
        <v>7.3212046381469609</v>
      </c>
      <c r="K26" s="121">
        <v>0.81004111917417632</v>
      </c>
      <c r="L26" s="121">
        <v>4.2929594103861435</v>
      </c>
      <c r="M26" s="121">
        <v>0.93715916909933306</v>
      </c>
      <c r="N26" s="121">
        <v>3.7904657780627238</v>
      </c>
      <c r="O26" s="121">
        <v>3.1823720895904462</v>
      </c>
      <c r="P26" s="121">
        <v>2.4941183704794145</v>
      </c>
      <c r="Q26" s="121">
        <v>1.2900970219730024</v>
      </c>
      <c r="R26" s="122">
        <v>2.3260553935136929</v>
      </c>
      <c r="S26" s="121">
        <v>3.0913681250219538</v>
      </c>
      <c r="T26" s="121">
        <v>2.2454492870510157</v>
      </c>
      <c r="U26" s="121">
        <v>2.0369539351466459</v>
      </c>
      <c r="V26" s="121">
        <v>13.823709762235259</v>
      </c>
      <c r="W26" s="121">
        <v>12.826781323413483</v>
      </c>
      <c r="X26" s="118">
        <f t="shared" si="0"/>
        <v>2.3209473147196826</v>
      </c>
      <c r="Y26" s="118">
        <f t="shared" si="0"/>
        <v>1.1680648951615062</v>
      </c>
      <c r="Z26" s="118">
        <f>AVERAGE(U6:U26)</f>
        <v>2.3783286298463104</v>
      </c>
      <c r="AA26" s="118">
        <f t="shared" ref="AA26:AB41" si="2">AVERAGE(V6:V26)</f>
        <v>7.6485741203204309</v>
      </c>
      <c r="AB26" s="118">
        <f t="shared" si="2"/>
        <v>5.939331067274078</v>
      </c>
    </row>
    <row r="27" spans="1:28" ht="12.75" customHeight="1" x14ac:dyDescent="0.25">
      <c r="A27" s="110" t="s">
        <v>97</v>
      </c>
      <c r="B27" s="121">
        <v>5.9672657707923404</v>
      </c>
      <c r="C27" s="121">
        <v>5.1204775893843424</v>
      </c>
      <c r="D27" s="121">
        <v>-0.15553135392516459</v>
      </c>
      <c r="E27" s="121">
        <v>-13.821586257601981</v>
      </c>
      <c r="F27" s="121">
        <v>-4.7669480794794055</v>
      </c>
      <c r="G27" s="121">
        <v>-2.6201625487989433</v>
      </c>
      <c r="H27" s="121">
        <v>1.1132993876842967</v>
      </c>
      <c r="I27" s="121">
        <v>-9.0114688675191346E-2</v>
      </c>
      <c r="J27" s="121">
        <v>3.6681893232317186</v>
      </c>
      <c r="K27" s="121">
        <v>1.3780278859171879</v>
      </c>
      <c r="L27" s="121">
        <v>2.8202392143493515</v>
      </c>
      <c r="M27" s="121">
        <v>-0.58990525063434829</v>
      </c>
      <c r="N27" s="121">
        <v>3.9022679374489</v>
      </c>
      <c r="O27" s="121">
        <v>1.7323941763832451</v>
      </c>
      <c r="P27" s="121">
        <v>0.82307001746442232</v>
      </c>
      <c r="Q27" s="121">
        <v>-1.7645307236938579</v>
      </c>
      <c r="R27" s="122">
        <v>0.46119574841032573</v>
      </c>
      <c r="S27" s="121">
        <v>-1.8256727647669946</v>
      </c>
      <c r="T27" s="121">
        <v>3.4989090436340575</v>
      </c>
      <c r="U27" s="121">
        <v>1.1936070761618289</v>
      </c>
      <c r="V27" s="121">
        <v>3.0139570322230469</v>
      </c>
      <c r="W27" s="121">
        <v>-5.1981001008029821</v>
      </c>
      <c r="X27" s="118">
        <f t="shared" si="0"/>
        <v>2.1470752148841568</v>
      </c>
      <c r="Y27" s="118">
        <f t="shared" si="0"/>
        <v>1.3457141987539722</v>
      </c>
      <c r="Z27" s="118">
        <f t="shared" si="0"/>
        <v>2.6289753047910103</v>
      </c>
      <c r="AA27" s="118">
        <f t="shared" si="2"/>
        <v>7.5766166691997823</v>
      </c>
      <c r="AB27" s="118">
        <f t="shared" ref="AB27:AB90" si="3">AVERAGE(W7:W27)</f>
        <v>6.0065799441363579</v>
      </c>
    </row>
    <row r="28" spans="1:28" ht="12.75" customHeight="1" x14ac:dyDescent="0.25">
      <c r="A28" s="113" t="s">
        <v>96</v>
      </c>
      <c r="B28" s="121">
        <v>11.062488628540002</v>
      </c>
      <c r="C28" s="121">
        <v>0.25897219951320771</v>
      </c>
      <c r="D28" s="121">
        <v>-1.9260573886210164</v>
      </c>
      <c r="E28" s="121">
        <v>-15.700649322043725</v>
      </c>
      <c r="F28" s="121">
        <v>-4.6341420755364959</v>
      </c>
      <c r="G28" s="121">
        <v>-3.8940035494967051</v>
      </c>
      <c r="H28" s="121">
        <v>-3.1536148153256005</v>
      </c>
      <c r="I28" s="121">
        <v>0.94475934390687577</v>
      </c>
      <c r="J28" s="121">
        <v>5.0451939035741411</v>
      </c>
      <c r="K28" s="121">
        <v>2.1072074060782375</v>
      </c>
      <c r="L28" s="121">
        <v>0.99377747728230936</v>
      </c>
      <c r="M28" s="121">
        <v>-0.23781560043805161</v>
      </c>
      <c r="N28" s="121">
        <v>3.4234093721672743</v>
      </c>
      <c r="O28" s="121">
        <v>1.0089174028174108</v>
      </c>
      <c r="P28" s="121">
        <v>-6.7379395288780231E-3</v>
      </c>
      <c r="Q28" s="121">
        <v>-3.7663262658281238</v>
      </c>
      <c r="R28" s="122">
        <v>-0.53180179884955159</v>
      </c>
      <c r="S28" s="121">
        <v>-1.8510549249314501</v>
      </c>
      <c r="T28" s="121">
        <v>3.5966005931725498</v>
      </c>
      <c r="U28" s="121">
        <v>-7.4413580567822768</v>
      </c>
      <c r="V28" s="121">
        <v>9.7649609889032263</v>
      </c>
      <c r="W28" s="121">
        <v>-12.493608932958388</v>
      </c>
      <c r="X28" s="118">
        <f t="shared" si="0"/>
        <v>1.802484590346987</v>
      </c>
      <c r="Y28" s="118">
        <f t="shared" si="0"/>
        <v>1.3853098125906984</v>
      </c>
      <c r="Z28" s="118">
        <f t="shared" si="0"/>
        <v>1.7923964715734406</v>
      </c>
      <c r="AA28" s="118">
        <f t="shared" si="2"/>
        <v>8.2153307781244482</v>
      </c>
      <c r="AB28" s="118">
        <f t="shared" si="3"/>
        <v>4.6961332845337154</v>
      </c>
    </row>
    <row r="29" spans="1:28" ht="12.75" customHeight="1" x14ac:dyDescent="0.25">
      <c r="A29" s="106" t="s">
        <v>95</v>
      </c>
      <c r="B29" s="119">
        <v>4.7146925595061617</v>
      </c>
      <c r="C29" s="119">
        <v>13.887836724431635</v>
      </c>
      <c r="D29" s="119">
        <v>-2.3006946540547468</v>
      </c>
      <c r="E29" s="119">
        <v>-9.8469113865533693</v>
      </c>
      <c r="F29" s="119">
        <v>-2.4666941644655105</v>
      </c>
      <c r="G29" s="119">
        <v>-2.3258082070154673</v>
      </c>
      <c r="H29" s="119">
        <v>-4.2340839204242027</v>
      </c>
      <c r="I29" s="119">
        <v>4.6041095147167699</v>
      </c>
      <c r="J29" s="119">
        <v>7.0110702426114724</v>
      </c>
      <c r="K29" s="119">
        <v>4.3802523020547435</v>
      </c>
      <c r="L29" s="119">
        <v>3.0156846067854737</v>
      </c>
      <c r="M29" s="119">
        <v>4.3673655550648283</v>
      </c>
      <c r="N29" s="119">
        <v>3.1870616227611892</v>
      </c>
      <c r="O29" s="119">
        <v>2.9367365358137221</v>
      </c>
      <c r="P29" s="119">
        <v>1.6490899595831943</v>
      </c>
      <c r="Q29" s="119">
        <v>-6.2353545639535657</v>
      </c>
      <c r="R29" s="120">
        <v>0.47691912735048358</v>
      </c>
      <c r="S29" s="119">
        <v>0.23811658945740444</v>
      </c>
      <c r="T29" s="119">
        <v>4.2692785412955958</v>
      </c>
      <c r="U29" s="119">
        <v>-7.9268596104995144</v>
      </c>
      <c r="V29" s="119">
        <v>-4.575331293262586</v>
      </c>
      <c r="W29" s="119">
        <v>-18.584693503951179</v>
      </c>
      <c r="X29" s="118">
        <f t="shared" si="0"/>
        <v>1.4966903087460948</v>
      </c>
      <c r="Y29" s="118">
        <f t="shared" si="0"/>
        <v>1.9116041833206714</v>
      </c>
      <c r="Z29" s="118">
        <f t="shared" si="0"/>
        <v>0.75311394027661593</v>
      </c>
      <c r="AA29" s="118">
        <f t="shared" si="2"/>
        <v>8.3100231296058471</v>
      </c>
      <c r="AB29" s="118">
        <f t="shared" si="3"/>
        <v>2.3329220208158477</v>
      </c>
    </row>
    <row r="30" spans="1:28" ht="12.75" customHeight="1" x14ac:dyDescent="0.25">
      <c r="A30" s="106" t="s">
        <v>94</v>
      </c>
      <c r="B30" s="119">
        <v>7.3440560020534784</v>
      </c>
      <c r="C30" s="119">
        <v>20.784198414583056</v>
      </c>
      <c r="D30" s="119">
        <v>0.66180690148900378</v>
      </c>
      <c r="E30" s="119">
        <v>0.40271157143052516</v>
      </c>
      <c r="F30" s="119">
        <v>2.8125651074739855</v>
      </c>
      <c r="G30" s="119">
        <v>2.3162700007460568</v>
      </c>
      <c r="H30" s="119">
        <v>-3.0899818175314064</v>
      </c>
      <c r="I30" s="119">
        <v>4.3997597718419712</v>
      </c>
      <c r="J30" s="119">
        <v>4.2476411065927477</v>
      </c>
      <c r="K30" s="119">
        <v>4.4238580520349791</v>
      </c>
      <c r="L30" s="119">
        <v>3.2626096553290074</v>
      </c>
      <c r="M30" s="119">
        <v>3.0430354345213795</v>
      </c>
      <c r="N30" s="119">
        <v>2.7809269502094613</v>
      </c>
      <c r="O30" s="119">
        <v>2.4859074984994622</v>
      </c>
      <c r="P30" s="119">
        <v>2.7387762458267906</v>
      </c>
      <c r="Q30" s="119">
        <v>-0.24039827665750524</v>
      </c>
      <c r="R30" s="120">
        <v>2.2982025295287478</v>
      </c>
      <c r="S30" s="119">
        <v>0.69534490180440667</v>
      </c>
      <c r="T30" s="119">
        <v>4.1221979762512406</v>
      </c>
      <c r="U30" s="119">
        <v>-4.2770790495577522</v>
      </c>
      <c r="V30" s="119">
        <v>-11.072120462149327</v>
      </c>
      <c r="W30" s="119">
        <v>-16.531879044580343</v>
      </c>
      <c r="X30" s="118">
        <f t="shared" si="0"/>
        <v>1.1538831798872331</v>
      </c>
      <c r="Y30" s="118">
        <f t="shared" si="0"/>
        <v>2.0491846674623693</v>
      </c>
      <c r="Z30" s="118">
        <f t="shared" si="0"/>
        <v>1.3213707822775063E-2</v>
      </c>
      <c r="AA30" s="118">
        <f t="shared" si="2"/>
        <v>7.8059388560161391</v>
      </c>
      <c r="AB30" s="118">
        <f t="shared" si="3"/>
        <v>0.23408486268408929</v>
      </c>
    </row>
    <row r="31" spans="1:28" ht="12.75" customHeight="1" x14ac:dyDescent="0.25">
      <c r="A31" s="106" t="s">
        <v>93</v>
      </c>
      <c r="B31" s="119">
        <v>11.683817489129854</v>
      </c>
      <c r="C31" s="119">
        <v>15.821937680979016</v>
      </c>
      <c r="D31" s="119">
        <v>2.9267283404139199</v>
      </c>
      <c r="E31" s="119">
        <v>13.577128736463507</v>
      </c>
      <c r="F31" s="119">
        <v>7.1242600828924196</v>
      </c>
      <c r="G31" s="119">
        <v>5.7486082737775224</v>
      </c>
      <c r="H31" s="119">
        <v>-1.2885946119209346</v>
      </c>
      <c r="I31" s="119">
        <v>4.9254337129338799</v>
      </c>
      <c r="J31" s="119">
        <v>6.3332141826029975</v>
      </c>
      <c r="K31" s="119">
        <v>4.0299384167991503</v>
      </c>
      <c r="L31" s="119">
        <v>4.0627253358856308</v>
      </c>
      <c r="M31" s="119">
        <v>4.7192296447414739</v>
      </c>
      <c r="N31" s="119">
        <v>2.4144860586219341</v>
      </c>
      <c r="O31" s="119">
        <v>3.3995968107755958</v>
      </c>
      <c r="P31" s="119">
        <v>4.503942268032457</v>
      </c>
      <c r="Q31" s="119">
        <v>2.3781869354108753</v>
      </c>
      <c r="R31" s="120">
        <v>4.174709005558519</v>
      </c>
      <c r="S31" s="119">
        <v>2.710975195738996</v>
      </c>
      <c r="T31" s="119">
        <v>4.1796444389146314</v>
      </c>
      <c r="U31" s="119">
        <v>-0.45162663707261075</v>
      </c>
      <c r="V31" s="119">
        <v>20.140271701130974</v>
      </c>
      <c r="W31" s="119">
        <v>-8.6132132638302554</v>
      </c>
      <c r="X31" s="118">
        <f t="shared" si="0"/>
        <v>0.99765734370557679</v>
      </c>
      <c r="Y31" s="118">
        <f t="shared" si="0"/>
        <v>2.2859020876900127</v>
      </c>
      <c r="Z31" s="118">
        <f t="shared" si="0"/>
        <v>-0.51775925568896697</v>
      </c>
      <c r="AA31" s="118">
        <f t="shared" si="2"/>
        <v>8.0822674343802365</v>
      </c>
      <c r="AB31" s="118">
        <f t="shared" si="3"/>
        <v>-1.3105560237541749</v>
      </c>
    </row>
    <row r="32" spans="1:28" ht="12.75" customHeight="1" x14ac:dyDescent="0.25">
      <c r="A32" s="109" t="s">
        <v>92</v>
      </c>
      <c r="B32" s="119">
        <v>8.7848334197351505</v>
      </c>
      <c r="C32" s="119">
        <v>10.98089617516993</v>
      </c>
      <c r="D32" s="119">
        <v>6.6462653116205805</v>
      </c>
      <c r="E32" s="119">
        <v>16.116083065344977</v>
      </c>
      <c r="F32" s="119">
        <v>11.779485881924856</v>
      </c>
      <c r="G32" s="119">
        <v>9.1972109067520726</v>
      </c>
      <c r="H32" s="119">
        <v>-0.97867341177760858</v>
      </c>
      <c r="I32" s="119">
        <v>2.0022426770671231</v>
      </c>
      <c r="J32" s="119">
        <v>7.382883144502439</v>
      </c>
      <c r="K32" s="119">
        <v>2.5811749591696298</v>
      </c>
      <c r="L32" s="119">
        <v>5.0484625763184354</v>
      </c>
      <c r="M32" s="119">
        <v>5.7448800078582885</v>
      </c>
      <c r="N32" s="119">
        <v>2.440357003335647</v>
      </c>
      <c r="O32" s="119">
        <v>3.6311336091852997</v>
      </c>
      <c r="P32" s="119">
        <v>5.3314598623265264</v>
      </c>
      <c r="Q32" s="119">
        <v>4.4615929807293897</v>
      </c>
      <c r="R32" s="120">
        <v>5.1726281887046532</v>
      </c>
      <c r="S32" s="119">
        <v>1.6278146115270342</v>
      </c>
      <c r="T32" s="119">
        <v>2.7507195621456093</v>
      </c>
      <c r="U32" s="119">
        <v>7.5965392602079129</v>
      </c>
      <c r="V32" s="119">
        <v>20.858804240764073</v>
      </c>
      <c r="W32" s="119">
        <v>-8.9966794969955863</v>
      </c>
      <c r="X32" s="118">
        <f t="shared" si="0"/>
        <v>0.97715828922257775</v>
      </c>
      <c r="Y32" s="118">
        <f t="shared" si="0"/>
        <v>2.6890677866204507</v>
      </c>
      <c r="Z32" s="118">
        <f t="shared" si="0"/>
        <v>-0.5613079578587038</v>
      </c>
      <c r="AA32" s="118">
        <f t="shared" si="2"/>
        <v>8.2423060242440496</v>
      </c>
      <c r="AB32" s="118">
        <f t="shared" si="3"/>
        <v>-2.4954748100666251</v>
      </c>
    </row>
    <row r="33" spans="1:28" ht="12.75" customHeight="1" x14ac:dyDescent="0.25">
      <c r="A33" s="110" t="s">
        <v>91</v>
      </c>
      <c r="B33" s="121">
        <v>15.371845601736167</v>
      </c>
      <c r="C33" s="121">
        <v>2.8691760610352279</v>
      </c>
      <c r="D33" s="121">
        <v>-2.619989373176157</v>
      </c>
      <c r="E33" s="121">
        <v>9.8913221348259093</v>
      </c>
      <c r="F33" s="121">
        <v>-0.77248561704733598</v>
      </c>
      <c r="G33" s="121">
        <v>6.9242304197514315E-2</v>
      </c>
      <c r="H33" s="121">
        <v>0.42245287050906022</v>
      </c>
      <c r="I33" s="121">
        <v>-5.4621700625630432</v>
      </c>
      <c r="J33" s="121">
        <v>2.9947569677675867</v>
      </c>
      <c r="K33" s="121">
        <v>-2.5420765924696664</v>
      </c>
      <c r="L33" s="121">
        <v>6.8106614587515102</v>
      </c>
      <c r="M33" s="121">
        <v>2.3524303839382421</v>
      </c>
      <c r="N33" s="121">
        <v>2.145460409163169</v>
      </c>
      <c r="O33" s="121">
        <v>1.8306205590303604</v>
      </c>
      <c r="P33" s="121">
        <v>2.4474925732561381</v>
      </c>
      <c r="Q33" s="121">
        <v>3.930985902086559</v>
      </c>
      <c r="R33" s="122">
        <v>2.6670283923609928</v>
      </c>
      <c r="S33" s="121">
        <v>-1.7298106398855317E-2</v>
      </c>
      <c r="T33" s="121">
        <v>-0.75047811455489777</v>
      </c>
      <c r="U33" s="121">
        <v>3.1221299148292081</v>
      </c>
      <c r="V33" s="121">
        <v>14.664597368104904</v>
      </c>
      <c r="W33" s="121">
        <v>-4.6419319307424267</v>
      </c>
      <c r="X33" s="118">
        <f t="shared" si="0"/>
        <v>1.1115596996275474</v>
      </c>
      <c r="Y33" s="118">
        <f t="shared" si="0"/>
        <v>2.1068072750762021</v>
      </c>
      <c r="Z33" s="118">
        <f t="shared" si="0"/>
        <v>-0.58555953081769374</v>
      </c>
      <c r="AA33" s="118">
        <f t="shared" si="2"/>
        <v>8.386553808517057</v>
      </c>
      <c r="AB33" s="118">
        <f t="shared" si="3"/>
        <v>-2.6219740992066582</v>
      </c>
    </row>
    <row r="34" spans="1:28" ht="12.75" customHeight="1" x14ac:dyDescent="0.25">
      <c r="A34" s="110" t="s">
        <v>90</v>
      </c>
      <c r="B34" s="121">
        <v>13.434888131062461</v>
      </c>
      <c r="C34" s="121">
        <v>-2.0252171413912223</v>
      </c>
      <c r="D34" s="121">
        <v>2.0808277424867017</v>
      </c>
      <c r="E34" s="121">
        <v>9.9959206101329912E-2</v>
      </c>
      <c r="F34" s="121">
        <v>-12.314611435681922</v>
      </c>
      <c r="G34" s="121">
        <v>-1.9913947267001131</v>
      </c>
      <c r="H34" s="121">
        <v>-1.7047270521089675</v>
      </c>
      <c r="I34" s="121">
        <v>-2.8229391039608309</v>
      </c>
      <c r="J34" s="121">
        <v>4.802507979536963</v>
      </c>
      <c r="K34" s="121">
        <v>-3.8103086788781937</v>
      </c>
      <c r="L34" s="121">
        <v>5.1407612587765605</v>
      </c>
      <c r="M34" s="121">
        <v>-0.54808141981917968</v>
      </c>
      <c r="N34" s="121">
        <v>2.9926367306496227</v>
      </c>
      <c r="O34" s="121">
        <v>0.88887342257109037</v>
      </c>
      <c r="P34" s="121">
        <v>1.0603283877562708</v>
      </c>
      <c r="Q34" s="121">
        <v>-0.84254288307165082</v>
      </c>
      <c r="R34" s="122">
        <v>0.78124238394707834</v>
      </c>
      <c r="S34" s="121">
        <v>-2.0397228203730799</v>
      </c>
      <c r="T34" s="121">
        <v>0.25352810063368203</v>
      </c>
      <c r="U34" s="121">
        <v>-6.8266813927705279</v>
      </c>
      <c r="V34" s="121">
        <v>27.409337285753232</v>
      </c>
      <c r="W34" s="121">
        <v>-4.1092450974860135</v>
      </c>
      <c r="X34" s="118">
        <f t="shared" si="0"/>
        <v>1.0383089724471928</v>
      </c>
      <c r="Y34" s="118">
        <f t="shared" si="0"/>
        <v>2.0607083041462757</v>
      </c>
      <c r="Z34" s="118">
        <f t="shared" si="0"/>
        <v>-1.0767848448564976</v>
      </c>
      <c r="AA34" s="118">
        <f t="shared" si="2"/>
        <v>9.1955473853590899</v>
      </c>
      <c r="AB34" s="118">
        <f t="shared" si="3"/>
        <v>-3.1917182864853428</v>
      </c>
    </row>
    <row r="35" spans="1:28" ht="12.75" customHeight="1" x14ac:dyDescent="0.25">
      <c r="A35" s="110" t="s">
        <v>89</v>
      </c>
      <c r="B35" s="121">
        <v>1.4687257925261488</v>
      </c>
      <c r="C35" s="121">
        <v>2.5258100652776116</v>
      </c>
      <c r="D35" s="121">
        <v>7.7030883979306575</v>
      </c>
      <c r="E35" s="121">
        <v>3.2111600219953074</v>
      </c>
      <c r="F35" s="121">
        <v>-12.023103099135547</v>
      </c>
      <c r="G35" s="121">
        <v>1.9062119021053592</v>
      </c>
      <c r="H35" s="121">
        <v>-3.1644844783533133</v>
      </c>
      <c r="I35" s="121">
        <v>-2.0636256588407731</v>
      </c>
      <c r="J35" s="121">
        <v>1.8270080249659593</v>
      </c>
      <c r="K35" s="121">
        <v>-3.8778324370530748</v>
      </c>
      <c r="L35" s="121">
        <v>2.6539889717378973</v>
      </c>
      <c r="M35" s="121">
        <v>-8.0582166219744789E-2</v>
      </c>
      <c r="N35" s="121">
        <v>3.5079321359108739</v>
      </c>
      <c r="O35" s="121">
        <v>0.47002098157531425</v>
      </c>
      <c r="P35" s="121">
        <v>0.94352272147883998</v>
      </c>
      <c r="Q35" s="121">
        <v>-1.2179880063527548</v>
      </c>
      <c r="R35" s="122">
        <v>0.6261807114215534</v>
      </c>
      <c r="S35" s="121">
        <v>-0.73181201449444844</v>
      </c>
      <c r="T35" s="121">
        <v>2.0075091063399331</v>
      </c>
      <c r="U35" s="121">
        <v>-6.885549042403472</v>
      </c>
      <c r="V35" s="121">
        <v>1.5715356177495199</v>
      </c>
      <c r="W35" s="121">
        <v>-3.6939516488309287</v>
      </c>
      <c r="X35" s="118">
        <f t="shared" si="0"/>
        <v>1.0548751574429271</v>
      </c>
      <c r="Y35" s="118">
        <f t="shared" si="0"/>
        <v>2.0486884290014964</v>
      </c>
      <c r="Z35" s="118">
        <f t="shared" si="0"/>
        <v>-1.5070439500777477</v>
      </c>
      <c r="AA35" s="118">
        <f t="shared" si="2"/>
        <v>9.0413721249687509</v>
      </c>
      <c r="AB35" s="118">
        <f t="shared" si="3"/>
        <v>-3.2605194013965542</v>
      </c>
    </row>
    <row r="36" spans="1:28" ht="12.75" customHeight="1" x14ac:dyDescent="0.25">
      <c r="A36" s="113" t="s">
        <v>88</v>
      </c>
      <c r="B36" s="121">
        <v>0.77621900514999176</v>
      </c>
      <c r="C36" s="121">
        <v>14.426582740452032</v>
      </c>
      <c r="D36" s="121">
        <v>2.5773218465864556</v>
      </c>
      <c r="E36" s="121">
        <v>2.0406768379999551</v>
      </c>
      <c r="F36" s="121">
        <v>-9.9614002256464431</v>
      </c>
      <c r="G36" s="121">
        <v>0.325619959269563</v>
      </c>
      <c r="H36" s="121">
        <v>2.9576473982648066</v>
      </c>
      <c r="I36" s="121">
        <v>1.0154310923761622</v>
      </c>
      <c r="J36" s="121">
        <v>-0.29233716883977356</v>
      </c>
      <c r="K36" s="121">
        <v>-2.6680551391337959</v>
      </c>
      <c r="L36" s="121">
        <v>1.0479314601533174</v>
      </c>
      <c r="M36" s="121">
        <v>-1.7419145683029824</v>
      </c>
      <c r="N36" s="121">
        <v>4.188720409085378</v>
      </c>
      <c r="O36" s="121">
        <v>0.82503512557123848</v>
      </c>
      <c r="P36" s="121">
        <v>0.54024479504108935</v>
      </c>
      <c r="Q36" s="121">
        <v>0.88516563964160522</v>
      </c>
      <c r="R36" s="122">
        <v>0.58871194596799015</v>
      </c>
      <c r="S36" s="121">
        <v>0.5895998067791286</v>
      </c>
      <c r="T36" s="121">
        <v>4.7273271039423692</v>
      </c>
      <c r="U36" s="121">
        <v>-4.8898009168708345</v>
      </c>
      <c r="V36" s="121">
        <v>5.553671163838847</v>
      </c>
      <c r="W36" s="121">
        <v>10.703903715231755</v>
      </c>
      <c r="X36" s="118">
        <f t="shared" si="0"/>
        <v>1.0814160486676228</v>
      </c>
      <c r="Y36" s="118">
        <f t="shared" si="0"/>
        <v>2.0177935398775038</v>
      </c>
      <c r="Z36" s="118">
        <f t="shared" si="0"/>
        <v>-1.6823302298070042</v>
      </c>
      <c r="AA36" s="118">
        <f t="shared" si="2"/>
        <v>9.3122683699260396</v>
      </c>
      <c r="AB36" s="118">
        <f t="shared" si="3"/>
        <v>-2.6514126649658989</v>
      </c>
    </row>
    <row r="37" spans="1:28" ht="12.75" customHeight="1" x14ac:dyDescent="0.25">
      <c r="A37" s="106" t="s">
        <v>87</v>
      </c>
      <c r="B37" s="119">
        <v>1.2538892011804137E-2</v>
      </c>
      <c r="C37" s="119">
        <v>2.2354026278258443</v>
      </c>
      <c r="D37" s="119">
        <v>14.192942093738914</v>
      </c>
      <c r="E37" s="119">
        <v>0.23574140159765555</v>
      </c>
      <c r="F37" s="119">
        <v>0.73554383104685872</v>
      </c>
      <c r="G37" s="119">
        <v>7.3770551586570976</v>
      </c>
      <c r="H37" s="119">
        <v>7.9771031708510742</v>
      </c>
      <c r="I37" s="119">
        <v>10.047659258635711</v>
      </c>
      <c r="J37" s="119">
        <v>1.1493772415164472</v>
      </c>
      <c r="K37" s="119">
        <v>1.4136427944054786</v>
      </c>
      <c r="L37" s="119">
        <v>0.69427299625981487</v>
      </c>
      <c r="M37" s="119">
        <v>-1.3367981243779914</v>
      </c>
      <c r="N37" s="119">
        <v>7.5503944954662394</v>
      </c>
      <c r="O37" s="119">
        <v>3.3206069309567487</v>
      </c>
      <c r="P37" s="119">
        <v>4.0721791765963244</v>
      </c>
      <c r="Q37" s="119">
        <v>2.7878912147467849</v>
      </c>
      <c r="R37" s="120">
        <v>3.8780823624582128</v>
      </c>
      <c r="S37" s="119">
        <v>0.90651493320113019</v>
      </c>
      <c r="T37" s="119">
        <v>3.6496552389728709</v>
      </c>
      <c r="U37" s="119">
        <v>0.91036596765299294</v>
      </c>
      <c r="V37" s="119">
        <v>18.246149040041693</v>
      </c>
      <c r="W37" s="119">
        <v>10.280750737462707</v>
      </c>
      <c r="X37" s="118">
        <f t="shared" si="0"/>
        <v>1.1872305733721094</v>
      </c>
      <c r="Y37" s="118">
        <f t="shared" si="0"/>
        <v>2.0023042118780157</v>
      </c>
      <c r="Z37" s="118">
        <f t="shared" si="0"/>
        <v>-1.4056711000396493</v>
      </c>
      <c r="AA37" s="118">
        <f t="shared" si="2"/>
        <v>9.8907642469525037</v>
      </c>
      <c r="AB37" s="118">
        <f t="shared" si="3"/>
        <v>-2.0479200762884879</v>
      </c>
    </row>
    <row r="38" spans="1:28" ht="12.75" customHeight="1" x14ac:dyDescent="0.25">
      <c r="A38" s="106" t="s">
        <v>86</v>
      </c>
      <c r="B38" s="119">
        <v>2.0046884223504646</v>
      </c>
      <c r="C38" s="119">
        <v>3.9991347023141</v>
      </c>
      <c r="D38" s="119">
        <v>7.9001613694186013</v>
      </c>
      <c r="E38" s="119">
        <v>9.3636847791392022</v>
      </c>
      <c r="F38" s="119">
        <v>13.243277034078837</v>
      </c>
      <c r="G38" s="119">
        <v>8.911154195516314</v>
      </c>
      <c r="H38" s="119">
        <v>9.4034571863691241</v>
      </c>
      <c r="I38" s="119">
        <v>6.4196193080013453</v>
      </c>
      <c r="J38" s="119">
        <v>2.5961617767010114</v>
      </c>
      <c r="K38" s="119">
        <v>14.442692717717787</v>
      </c>
      <c r="L38" s="119">
        <v>4.0965250226159267</v>
      </c>
      <c r="M38" s="119">
        <v>3.7682226600913582</v>
      </c>
      <c r="N38" s="119">
        <v>3.003759426126984</v>
      </c>
      <c r="O38" s="119">
        <v>5.5714775911248848</v>
      </c>
      <c r="P38" s="119">
        <v>6.210330924804941</v>
      </c>
      <c r="Q38" s="119">
        <v>6.8856373629190948</v>
      </c>
      <c r="R38" s="120">
        <v>6.3082566016414932</v>
      </c>
      <c r="S38" s="119">
        <v>3.1084053493530606</v>
      </c>
      <c r="T38" s="119">
        <v>6.4601533585864512</v>
      </c>
      <c r="U38" s="119">
        <v>11.940896697033043</v>
      </c>
      <c r="V38" s="119">
        <v>13.034358153854186</v>
      </c>
      <c r="W38" s="119">
        <v>12.265499147890191</v>
      </c>
      <c r="X38" s="118">
        <f t="shared" si="0"/>
        <v>1.3798392625905285</v>
      </c>
      <c r="Y38" s="118">
        <f t="shared" si="0"/>
        <v>2.2762470536990653</v>
      </c>
      <c r="Z38" s="118">
        <f t="shared" si="0"/>
        <v>-0.43712388509228139</v>
      </c>
      <c r="AA38" s="118">
        <f t="shared" si="2"/>
        <v>10.516017546108491</v>
      </c>
      <c r="AB38" s="118">
        <f t="shared" si="3"/>
        <v>-0.61321377618284545</v>
      </c>
    </row>
    <row r="39" spans="1:28" ht="12.75" customHeight="1" x14ac:dyDescent="0.25">
      <c r="A39" s="106" t="s">
        <v>85</v>
      </c>
      <c r="B39" s="119">
        <v>4.5536848925852524</v>
      </c>
      <c r="C39" s="119">
        <v>1.7475618441120222</v>
      </c>
      <c r="D39" s="119">
        <v>6.3198261094014496</v>
      </c>
      <c r="E39" s="119">
        <v>7.1669213193864545</v>
      </c>
      <c r="F39" s="119">
        <v>19.231755890828218</v>
      </c>
      <c r="G39" s="119">
        <v>8.8312349160375003</v>
      </c>
      <c r="H39" s="119">
        <v>12.1004266086568</v>
      </c>
      <c r="I39" s="119">
        <v>2.6466486507175313</v>
      </c>
      <c r="J39" s="119">
        <v>5.0565458272445962</v>
      </c>
      <c r="K39" s="119">
        <v>-0.79189379194724019</v>
      </c>
      <c r="L39" s="119">
        <v>8.5768405836512471</v>
      </c>
      <c r="M39" s="119">
        <v>4.4213234421011105</v>
      </c>
      <c r="N39" s="119">
        <v>3.2248337814568595</v>
      </c>
      <c r="O39" s="119">
        <v>5.2170584819539068</v>
      </c>
      <c r="P39" s="119">
        <v>6.2204213877338876</v>
      </c>
      <c r="Q39" s="119">
        <v>8.5800342647358576</v>
      </c>
      <c r="R39" s="120">
        <v>6.5588065251683814</v>
      </c>
      <c r="S39" s="119">
        <v>4.8871640542621497</v>
      </c>
      <c r="T39" s="119">
        <v>4.3188357609981187</v>
      </c>
      <c r="U39" s="119">
        <v>14.178511753680013</v>
      </c>
      <c r="V39" s="119">
        <v>13.704095896508207</v>
      </c>
      <c r="W39" s="119">
        <v>12.980635049654431</v>
      </c>
      <c r="X39" s="118">
        <f t="shared" si="0"/>
        <v>1.6414765871769734</v>
      </c>
      <c r="Y39" s="118">
        <f t="shared" si="0"/>
        <v>2.4347761272310273</v>
      </c>
      <c r="Z39" s="118">
        <f t="shared" si="0"/>
        <v>0.73330224860587567</v>
      </c>
      <c r="AA39" s="118">
        <f t="shared" si="2"/>
        <v>11.216784443488589</v>
      </c>
      <c r="AB39" s="118">
        <f t="shared" si="3"/>
        <v>0.71761184386733501</v>
      </c>
    </row>
    <row r="40" spans="1:28" ht="12.75" customHeight="1" x14ac:dyDescent="0.25">
      <c r="A40" s="109" t="s">
        <v>84</v>
      </c>
      <c r="B40" s="119">
        <v>1.5416989869047937</v>
      </c>
      <c r="C40" s="119">
        <v>-8.2306261267848679</v>
      </c>
      <c r="D40" s="119">
        <v>9.0342380718411608</v>
      </c>
      <c r="E40" s="119">
        <v>7.3715990055301273</v>
      </c>
      <c r="F40" s="119">
        <v>10.0328982588467</v>
      </c>
      <c r="G40" s="119">
        <v>7.6723530414186003</v>
      </c>
      <c r="H40" s="119">
        <v>7.5925822230129558</v>
      </c>
      <c r="I40" s="119">
        <v>3.4568726853664966</v>
      </c>
      <c r="J40" s="119">
        <v>8.138665835431901</v>
      </c>
      <c r="K40" s="119">
        <v>1.7626337029362782</v>
      </c>
      <c r="L40" s="119">
        <v>8.6448818237161884</v>
      </c>
      <c r="M40" s="119">
        <v>7.540205863424454</v>
      </c>
      <c r="N40" s="119">
        <v>2.7776995980643537</v>
      </c>
      <c r="O40" s="119">
        <v>5.8493769867295153</v>
      </c>
      <c r="P40" s="119">
        <v>6.0478281224202624</v>
      </c>
      <c r="Q40" s="119">
        <v>7.171818731482893</v>
      </c>
      <c r="R40" s="120">
        <v>6.2093693394164484</v>
      </c>
      <c r="S40" s="119">
        <v>6.6207098318606938</v>
      </c>
      <c r="T40" s="119">
        <v>1.2604388161542079</v>
      </c>
      <c r="U40" s="119">
        <v>7.2062358765789147</v>
      </c>
      <c r="V40" s="119">
        <v>13.55991189889323</v>
      </c>
      <c r="W40" s="119">
        <v>6.3140757805904446</v>
      </c>
      <c r="X40" s="118">
        <f t="shared" si="0"/>
        <v>1.96242303876319</v>
      </c>
      <c r="Y40" s="118">
        <f t="shared" si="0"/>
        <v>2.4430253809383977</v>
      </c>
      <c r="Z40" s="118">
        <f t="shared" si="0"/>
        <v>1.6168941191754658</v>
      </c>
      <c r="AA40" s="118">
        <f t="shared" si="2"/>
        <v>11.705685481116777</v>
      </c>
      <c r="AB40" s="118">
        <f t="shared" si="3"/>
        <v>1.9121225329794191</v>
      </c>
    </row>
    <row r="41" spans="1:28" ht="12.75" customHeight="1" x14ac:dyDescent="0.25">
      <c r="A41" s="110" t="s">
        <v>83</v>
      </c>
      <c r="B41" s="121">
        <v>3.1765902220285192</v>
      </c>
      <c r="C41" s="121">
        <v>1.9277656211281302</v>
      </c>
      <c r="D41" s="121">
        <v>4.5151636342330548</v>
      </c>
      <c r="E41" s="121">
        <v>6.5562255532427782</v>
      </c>
      <c r="F41" s="121">
        <v>2.156084376430667</v>
      </c>
      <c r="G41" s="121">
        <v>4.2022637336515345</v>
      </c>
      <c r="H41" s="121">
        <v>3.3992100375226153</v>
      </c>
      <c r="I41" s="121">
        <v>5.2772895410170495</v>
      </c>
      <c r="J41" s="121">
        <v>7.5955555896195293</v>
      </c>
      <c r="K41" s="121">
        <v>9.8694247275685321</v>
      </c>
      <c r="L41" s="121">
        <v>6.5707376028354414</v>
      </c>
      <c r="M41" s="121">
        <v>6.3180127261915686</v>
      </c>
      <c r="N41" s="121">
        <v>-0.65484673589952802</v>
      </c>
      <c r="O41" s="121">
        <v>4.5343181963471757</v>
      </c>
      <c r="P41" s="121">
        <v>4.2267029292407665</v>
      </c>
      <c r="Q41" s="121">
        <v>3.926691763609691</v>
      </c>
      <c r="R41" s="122">
        <v>4.1843252765056294</v>
      </c>
      <c r="S41" s="121">
        <v>5.3182516966181259</v>
      </c>
      <c r="T41" s="121">
        <v>3.7090064669210721</v>
      </c>
      <c r="U41" s="121">
        <v>1.3644992999626071</v>
      </c>
      <c r="V41" s="121">
        <v>9.8850784861531658</v>
      </c>
      <c r="W41" s="121">
        <v>8.9231804170686537</v>
      </c>
      <c r="X41" s="118">
        <f t="shared" si="0"/>
        <v>2.0687045869883045</v>
      </c>
      <c r="Y41" s="118">
        <f t="shared" si="0"/>
        <v>2.4359043811252552</v>
      </c>
      <c r="Z41" s="118">
        <f t="shared" si="0"/>
        <v>1.9199753171750811</v>
      </c>
      <c r="AA41" s="118">
        <f t="shared" si="2"/>
        <v>11.13814835307471</v>
      </c>
      <c r="AB41" s="118">
        <f t="shared" si="3"/>
        <v>2.7536969149865964</v>
      </c>
    </row>
    <row r="42" spans="1:28" ht="12.75" customHeight="1" x14ac:dyDescent="0.25">
      <c r="A42" s="110" t="s">
        <v>82</v>
      </c>
      <c r="B42" s="121">
        <v>2.3814878527789629</v>
      </c>
      <c r="C42" s="121">
        <v>11.766482162294789</v>
      </c>
      <c r="D42" s="121">
        <v>6.1157194035580842</v>
      </c>
      <c r="E42" s="121">
        <v>2.3913349838987186</v>
      </c>
      <c r="F42" s="121">
        <v>0.81691044933938084</v>
      </c>
      <c r="G42" s="121">
        <v>5.2325237172622607</v>
      </c>
      <c r="H42" s="121">
        <v>4.890009223048164</v>
      </c>
      <c r="I42" s="121">
        <v>4.8769771062549427</v>
      </c>
      <c r="J42" s="121">
        <v>7.5948193577076273</v>
      </c>
      <c r="K42" s="121">
        <v>2.4375723141628614</v>
      </c>
      <c r="L42" s="121">
        <v>4.2306618321972023</v>
      </c>
      <c r="M42" s="121">
        <v>5.2960195441822178</v>
      </c>
      <c r="N42" s="121">
        <v>2.4559738257039943</v>
      </c>
      <c r="O42" s="121">
        <v>4.2259968616590093</v>
      </c>
      <c r="P42" s="121">
        <v>4.3180376149634769</v>
      </c>
      <c r="Q42" s="121">
        <v>5.385530821622031</v>
      </c>
      <c r="R42" s="122">
        <v>4.4749758631452252</v>
      </c>
      <c r="S42" s="121">
        <v>4.791363811515037</v>
      </c>
      <c r="T42" s="121">
        <v>0.58877575301687912</v>
      </c>
      <c r="U42" s="121">
        <v>3.0473413965098395</v>
      </c>
      <c r="V42" s="121">
        <v>11.128979762908497</v>
      </c>
      <c r="W42" s="121">
        <v>8.3175359626335599</v>
      </c>
      <c r="X42" s="118">
        <f t="shared" si="0"/>
        <v>2.153320121204195</v>
      </c>
      <c r="Y42" s="118">
        <f t="shared" si="0"/>
        <v>2.2946758479735738</v>
      </c>
      <c r="Z42" s="118">
        <f t="shared" si="0"/>
        <v>2.0796679255465089</v>
      </c>
      <c r="AA42" s="118">
        <f t="shared" ref="AA42:AA105" si="4">AVERAGE(V22:V42)</f>
        <v>10.682858875870407</v>
      </c>
      <c r="AB42" s="118">
        <f t="shared" si="3"/>
        <v>2.9554377650694112</v>
      </c>
    </row>
    <row r="43" spans="1:28" ht="12.75" customHeight="1" x14ac:dyDescent="0.25">
      <c r="A43" s="110" t="s">
        <v>81</v>
      </c>
      <c r="B43" s="121">
        <v>-2.0021520629177725</v>
      </c>
      <c r="C43" s="121">
        <v>6.747335606987126</v>
      </c>
      <c r="D43" s="121">
        <v>-1.0212886330744908</v>
      </c>
      <c r="E43" s="121">
        <v>2.1430021377892849</v>
      </c>
      <c r="F43" s="121">
        <v>-7.0062573226809537</v>
      </c>
      <c r="G43" s="121">
        <v>-1.108417680206808</v>
      </c>
      <c r="H43" s="121">
        <v>1.5415823207464818</v>
      </c>
      <c r="I43" s="121">
        <v>2.2022005074080919</v>
      </c>
      <c r="J43" s="121">
        <v>5.4365347296732258</v>
      </c>
      <c r="K43" s="121">
        <v>8.5496859118962654</v>
      </c>
      <c r="L43" s="121">
        <v>2.4279955350305471</v>
      </c>
      <c r="M43" s="121">
        <v>5.1510211203174672</v>
      </c>
      <c r="N43" s="121">
        <v>1.582768827279768</v>
      </c>
      <c r="O43" s="121">
        <v>3.5373402684957256</v>
      </c>
      <c r="P43" s="121">
        <v>1.8386209299661838</v>
      </c>
      <c r="Q43" s="121">
        <v>3.6982630906855274</v>
      </c>
      <c r="R43" s="122">
        <v>2.1149766623493882</v>
      </c>
      <c r="S43" s="121">
        <v>4.3853523002634009</v>
      </c>
      <c r="T43" s="121">
        <v>1.7150154999852063</v>
      </c>
      <c r="U43" s="121">
        <v>0.86538463220870998</v>
      </c>
      <c r="V43" s="121">
        <v>10.905980503320967</v>
      </c>
      <c r="W43" s="121">
        <v>7.7218472578902242</v>
      </c>
      <c r="X43" s="118">
        <f t="shared" si="0"/>
        <v>2.1601523290231874</v>
      </c>
      <c r="Y43" s="118">
        <f t="shared" si="0"/>
        <v>2.313776896198676</v>
      </c>
      <c r="Z43" s="118">
        <f t="shared" si="0"/>
        <v>1.9350646151890654</v>
      </c>
      <c r="AA43" s="118">
        <f t="shared" si="4"/>
        <v>10.669773400870138</v>
      </c>
      <c r="AB43" s="118">
        <f t="shared" si="3"/>
        <v>2.975148869707033</v>
      </c>
    </row>
    <row r="44" spans="1:28" ht="12.75" customHeight="1" x14ac:dyDescent="0.25">
      <c r="A44" s="113" t="s">
        <v>80</v>
      </c>
      <c r="B44" s="121">
        <v>0.40010089059057119</v>
      </c>
      <c r="C44" s="121">
        <v>6.6089508526666174</v>
      </c>
      <c r="D44" s="121">
        <v>0.11318301795901764</v>
      </c>
      <c r="E44" s="121">
        <v>1.7016736506481944</v>
      </c>
      <c r="F44" s="121">
        <v>-3.5186645216593426</v>
      </c>
      <c r="G44" s="121">
        <v>0.24203434101082166</v>
      </c>
      <c r="H44" s="121">
        <v>2.7430079365446058</v>
      </c>
      <c r="I44" s="121">
        <v>2.273863174878521</v>
      </c>
      <c r="J44" s="121">
        <v>2.922166852071495</v>
      </c>
      <c r="K44" s="121">
        <v>2.9320508405666468</v>
      </c>
      <c r="L44" s="121">
        <v>3.6126251590010483</v>
      </c>
      <c r="M44" s="121">
        <v>2.9063366650239342</v>
      </c>
      <c r="N44" s="121">
        <v>0.7807172657802619</v>
      </c>
      <c r="O44" s="121">
        <v>2.4513795333932054</v>
      </c>
      <c r="P44" s="121">
        <v>1.8070123793360038</v>
      </c>
      <c r="Q44" s="121">
        <v>4.043325056261704</v>
      </c>
      <c r="R44" s="122">
        <v>2.150555225960793</v>
      </c>
      <c r="S44" s="121">
        <v>3.3148850683200504</v>
      </c>
      <c r="T44" s="121">
        <v>2.1243720450616621</v>
      </c>
      <c r="U44" s="121">
        <v>2.5750343317516355</v>
      </c>
      <c r="V44" s="121">
        <v>6.7835239943849768</v>
      </c>
      <c r="W44" s="121">
        <v>5.1332213730537646</v>
      </c>
      <c r="X44" s="118">
        <f t="shared" si="0"/>
        <v>2.0918800158962605</v>
      </c>
      <c r="Y44" s="118">
        <f t="shared" si="0"/>
        <v>2.5256914475600283</v>
      </c>
      <c r="Z44" s="118">
        <f t="shared" si="0"/>
        <v>1.7341249144259414</v>
      </c>
      <c r="AA44" s="118">
        <f t="shared" si="4"/>
        <v>10.107751911418912</v>
      </c>
      <c r="AB44" s="118">
        <f t="shared" si="3"/>
        <v>2.37488421003447</v>
      </c>
    </row>
    <row r="45" spans="1:28" ht="12.75" customHeight="1" x14ac:dyDescent="0.25">
      <c r="A45" s="106" t="s">
        <v>79</v>
      </c>
      <c r="B45" s="119">
        <v>0.50225365102158914</v>
      </c>
      <c r="C45" s="119">
        <v>13.691516526799852</v>
      </c>
      <c r="D45" s="119">
        <v>2.5093703053224115</v>
      </c>
      <c r="E45" s="119">
        <v>2.654454691997099</v>
      </c>
      <c r="F45" s="119">
        <v>0.48142301391620457</v>
      </c>
      <c r="G45" s="119">
        <v>3.3072809482457055</v>
      </c>
      <c r="H45" s="119">
        <v>5.7199188811939417</v>
      </c>
      <c r="I45" s="119">
        <v>3.9551083091553085</v>
      </c>
      <c r="J45" s="119">
        <v>1.0731781018707309</v>
      </c>
      <c r="K45" s="119">
        <v>10.423077638280454</v>
      </c>
      <c r="L45" s="119">
        <v>3.3088461824915649</v>
      </c>
      <c r="M45" s="119">
        <v>4.3894999847896576</v>
      </c>
      <c r="N45" s="119">
        <v>3.5377015221233155</v>
      </c>
      <c r="O45" s="119">
        <v>4.6084140504672799</v>
      </c>
      <c r="P45" s="119">
        <v>3.7670730610329661</v>
      </c>
      <c r="Q45" s="119">
        <v>7.1758516688643859</v>
      </c>
      <c r="R45" s="120">
        <v>4.2790967054025408</v>
      </c>
      <c r="S45" s="119">
        <v>4.9277333736874818</v>
      </c>
      <c r="T45" s="119">
        <v>2.9663250951634801</v>
      </c>
      <c r="U45" s="119">
        <v>8.7979694441319367</v>
      </c>
      <c r="V45" s="119">
        <v>8.4901653338994798</v>
      </c>
      <c r="W45" s="119">
        <v>14.7910800196126</v>
      </c>
      <c r="X45" s="118">
        <f t="shared" si="0"/>
        <v>2.1320178891841595</v>
      </c>
      <c r="Y45" s="118">
        <f t="shared" si="0"/>
        <v>2.7988432684492617</v>
      </c>
      <c r="Z45" s="118">
        <f t="shared" si="0"/>
        <v>1.7324255750048685</v>
      </c>
      <c r="AA45" s="118">
        <f t="shared" si="4"/>
        <v>10.384655232828944</v>
      </c>
      <c r="AB45" s="118">
        <f t="shared" si="3"/>
        <v>2.4608758645901028</v>
      </c>
    </row>
    <row r="46" spans="1:28" ht="12.75" customHeight="1" x14ac:dyDescent="0.25">
      <c r="A46" s="106" t="s">
        <v>78</v>
      </c>
      <c r="B46" s="119">
        <v>-0.33283501048694264</v>
      </c>
      <c r="C46" s="119">
        <v>1.3887592780544633</v>
      </c>
      <c r="D46" s="119">
        <v>-2.9257269698051092</v>
      </c>
      <c r="E46" s="119">
        <v>2.6865993103681207</v>
      </c>
      <c r="F46" s="119">
        <v>-3.4569583386626634</v>
      </c>
      <c r="G46" s="119">
        <v>-1.8569621513063073</v>
      </c>
      <c r="H46" s="119">
        <v>2.1237052021628289</v>
      </c>
      <c r="I46" s="119">
        <v>0.77113696152457667</v>
      </c>
      <c r="J46" s="119">
        <v>-1.4566878623868185</v>
      </c>
      <c r="K46" s="119">
        <v>12.870375187527605</v>
      </c>
      <c r="L46" s="119">
        <v>4.5662013764015352</v>
      </c>
      <c r="M46" s="119">
        <v>3.3022978370265355</v>
      </c>
      <c r="N46" s="119">
        <v>3.5595340412231113</v>
      </c>
      <c r="O46" s="119">
        <v>3.8928917892957493</v>
      </c>
      <c r="P46" s="119">
        <v>1.8141737509933975</v>
      </c>
      <c r="Q46" s="119">
        <v>4.9321276074220544</v>
      </c>
      <c r="R46" s="120">
        <v>2.2832973524089084</v>
      </c>
      <c r="S46" s="119">
        <v>5.7957042388797841</v>
      </c>
      <c r="T46" s="119">
        <v>2.3832405043821892</v>
      </c>
      <c r="U46" s="119">
        <v>3.6048411341362385</v>
      </c>
      <c r="V46" s="119">
        <v>-1.7269431249944622</v>
      </c>
      <c r="W46" s="119">
        <v>13.077715138689916</v>
      </c>
      <c r="X46" s="118">
        <f t="shared" si="0"/>
        <v>2.2163687265392862</v>
      </c>
      <c r="Y46" s="118">
        <f t="shared" si="0"/>
        <v>2.8607859132413296</v>
      </c>
      <c r="Z46" s="118">
        <f t="shared" si="0"/>
        <v>1.4162550482873588</v>
      </c>
      <c r="AA46" s="118">
        <f t="shared" si="4"/>
        <v>9.7697473023933856</v>
      </c>
      <c r="AB46" s="118">
        <f t="shared" si="3"/>
        <v>1.9272820430006485</v>
      </c>
    </row>
    <row r="47" spans="1:28" ht="12.75" customHeight="1" x14ac:dyDescent="0.25">
      <c r="A47" s="106" t="s">
        <v>77</v>
      </c>
      <c r="B47" s="119">
        <v>11.111293576323034</v>
      </c>
      <c r="C47" s="119">
        <v>5.3122013861629291</v>
      </c>
      <c r="D47" s="119">
        <v>1.6618342757533711</v>
      </c>
      <c r="E47" s="119">
        <v>5.8666941163719732</v>
      </c>
      <c r="F47" s="119">
        <v>1.5957468292858934</v>
      </c>
      <c r="G47" s="119">
        <v>2.5435410266277714</v>
      </c>
      <c r="H47" s="119">
        <v>4.8781192497900916</v>
      </c>
      <c r="I47" s="119">
        <v>2.4031937549254812</v>
      </c>
      <c r="J47" s="119">
        <v>2.7347170775811724</v>
      </c>
      <c r="K47" s="119">
        <v>6.9201803699501463</v>
      </c>
      <c r="L47" s="119">
        <v>5.7402202978281247</v>
      </c>
      <c r="M47" s="119">
        <v>3.3275387125788924</v>
      </c>
      <c r="N47" s="119">
        <v>3.799360047818956</v>
      </c>
      <c r="O47" s="119">
        <v>4.3612688675769506</v>
      </c>
      <c r="P47" s="119">
        <v>4.2169560797785222</v>
      </c>
      <c r="Q47" s="119">
        <v>6.0432354851291725</v>
      </c>
      <c r="R47" s="120">
        <v>4.4927880050057434</v>
      </c>
      <c r="S47" s="119">
        <v>5.2907096602433201</v>
      </c>
      <c r="T47" s="119">
        <v>2.5669843895594902</v>
      </c>
      <c r="U47" s="119">
        <v>5.7554601674944417</v>
      </c>
      <c r="V47" s="119">
        <v>7.6587673321954375</v>
      </c>
      <c r="W47" s="119">
        <v>20.310791294660181</v>
      </c>
      <c r="X47" s="118">
        <f t="shared" si="0"/>
        <v>2.3210992758355422</v>
      </c>
      <c r="Y47" s="118">
        <f t="shared" si="0"/>
        <v>2.8760971085988762</v>
      </c>
      <c r="Z47" s="118">
        <f t="shared" si="0"/>
        <v>1.5933267736372538</v>
      </c>
      <c r="AA47" s="118">
        <f t="shared" si="4"/>
        <v>9.4761786152486334</v>
      </c>
      <c r="AB47" s="118">
        <f t="shared" si="3"/>
        <v>2.2836634702028729</v>
      </c>
    </row>
    <row r="48" spans="1:28" ht="12.75" customHeight="1" x14ac:dyDescent="0.25">
      <c r="A48" s="109" t="s">
        <v>76</v>
      </c>
      <c r="B48" s="119">
        <v>10.259201465643631</v>
      </c>
      <c r="C48" s="119">
        <v>6.6215142444954855</v>
      </c>
      <c r="D48" s="119">
        <v>3.7683742360836492</v>
      </c>
      <c r="E48" s="119">
        <v>5.2978322790070198</v>
      </c>
      <c r="F48" s="119">
        <v>2.376816446798613</v>
      </c>
      <c r="G48" s="119">
        <v>4.0912711123940682</v>
      </c>
      <c r="H48" s="119">
        <v>7.1628128451060702</v>
      </c>
      <c r="I48" s="119">
        <v>2.8802655206539463</v>
      </c>
      <c r="J48" s="119">
        <v>0.70115829678625285</v>
      </c>
      <c r="K48" s="119">
        <v>3.1726337654622627</v>
      </c>
      <c r="L48" s="119">
        <v>5.1044041973967502</v>
      </c>
      <c r="M48" s="119">
        <v>4.1127900227524661</v>
      </c>
      <c r="N48" s="119">
        <v>4.7312538517984004</v>
      </c>
      <c r="O48" s="119">
        <v>4.4655004906856144</v>
      </c>
      <c r="P48" s="119">
        <v>4.9396434672109413</v>
      </c>
      <c r="Q48" s="119">
        <v>4.013511466552333</v>
      </c>
      <c r="R48" s="120">
        <v>4.7952120976779478</v>
      </c>
      <c r="S48" s="119">
        <v>5.1285391353694143</v>
      </c>
      <c r="T48" s="119">
        <v>6.2164639230742003</v>
      </c>
      <c r="U48" s="119">
        <v>8.6502877456142269</v>
      </c>
      <c r="V48" s="119">
        <v>5.070306152850601</v>
      </c>
      <c r="W48" s="119">
        <v>22.348571001552607</v>
      </c>
      <c r="X48" s="118">
        <f t="shared" si="0"/>
        <v>2.6522522234610855</v>
      </c>
      <c r="Y48" s="118">
        <f t="shared" si="0"/>
        <v>3.0055044838103115</v>
      </c>
      <c r="Z48" s="118">
        <f t="shared" si="0"/>
        <v>1.9484068055159396</v>
      </c>
      <c r="AA48" s="118">
        <f t="shared" si="4"/>
        <v>9.5741000019451832</v>
      </c>
      <c r="AB48" s="118">
        <f t="shared" si="3"/>
        <v>3.5954097131721867</v>
      </c>
    </row>
    <row r="49" spans="1:28" ht="12.75" customHeight="1" x14ac:dyDescent="0.25">
      <c r="A49" s="110" t="s">
        <v>75</v>
      </c>
      <c r="B49" s="121">
        <v>3.8592198287610957</v>
      </c>
      <c r="C49" s="121">
        <v>4.7200367862937354</v>
      </c>
      <c r="D49" s="121">
        <v>3.0912517877181855</v>
      </c>
      <c r="E49" s="121">
        <v>6.1136536411857012</v>
      </c>
      <c r="F49" s="121">
        <v>5.8222496356835851</v>
      </c>
      <c r="G49" s="121">
        <v>4.1308315637095694</v>
      </c>
      <c r="H49" s="121">
        <v>6.8568553065902593</v>
      </c>
      <c r="I49" s="121">
        <v>3.1371608698042897</v>
      </c>
      <c r="J49" s="121">
        <v>5.6805198347979147</v>
      </c>
      <c r="K49" s="121">
        <v>11.582294211892874</v>
      </c>
      <c r="L49" s="121">
        <v>7.1435523646535382</v>
      </c>
      <c r="M49" s="121">
        <v>4.8420126321063073</v>
      </c>
      <c r="N49" s="121">
        <v>2.9927270215731605</v>
      </c>
      <c r="O49" s="121">
        <v>5.6776695042119796</v>
      </c>
      <c r="P49" s="121">
        <v>5.1097337237757889</v>
      </c>
      <c r="Q49" s="121">
        <v>5.6882944493814813</v>
      </c>
      <c r="R49" s="122">
        <v>5.1946907446482005</v>
      </c>
      <c r="S49" s="121">
        <v>6.356377273590863</v>
      </c>
      <c r="T49" s="121">
        <v>4.3397424862254175</v>
      </c>
      <c r="U49" s="121">
        <v>7.2000971261157121</v>
      </c>
      <c r="V49" s="121">
        <v>5.5332546630544988</v>
      </c>
      <c r="W49" s="121">
        <v>19.354105213442452</v>
      </c>
      <c r="X49" s="118">
        <f t="shared" si="0"/>
        <v>3.0430823281526242</v>
      </c>
      <c r="Y49" s="118">
        <f t="shared" si="0"/>
        <v>3.0408921930033053</v>
      </c>
      <c r="Z49" s="118">
        <f t="shared" si="0"/>
        <v>2.6456189570825108</v>
      </c>
      <c r="AA49" s="118">
        <f t="shared" si="4"/>
        <v>9.372590176904767</v>
      </c>
      <c r="AB49" s="118">
        <f t="shared" si="3"/>
        <v>5.1119675296674645</v>
      </c>
    </row>
    <row r="50" spans="1:28" ht="12.75" customHeight="1" x14ac:dyDescent="0.25">
      <c r="A50" s="110" t="s">
        <v>74</v>
      </c>
      <c r="B50" s="121">
        <v>0.59873477774525785</v>
      </c>
      <c r="C50" s="121">
        <v>6.0811904626680402</v>
      </c>
      <c r="D50" s="121">
        <v>8.5067993330678391</v>
      </c>
      <c r="E50" s="121">
        <v>8.2945549078950584</v>
      </c>
      <c r="F50" s="121">
        <v>12.249593633660428</v>
      </c>
      <c r="G50" s="121">
        <v>8.7490414040245046</v>
      </c>
      <c r="H50" s="121">
        <v>9.6021886558916414</v>
      </c>
      <c r="I50" s="121">
        <v>4.8675539905277843</v>
      </c>
      <c r="J50" s="121">
        <v>6.8742023698609822</v>
      </c>
      <c r="K50" s="121">
        <v>12.113356037897759</v>
      </c>
      <c r="L50" s="121">
        <v>6.9864145400176714</v>
      </c>
      <c r="M50" s="121">
        <v>3.9352940690914773</v>
      </c>
      <c r="N50" s="121">
        <v>2.3795640680265295</v>
      </c>
      <c r="O50" s="121">
        <v>5.9910898371279275</v>
      </c>
      <c r="P50" s="121">
        <v>6.3951396036583619</v>
      </c>
      <c r="Q50" s="121">
        <v>7.356094644646638</v>
      </c>
      <c r="R50" s="122">
        <v>6.5372570963275978</v>
      </c>
      <c r="S50" s="121">
        <v>6.1729649127760355</v>
      </c>
      <c r="T50" s="121">
        <v>6.6023696327456305</v>
      </c>
      <c r="U50" s="121">
        <v>12.434833867783679</v>
      </c>
      <c r="V50" s="121">
        <v>12.839946784643331</v>
      </c>
      <c r="W50" s="121">
        <v>17.585434016615743</v>
      </c>
      <c r="X50" s="118">
        <f t="shared" si="0"/>
        <v>3.325694153072559</v>
      </c>
      <c r="Y50" s="118">
        <f t="shared" si="0"/>
        <v>3.1519917687866403</v>
      </c>
      <c r="Z50" s="118">
        <f t="shared" si="0"/>
        <v>3.6152234084293289</v>
      </c>
      <c r="AA50" s="118">
        <f t="shared" si="4"/>
        <v>10.201889132995525</v>
      </c>
      <c r="AB50" s="118">
        <f t="shared" si="3"/>
        <v>6.8343545544563646</v>
      </c>
    </row>
    <row r="51" spans="1:28" ht="12.75" customHeight="1" x14ac:dyDescent="0.25">
      <c r="A51" s="110" t="s">
        <v>73</v>
      </c>
      <c r="B51" s="121">
        <v>4.6794451575969953</v>
      </c>
      <c r="C51" s="121">
        <v>1.8073442391448813</v>
      </c>
      <c r="D51" s="121">
        <v>7.5370601868310905</v>
      </c>
      <c r="E51" s="121">
        <v>4.8128560833524681</v>
      </c>
      <c r="F51" s="121">
        <v>10.433017224424157</v>
      </c>
      <c r="G51" s="121">
        <v>6.9524733222227741</v>
      </c>
      <c r="H51" s="121">
        <v>8.8409794520620153</v>
      </c>
      <c r="I51" s="121">
        <v>4.7996723693526366</v>
      </c>
      <c r="J51" s="121">
        <v>3.8754341149005889</v>
      </c>
      <c r="K51" s="121">
        <v>13.77227721909815</v>
      </c>
      <c r="L51" s="121">
        <v>5.6140585578694058</v>
      </c>
      <c r="M51" s="121">
        <v>2.8105217654770254</v>
      </c>
      <c r="N51" s="121">
        <v>2.0855323910591528</v>
      </c>
      <c r="O51" s="121">
        <v>5.374136971275556</v>
      </c>
      <c r="P51" s="121">
        <v>5.7532457135968551</v>
      </c>
      <c r="Q51" s="121">
        <v>6.5376024489933293</v>
      </c>
      <c r="R51" s="122">
        <v>5.8702518576573048</v>
      </c>
      <c r="S51" s="121">
        <v>5.7922154783208279</v>
      </c>
      <c r="T51" s="121">
        <v>4.8727422367576434</v>
      </c>
      <c r="U51" s="121">
        <v>14.229414826533283</v>
      </c>
      <c r="V51" s="121">
        <v>1.1763214132649358</v>
      </c>
      <c r="W51" s="121">
        <v>19.378116731326813</v>
      </c>
      <c r="X51" s="118">
        <f t="shared" si="0"/>
        <v>3.568402275763817</v>
      </c>
      <c r="Y51" s="118">
        <f t="shared" si="0"/>
        <v>3.1877319716678971</v>
      </c>
      <c r="Z51" s="118">
        <f t="shared" si="0"/>
        <v>4.4964850215765217</v>
      </c>
      <c r="AA51" s="118">
        <f t="shared" si="4"/>
        <v>10.785148269920013</v>
      </c>
      <c r="AB51" s="118">
        <f t="shared" si="3"/>
        <v>8.5443543533090889</v>
      </c>
    </row>
    <row r="52" spans="1:28" ht="12.75" customHeight="1" x14ac:dyDescent="0.25">
      <c r="A52" s="113" t="s">
        <v>72</v>
      </c>
      <c r="B52" s="121">
        <v>4.1991479851742897</v>
      </c>
      <c r="C52" s="121">
        <v>-0.64485467274589814</v>
      </c>
      <c r="D52" s="121">
        <v>5.2027905551008669</v>
      </c>
      <c r="E52" s="121">
        <v>5.3605872991890235</v>
      </c>
      <c r="F52" s="121">
        <v>8.2579693814583521</v>
      </c>
      <c r="G52" s="121">
        <v>4.9562711124126135</v>
      </c>
      <c r="H52" s="121">
        <v>7.7012766311207903</v>
      </c>
      <c r="I52" s="121">
        <v>7.3388239626834606</v>
      </c>
      <c r="J52" s="121">
        <v>9.1510883009339175</v>
      </c>
      <c r="K52" s="121">
        <v>22.754815655889992</v>
      </c>
      <c r="L52" s="121">
        <v>4.3646615946506984</v>
      </c>
      <c r="M52" s="121">
        <v>2.8034310759889269</v>
      </c>
      <c r="N52" s="121">
        <v>1.1883968088331809</v>
      </c>
      <c r="O52" s="121">
        <v>6.2516733607299146</v>
      </c>
      <c r="P52" s="121">
        <v>5.9157407437655296</v>
      </c>
      <c r="Q52" s="121">
        <v>10.77429939668566</v>
      </c>
      <c r="R52" s="122">
        <v>6.6397350333258442</v>
      </c>
      <c r="S52" s="121">
        <v>7.1462190660813496</v>
      </c>
      <c r="T52" s="121">
        <v>0.72073279920761291</v>
      </c>
      <c r="U52" s="121">
        <v>13.655390313057625</v>
      </c>
      <c r="V52" s="121">
        <v>6.106982544294759</v>
      </c>
      <c r="W52" s="121">
        <v>21.65867071503893</v>
      </c>
      <c r="X52" s="118">
        <f t="shared" si="0"/>
        <v>3.7796043648277382</v>
      </c>
      <c r="Y52" s="118">
        <f t="shared" si="0"/>
        <v>3.0230218935866113</v>
      </c>
      <c r="Z52" s="118">
        <f t="shared" si="0"/>
        <v>5.168247733487485</v>
      </c>
      <c r="AA52" s="118">
        <f t="shared" si="4"/>
        <v>10.116896405308765</v>
      </c>
      <c r="AB52" s="118">
        <f t="shared" si="3"/>
        <v>9.9858726380171436</v>
      </c>
    </row>
    <row r="53" spans="1:28" ht="12.75" customHeight="1" x14ac:dyDescent="0.25">
      <c r="A53" s="106" t="s">
        <v>71</v>
      </c>
      <c r="B53" s="119">
        <v>4.7611195636330539</v>
      </c>
      <c r="C53" s="119">
        <v>3.8681409628921637</v>
      </c>
      <c r="D53" s="119">
        <v>9.5016901404458629</v>
      </c>
      <c r="E53" s="119">
        <v>3.0305925897244457</v>
      </c>
      <c r="F53" s="119">
        <v>4.9968627156636636</v>
      </c>
      <c r="G53" s="119">
        <v>7.1428331293681424</v>
      </c>
      <c r="H53" s="119">
        <v>7.7480529083824079</v>
      </c>
      <c r="I53" s="119">
        <v>8.7777224567443959</v>
      </c>
      <c r="J53" s="119">
        <v>9.2628534953356443</v>
      </c>
      <c r="K53" s="119">
        <v>16.968089993394141</v>
      </c>
      <c r="L53" s="119">
        <v>2.7555689169726616</v>
      </c>
      <c r="M53" s="119">
        <v>3.7136741721177424</v>
      </c>
      <c r="N53" s="119">
        <v>-0.38082085315640501</v>
      </c>
      <c r="O53" s="119">
        <v>5.2876438032531725</v>
      </c>
      <c r="P53" s="119">
        <v>5.7989333044442537</v>
      </c>
      <c r="Q53" s="119">
        <v>8.2251750195834425</v>
      </c>
      <c r="R53" s="120">
        <v>6.1574044661121263</v>
      </c>
      <c r="S53" s="119">
        <v>7.1584828449303473</v>
      </c>
      <c r="T53" s="119">
        <v>2.9732278243827404</v>
      </c>
      <c r="U53" s="119">
        <v>12.027658427065258</v>
      </c>
      <c r="V53" s="119">
        <v>-1.7556707821915651</v>
      </c>
      <c r="W53" s="119">
        <v>15.46972707837153</v>
      </c>
      <c r="X53" s="118">
        <f t="shared" si="0"/>
        <v>4.0429695187993246</v>
      </c>
      <c r="Y53" s="118">
        <f t="shared" si="0"/>
        <v>3.0336175251217119</v>
      </c>
      <c r="Z53" s="118">
        <f t="shared" si="0"/>
        <v>5.3792534080997392</v>
      </c>
      <c r="AA53" s="118">
        <f t="shared" si="4"/>
        <v>9.0400166423108779</v>
      </c>
      <c r="AB53" s="118">
        <f t="shared" si="3"/>
        <v>11.15093961779653</v>
      </c>
    </row>
    <row r="54" spans="1:28" ht="12.75" customHeight="1" x14ac:dyDescent="0.25">
      <c r="A54" s="106" t="s">
        <v>70</v>
      </c>
      <c r="B54" s="119">
        <v>11.061996546610953</v>
      </c>
      <c r="C54" s="119">
        <v>5.1384504396681852</v>
      </c>
      <c r="D54" s="119">
        <v>6.4531113135591234</v>
      </c>
      <c r="E54" s="119">
        <v>0.90845216058086375</v>
      </c>
      <c r="F54" s="119">
        <v>3.8047381402962266</v>
      </c>
      <c r="G54" s="119">
        <v>5.237170416432857</v>
      </c>
      <c r="H54" s="119">
        <v>7.4311530650787105</v>
      </c>
      <c r="I54" s="119">
        <v>10.663579728157568</v>
      </c>
      <c r="J54" s="119">
        <v>9.9038959160763227</v>
      </c>
      <c r="K54" s="119">
        <v>15.858692556267794</v>
      </c>
      <c r="L54" s="119">
        <v>1.5240738839922274</v>
      </c>
      <c r="M54" s="119">
        <v>5.4893956436442126</v>
      </c>
      <c r="N54" s="119">
        <v>0.51540194831174446</v>
      </c>
      <c r="O54" s="119">
        <v>5.7819874350669931</v>
      </c>
      <c r="P54" s="119">
        <v>5.936610794575703</v>
      </c>
      <c r="Q54" s="119">
        <v>8.6464983531264537</v>
      </c>
      <c r="R54" s="120">
        <v>6.3361239293518556</v>
      </c>
      <c r="S54" s="119">
        <v>7.0346047844644044</v>
      </c>
      <c r="T54" s="119">
        <v>0.45991092956674251</v>
      </c>
      <c r="U54" s="119">
        <v>13.635590668649055</v>
      </c>
      <c r="V54" s="119">
        <v>5.893906426018658</v>
      </c>
      <c r="W54" s="119">
        <v>23.587774515779646</v>
      </c>
      <c r="X54" s="118">
        <f t="shared" si="0"/>
        <v>4.3787744183642419</v>
      </c>
      <c r="Y54" s="118">
        <f t="shared" si="0"/>
        <v>3.0912550986513141</v>
      </c>
      <c r="Z54" s="118">
        <f t="shared" si="0"/>
        <v>5.8798943963768755</v>
      </c>
      <c r="AA54" s="118">
        <f t="shared" si="4"/>
        <v>8.6223646926877215</v>
      </c>
      <c r="AB54" s="118">
        <f t="shared" si="3"/>
        <v>12.495211353345201</v>
      </c>
    </row>
    <row r="55" spans="1:28" ht="12.75" customHeight="1" x14ac:dyDescent="0.25">
      <c r="A55" s="106" t="s">
        <v>69</v>
      </c>
      <c r="B55" s="119">
        <v>5.015102125611004</v>
      </c>
      <c r="C55" s="119">
        <v>7.638914809727182</v>
      </c>
      <c r="D55" s="119">
        <v>6.8728655675151185</v>
      </c>
      <c r="E55" s="119">
        <v>3.6189558256909615</v>
      </c>
      <c r="F55" s="119">
        <v>7.2244620624732692</v>
      </c>
      <c r="G55" s="119">
        <v>6.7679767519883915</v>
      </c>
      <c r="H55" s="119">
        <v>9.2297070298281945</v>
      </c>
      <c r="I55" s="119">
        <v>11.085743863485176</v>
      </c>
      <c r="J55" s="119">
        <v>10.826007773961365</v>
      </c>
      <c r="K55" s="119">
        <v>13.558936191439773</v>
      </c>
      <c r="L55" s="119">
        <v>1.4750549273799374</v>
      </c>
      <c r="M55" s="119">
        <v>6.1397157975136007</v>
      </c>
      <c r="N55" s="119">
        <v>0.93369468285688928</v>
      </c>
      <c r="O55" s="119">
        <v>6.2087245973820648</v>
      </c>
      <c r="P55" s="119">
        <v>6.2842284829434547</v>
      </c>
      <c r="Q55" s="119">
        <v>11.020574508382985</v>
      </c>
      <c r="R55" s="120">
        <v>6.9808112956299295</v>
      </c>
      <c r="S55" s="119">
        <v>8.3580113721479563</v>
      </c>
      <c r="T55" s="119">
        <v>3.9343886701164399</v>
      </c>
      <c r="U55" s="119">
        <v>17.953827020158087</v>
      </c>
      <c r="V55" s="119">
        <v>3.3352571138389076</v>
      </c>
      <c r="W55" s="119">
        <v>21.456291321138465</v>
      </c>
      <c r="X55" s="118">
        <f t="shared" si="0"/>
        <v>4.8739046180081012</v>
      </c>
      <c r="Y55" s="118">
        <f t="shared" si="0"/>
        <v>3.2665341733885884</v>
      </c>
      <c r="Z55" s="118">
        <f t="shared" si="0"/>
        <v>7.059918606516332</v>
      </c>
      <c r="AA55" s="118">
        <f t="shared" si="4"/>
        <v>7.4759799225965651</v>
      </c>
      <c r="AB55" s="118">
        <f t="shared" si="3"/>
        <v>13.712617849470174</v>
      </c>
    </row>
    <row r="56" spans="1:28" ht="12.75" customHeight="1" x14ac:dyDescent="0.25">
      <c r="A56" s="109" t="s">
        <v>68</v>
      </c>
      <c r="B56" s="119">
        <v>0.81935709322502603</v>
      </c>
      <c r="C56" s="119">
        <v>-0.17803537080870457</v>
      </c>
      <c r="D56" s="119">
        <v>-5.247367635900579</v>
      </c>
      <c r="E56" s="119">
        <v>2.7727164444461216</v>
      </c>
      <c r="F56" s="119">
        <v>3.5262408085449559</v>
      </c>
      <c r="G56" s="119">
        <v>-2.3306125195604488</v>
      </c>
      <c r="H56" s="119">
        <v>-2.5364428537536177</v>
      </c>
      <c r="I56" s="119">
        <v>0.29084279714901573</v>
      </c>
      <c r="J56" s="119">
        <v>9.1135960558947673</v>
      </c>
      <c r="K56" s="119">
        <v>7.3580268920501402</v>
      </c>
      <c r="L56" s="119">
        <v>-0.16497462635067794</v>
      </c>
      <c r="M56" s="119">
        <v>3.6198880963270064</v>
      </c>
      <c r="N56" s="119">
        <v>1.4931521849914642</v>
      </c>
      <c r="O56" s="119">
        <v>2.1342735838203231</v>
      </c>
      <c r="P56" s="119">
        <v>0.80227644722024039</v>
      </c>
      <c r="Q56" s="119">
        <v>2.3658413277371837</v>
      </c>
      <c r="R56" s="120">
        <v>1.0283975481188312</v>
      </c>
      <c r="S56" s="119">
        <v>3.5101536018915303</v>
      </c>
      <c r="T56" s="119">
        <v>0.87866874828468333</v>
      </c>
      <c r="U56" s="119">
        <v>5.5273837042329577</v>
      </c>
      <c r="V56" s="119">
        <v>-5.959292790638326</v>
      </c>
      <c r="W56" s="119">
        <v>8.3454860703075617</v>
      </c>
      <c r="X56" s="118">
        <f t="shared" si="0"/>
        <v>5.0759029806931482</v>
      </c>
      <c r="Y56" s="118">
        <f t="shared" si="0"/>
        <v>3.2127798706240522</v>
      </c>
      <c r="Z56" s="118">
        <f t="shared" si="0"/>
        <v>7.6510106420704487</v>
      </c>
      <c r="AA56" s="118">
        <f t="shared" si="4"/>
        <v>7.117369046006667</v>
      </c>
      <c r="AB56" s="118">
        <f t="shared" si="3"/>
        <v>14.285924407524393</v>
      </c>
    </row>
    <row r="57" spans="1:28" ht="12.75" customHeight="1" x14ac:dyDescent="0.25">
      <c r="A57" s="110" t="s">
        <v>67</v>
      </c>
      <c r="B57" s="121">
        <v>-1.4023590393196006</v>
      </c>
      <c r="C57" s="121">
        <v>-5.619302320240271</v>
      </c>
      <c r="D57" s="121">
        <v>-16.236371144634465</v>
      </c>
      <c r="E57" s="121">
        <v>-2.3540301332817704</v>
      </c>
      <c r="F57" s="121">
        <v>-0.59501794309287925</v>
      </c>
      <c r="G57" s="121">
        <v>-10.795938618650824</v>
      </c>
      <c r="H57" s="121">
        <v>-7.453873403655054</v>
      </c>
      <c r="I57" s="121">
        <v>-7.0321998193374924</v>
      </c>
      <c r="J57" s="121">
        <v>2.4371710719369721</v>
      </c>
      <c r="K57" s="121">
        <v>8.5589925472833848</v>
      </c>
      <c r="L57" s="121">
        <v>1.7194023803863034</v>
      </c>
      <c r="M57" s="121">
        <v>3.2121228684111491</v>
      </c>
      <c r="N57" s="121">
        <v>3.1360616244698658</v>
      </c>
      <c r="O57" s="121">
        <v>0.98407842915608779</v>
      </c>
      <c r="P57" s="121">
        <v>-2.282359628157915</v>
      </c>
      <c r="Q57" s="121">
        <v>-3.1831841444341813</v>
      </c>
      <c r="R57" s="122">
        <v>-2.4260544076252444</v>
      </c>
      <c r="S57" s="121">
        <v>2.2763149396673343</v>
      </c>
      <c r="T57" s="121">
        <v>3.1803740123039548</v>
      </c>
      <c r="U57" s="121">
        <v>-9.4902113539278581</v>
      </c>
      <c r="V57" s="121">
        <v>-14.115164616658015</v>
      </c>
      <c r="W57" s="121">
        <v>-12.965948176348018</v>
      </c>
      <c r="X57" s="118">
        <f t="shared" si="0"/>
        <v>5.1562227489259191</v>
      </c>
      <c r="Y57" s="118">
        <f t="shared" si="0"/>
        <v>3.1391154376888899</v>
      </c>
      <c r="Z57" s="118">
        <f t="shared" si="0"/>
        <v>7.4319434784010658</v>
      </c>
      <c r="AA57" s="118">
        <f t="shared" si="4"/>
        <v>6.1807578183639595</v>
      </c>
      <c r="AB57" s="118">
        <f t="shared" si="3"/>
        <v>13.158788603163449</v>
      </c>
    </row>
    <row r="58" spans="1:28" ht="12.75" customHeight="1" x14ac:dyDescent="0.25">
      <c r="A58" s="110" t="s">
        <v>66</v>
      </c>
      <c r="B58" s="121">
        <v>-5.511554125230278</v>
      </c>
      <c r="C58" s="121">
        <v>-4.5793847353876487</v>
      </c>
      <c r="D58" s="121">
        <v>-13.50842025385257</v>
      </c>
      <c r="E58" s="121">
        <v>1.3029707907107335</v>
      </c>
      <c r="F58" s="121">
        <v>4.8383343595338468</v>
      </c>
      <c r="G58" s="121">
        <v>-7.9691627758654686</v>
      </c>
      <c r="H58" s="121">
        <v>-5.635109852124276</v>
      </c>
      <c r="I58" s="121">
        <v>-8.6093102210711763</v>
      </c>
      <c r="J58" s="121">
        <v>1.0493639769844521</v>
      </c>
      <c r="K58" s="121">
        <v>7.7440346346996591</v>
      </c>
      <c r="L58" s="121">
        <v>2.1541451863127392</v>
      </c>
      <c r="M58" s="121">
        <v>1.6404249301677387</v>
      </c>
      <c r="N58" s="121">
        <v>3.014812303580694</v>
      </c>
      <c r="O58" s="121">
        <v>0.68675888098097548</v>
      </c>
      <c r="P58" s="121">
        <v>-2.0271642933267664</v>
      </c>
      <c r="Q58" s="121">
        <v>-3.1503366914055642</v>
      </c>
      <c r="R58" s="122">
        <v>-2.2029853370380881</v>
      </c>
      <c r="S58" s="121">
        <v>3.9687129112548014</v>
      </c>
      <c r="T58" s="121">
        <v>2.1617989560086981</v>
      </c>
      <c r="U58" s="121">
        <v>-8.2866595896404114</v>
      </c>
      <c r="V58" s="121">
        <v>-9.9263683402924237</v>
      </c>
      <c r="W58" s="121">
        <v>-12.597796869537891</v>
      </c>
      <c r="X58" s="118">
        <f t="shared" si="0"/>
        <v>5.3020417002618077</v>
      </c>
      <c r="Y58" s="118">
        <f t="shared" si="0"/>
        <v>3.0682651385001201</v>
      </c>
      <c r="Z58" s="118">
        <f t="shared" si="0"/>
        <v>6.9939898804347145</v>
      </c>
      <c r="AA58" s="118">
        <f t="shared" si="4"/>
        <v>4.8392093716813811</v>
      </c>
      <c r="AB58" s="118">
        <f t="shared" si="3"/>
        <v>12.069333955211039</v>
      </c>
    </row>
    <row r="59" spans="1:28" ht="12.75" customHeight="1" x14ac:dyDescent="0.25">
      <c r="A59" s="110" t="s">
        <v>65</v>
      </c>
      <c r="B59" s="121">
        <v>-7.4993705551467897</v>
      </c>
      <c r="C59" s="121">
        <v>-3.5662431480516288</v>
      </c>
      <c r="D59" s="121">
        <v>-10.466974150035224</v>
      </c>
      <c r="E59" s="121">
        <v>0.43118405766422452</v>
      </c>
      <c r="F59" s="121">
        <v>7.0519076493940513</v>
      </c>
      <c r="G59" s="121">
        <v>-5.7573528361264508</v>
      </c>
      <c r="H59" s="121">
        <v>-3.6521074411749899</v>
      </c>
      <c r="I59" s="121">
        <v>-5.4162899076798059</v>
      </c>
      <c r="J59" s="121">
        <v>-0.79897999855840229</v>
      </c>
      <c r="K59" s="121">
        <v>7.7136115752054701</v>
      </c>
      <c r="L59" s="121">
        <v>2.5291538979455463</v>
      </c>
      <c r="M59" s="121">
        <v>2.6366827695859518</v>
      </c>
      <c r="N59" s="121">
        <v>3.3066966365187245</v>
      </c>
      <c r="O59" s="121">
        <v>1.4113413013530751</v>
      </c>
      <c r="P59" s="121">
        <v>-1.0836809358790611</v>
      </c>
      <c r="Q59" s="121">
        <v>-1.6124978576856352</v>
      </c>
      <c r="R59" s="122">
        <v>-1.162650180488467</v>
      </c>
      <c r="S59" s="121">
        <v>4.4700218368832978</v>
      </c>
      <c r="T59" s="121">
        <v>0.30759003342126778</v>
      </c>
      <c r="U59" s="121">
        <v>-3.8554929554542094</v>
      </c>
      <c r="V59" s="121">
        <v>-9.4373608793084642</v>
      </c>
      <c r="W59" s="121">
        <v>-11.567624804044963</v>
      </c>
      <c r="X59" s="118">
        <f t="shared" si="0"/>
        <v>5.366880580620391</v>
      </c>
      <c r="Y59" s="118">
        <f t="shared" si="0"/>
        <v>2.7752859325398731</v>
      </c>
      <c r="Z59" s="118">
        <f t="shared" si="0"/>
        <v>6.2417808493638933</v>
      </c>
      <c r="AA59" s="118">
        <f t="shared" si="4"/>
        <v>3.7691275129593511</v>
      </c>
      <c r="AB59" s="118">
        <f t="shared" si="3"/>
        <v>10.934423290833177</v>
      </c>
    </row>
    <row r="60" spans="1:28" ht="12.75" customHeight="1" x14ac:dyDescent="0.25">
      <c r="A60" s="113" t="s">
        <v>64</v>
      </c>
      <c r="B60" s="121">
        <v>1.1411286923374897</v>
      </c>
      <c r="C60" s="121">
        <v>5.4466646911226491</v>
      </c>
      <c r="D60" s="121">
        <v>3.3439465803345225</v>
      </c>
      <c r="E60" s="121">
        <v>3.4643605225927576</v>
      </c>
      <c r="F60" s="121">
        <v>16.093034583980703</v>
      </c>
      <c r="G60" s="121">
        <v>5.6646279531119115</v>
      </c>
      <c r="H60" s="121">
        <v>7.4412034958865725</v>
      </c>
      <c r="I60" s="121">
        <v>3.679313549699148</v>
      </c>
      <c r="J60" s="121">
        <v>-2.311599688668009</v>
      </c>
      <c r="K60" s="121">
        <v>11.319072069487834</v>
      </c>
      <c r="L60" s="121">
        <v>5.5691120593446941</v>
      </c>
      <c r="M60" s="121">
        <v>4.4829120048804461</v>
      </c>
      <c r="N60" s="121">
        <v>4.2269312040787543</v>
      </c>
      <c r="O60" s="121">
        <v>5.125055014254265</v>
      </c>
      <c r="P60" s="121">
        <v>5.047213530118233</v>
      </c>
      <c r="Q60" s="121">
        <v>6.8019529490745079</v>
      </c>
      <c r="R60" s="122">
        <v>5.3243248652841357</v>
      </c>
      <c r="S60" s="121">
        <v>6.9514958049555542</v>
      </c>
      <c r="T60" s="121">
        <v>6.1447079879398459</v>
      </c>
      <c r="U60" s="121">
        <v>12.947654183985712</v>
      </c>
      <c r="V60" s="121">
        <v>-3.7902444252144507</v>
      </c>
      <c r="W60" s="121">
        <v>6.3877752557944367</v>
      </c>
      <c r="X60" s="118">
        <f t="shared" si="0"/>
        <v>5.4651820925581731</v>
      </c>
      <c r="Y60" s="118">
        <f t="shared" si="0"/>
        <v>2.8622322290609081</v>
      </c>
      <c r="Z60" s="118">
        <f t="shared" si="0"/>
        <v>6.1831685841403541</v>
      </c>
      <c r="AA60" s="118">
        <f t="shared" si="4"/>
        <v>2.9360636881154156</v>
      </c>
      <c r="AB60" s="118">
        <f t="shared" si="3"/>
        <v>10.620477586363652</v>
      </c>
    </row>
    <row r="61" spans="1:28" ht="12.75" customHeight="1" x14ac:dyDescent="0.25">
      <c r="A61" s="106" t="s">
        <v>63</v>
      </c>
      <c r="B61" s="119">
        <v>6.8695444231986924</v>
      </c>
      <c r="C61" s="119">
        <v>15.38819223191128</v>
      </c>
      <c r="D61" s="119">
        <v>15.920096115425974</v>
      </c>
      <c r="E61" s="119">
        <v>8.4569865053494286</v>
      </c>
      <c r="F61" s="119">
        <v>19.555893452905803</v>
      </c>
      <c r="G61" s="119">
        <v>15.308193829863836</v>
      </c>
      <c r="H61" s="119">
        <v>15.929602100800899</v>
      </c>
      <c r="I61" s="119">
        <v>13.065298423665128</v>
      </c>
      <c r="J61" s="119">
        <v>2.9697902662248588</v>
      </c>
      <c r="K61" s="119">
        <v>8.2234337810095823</v>
      </c>
      <c r="L61" s="119">
        <v>4.8071121190190746</v>
      </c>
      <c r="M61" s="119">
        <v>2.6538831747243474</v>
      </c>
      <c r="N61" s="119">
        <v>2.4686466062492585</v>
      </c>
      <c r="O61" s="119">
        <v>6.2131094640376805</v>
      </c>
      <c r="P61" s="119">
        <v>8.4673875149747566</v>
      </c>
      <c r="Q61" s="119">
        <v>13.52219319201</v>
      </c>
      <c r="R61" s="120">
        <v>9.2090927985759805</v>
      </c>
      <c r="S61" s="119">
        <v>7.4613766597213749</v>
      </c>
      <c r="T61" s="119">
        <v>2.9667323462317485</v>
      </c>
      <c r="U61" s="119">
        <v>29.000564269684869</v>
      </c>
      <c r="V61" s="119">
        <v>15.484698887056702</v>
      </c>
      <c r="W61" s="119">
        <v>38.951876372859488</v>
      </c>
      <c r="X61" s="118">
        <f t="shared" si="0"/>
        <v>5.5052138462658231</v>
      </c>
      <c r="Y61" s="118">
        <f t="shared" si="0"/>
        <v>2.9434843019217434</v>
      </c>
      <c r="Z61" s="118">
        <f t="shared" si="0"/>
        <v>7.2209937457168287</v>
      </c>
      <c r="AA61" s="118">
        <f t="shared" si="4"/>
        <v>3.0277202113612947</v>
      </c>
      <c r="AB61" s="118">
        <f t="shared" si="3"/>
        <v>12.174658566947894</v>
      </c>
    </row>
    <row r="62" spans="1:28" ht="12.75" customHeight="1" x14ac:dyDescent="0.25">
      <c r="A62" s="106" t="s">
        <v>62</v>
      </c>
      <c r="B62" s="119">
        <v>10.054539399783803</v>
      </c>
      <c r="C62" s="119">
        <v>15.641214302695804</v>
      </c>
      <c r="D62" s="119">
        <v>12.075407060827814</v>
      </c>
      <c r="E62" s="119">
        <v>7.3139433274810539</v>
      </c>
      <c r="F62" s="119">
        <v>18.002045750426966</v>
      </c>
      <c r="G62" s="119">
        <v>12.994310058551006</v>
      </c>
      <c r="H62" s="119">
        <v>12.057893706166588</v>
      </c>
      <c r="I62" s="119">
        <v>13.280487369376637</v>
      </c>
      <c r="J62" s="119">
        <v>4.9878917685932223</v>
      </c>
      <c r="K62" s="119">
        <v>7.9230432681880014</v>
      </c>
      <c r="L62" s="119">
        <v>5.3782752273082046</v>
      </c>
      <c r="M62" s="119">
        <v>3.3490746145240724</v>
      </c>
      <c r="N62" s="119">
        <v>2.4533766035629068</v>
      </c>
      <c r="O62" s="119">
        <v>6.0260711439899639</v>
      </c>
      <c r="P62" s="119">
        <v>8.0258942354096696</v>
      </c>
      <c r="Q62" s="119">
        <v>11.353053057107765</v>
      </c>
      <c r="R62" s="120">
        <v>8.5177381304976763</v>
      </c>
      <c r="S62" s="119">
        <v>5.3982416780128828</v>
      </c>
      <c r="T62" s="119">
        <v>5.1411823451890992</v>
      </c>
      <c r="U62" s="119">
        <v>22.924118168796337</v>
      </c>
      <c r="V62" s="119">
        <v>7.0652814813505493</v>
      </c>
      <c r="W62" s="119">
        <v>36.149814025767135</v>
      </c>
      <c r="X62" s="118">
        <f t="shared" si="0"/>
        <v>5.5090228929989067</v>
      </c>
      <c r="Y62" s="118">
        <f t="shared" si="0"/>
        <v>3.0116831532678399</v>
      </c>
      <c r="Z62" s="118">
        <f t="shared" si="0"/>
        <v>8.2476422632803388</v>
      </c>
      <c r="AA62" s="118">
        <f t="shared" si="4"/>
        <v>2.8934441635135522</v>
      </c>
      <c r="AB62" s="118">
        <f t="shared" si="3"/>
        <v>13.471164929266866</v>
      </c>
    </row>
    <row r="63" spans="1:28" ht="12.75" customHeight="1" x14ac:dyDescent="0.25">
      <c r="A63" s="106" t="s">
        <v>61</v>
      </c>
      <c r="B63" s="119">
        <v>5.5386384529006571</v>
      </c>
      <c r="C63" s="119">
        <v>14.444746158520427</v>
      </c>
      <c r="D63" s="119">
        <v>7.1299683586440787</v>
      </c>
      <c r="E63" s="119">
        <v>6.077055203351156</v>
      </c>
      <c r="F63" s="119">
        <v>9.3356876119679697</v>
      </c>
      <c r="G63" s="119">
        <v>8.3177900626921986</v>
      </c>
      <c r="H63" s="119">
        <v>9.8314645173875004</v>
      </c>
      <c r="I63" s="119">
        <v>11.155067473540425</v>
      </c>
      <c r="J63" s="119">
        <v>6.3776407861342754</v>
      </c>
      <c r="K63" s="119">
        <v>9.7727169903670141</v>
      </c>
      <c r="L63" s="119">
        <v>4.9848105610964755</v>
      </c>
      <c r="M63" s="119">
        <v>3.1196956073273885</v>
      </c>
      <c r="N63" s="119">
        <v>2.2102819136061047</v>
      </c>
      <c r="O63" s="119">
        <v>5.7248257126943036</v>
      </c>
      <c r="P63" s="119">
        <v>6.3775572851245022</v>
      </c>
      <c r="Q63" s="119">
        <v>10.05019323817109</v>
      </c>
      <c r="R63" s="120">
        <v>6.9071595316074541</v>
      </c>
      <c r="S63" s="119">
        <v>5.2798295300160669</v>
      </c>
      <c r="T63" s="119">
        <v>4.8356347412461087</v>
      </c>
      <c r="U63" s="119">
        <v>15.259502267524439</v>
      </c>
      <c r="V63" s="119">
        <v>11.526833448314488</v>
      </c>
      <c r="W63" s="119">
        <v>37.266566601958637</v>
      </c>
      <c r="X63" s="118">
        <f t="shared" si="0"/>
        <v>5.5322831653084803</v>
      </c>
      <c r="Y63" s="118">
        <f t="shared" si="0"/>
        <v>3.2139145336597079</v>
      </c>
      <c r="Z63" s="118">
        <f t="shared" si="0"/>
        <v>8.8291737333286537</v>
      </c>
      <c r="AA63" s="118">
        <f t="shared" si="4"/>
        <v>2.9123895771043133</v>
      </c>
      <c r="AB63" s="118">
        <f t="shared" si="3"/>
        <v>14.849690197806156</v>
      </c>
    </row>
    <row r="64" spans="1:28" ht="12.75" customHeight="1" x14ac:dyDescent="0.25">
      <c r="A64" s="109" t="s">
        <v>60</v>
      </c>
      <c r="B64" s="119">
        <v>3.112049604308087</v>
      </c>
      <c r="C64" s="119">
        <v>14.174700755974801</v>
      </c>
      <c r="D64" s="119">
        <v>3.3876590989959432</v>
      </c>
      <c r="E64" s="119">
        <v>3.5287485951498443</v>
      </c>
      <c r="F64" s="119">
        <v>7.4159875960823296</v>
      </c>
      <c r="G64" s="119">
        <v>5.4149254859172657</v>
      </c>
      <c r="H64" s="119">
        <v>7.6384719698199266</v>
      </c>
      <c r="I64" s="119">
        <v>7.6952097296801858</v>
      </c>
      <c r="J64" s="119">
        <v>6.915838310197242</v>
      </c>
      <c r="K64" s="119">
        <v>11.206457711863305</v>
      </c>
      <c r="L64" s="119">
        <v>4.3918999258280689</v>
      </c>
      <c r="M64" s="119">
        <v>3.8719198054162796</v>
      </c>
      <c r="N64" s="119">
        <v>1.7763163965146544</v>
      </c>
      <c r="O64" s="119">
        <v>5.2953016736047465</v>
      </c>
      <c r="P64" s="119">
        <v>5.2162980985652085</v>
      </c>
      <c r="Q64" s="119">
        <v>8.590554885457081</v>
      </c>
      <c r="R64" s="120">
        <v>5.6893293683742963</v>
      </c>
      <c r="S64" s="119">
        <v>6.824253795588775</v>
      </c>
      <c r="T64" s="119">
        <v>2.7903474617884561</v>
      </c>
      <c r="U64" s="119">
        <v>7.793632315647625</v>
      </c>
      <c r="V64" s="119">
        <v>13.544753350581097</v>
      </c>
      <c r="W64" s="119">
        <v>24.462770242315134</v>
      </c>
      <c r="X64" s="118">
        <f t="shared" si="0"/>
        <v>5.6484213317525462</v>
      </c>
      <c r="Y64" s="118">
        <f t="shared" si="0"/>
        <v>3.2651208175551014</v>
      </c>
      <c r="Z64" s="118">
        <f t="shared" si="0"/>
        <v>9.1590902896828883</v>
      </c>
      <c r="AA64" s="118">
        <f t="shared" si="4"/>
        <v>3.0380454269738442</v>
      </c>
      <c r="AB64" s="118">
        <f t="shared" si="3"/>
        <v>15.646877006588294</v>
      </c>
    </row>
    <row r="65" spans="1:28" ht="12.75" customHeight="1" x14ac:dyDescent="0.25">
      <c r="A65" s="110" t="s">
        <v>59</v>
      </c>
      <c r="B65" s="121">
        <v>5.3712227819177061</v>
      </c>
      <c r="C65" s="121">
        <v>4.2813723921559355</v>
      </c>
      <c r="D65" s="121">
        <v>4.9094851542687223</v>
      </c>
      <c r="E65" s="121">
        <v>4.5535524660392346</v>
      </c>
      <c r="F65" s="121">
        <v>8.6143138080622794</v>
      </c>
      <c r="G65" s="121">
        <v>5.7494170780046705</v>
      </c>
      <c r="H65" s="121">
        <v>4.4527395191740426</v>
      </c>
      <c r="I65" s="121">
        <v>6.6497347987106936</v>
      </c>
      <c r="J65" s="121">
        <v>6.1489546574664322</v>
      </c>
      <c r="K65" s="121">
        <v>8.1224783798983005</v>
      </c>
      <c r="L65" s="121">
        <v>3.7203795139636675</v>
      </c>
      <c r="M65" s="121">
        <v>5.5551360044404197</v>
      </c>
      <c r="N65" s="121">
        <v>2.371275637736181</v>
      </c>
      <c r="O65" s="121">
        <v>4.7059031576915045</v>
      </c>
      <c r="P65" s="121">
        <v>4.907165861387508</v>
      </c>
      <c r="Q65" s="121">
        <v>6.8424147005271774</v>
      </c>
      <c r="R65" s="122">
        <v>5.1951171608934699</v>
      </c>
      <c r="S65" s="121">
        <v>6.408980894058236</v>
      </c>
      <c r="T65" s="121">
        <v>2.5849418436408644</v>
      </c>
      <c r="U65" s="121">
        <v>8.2280412218636698</v>
      </c>
      <c r="V65" s="121">
        <v>4.2359926996440755</v>
      </c>
      <c r="W65" s="121">
        <v>11.679722001479419</v>
      </c>
      <c r="X65" s="118">
        <f t="shared" si="0"/>
        <v>5.7957592282162684</v>
      </c>
      <c r="Y65" s="118">
        <f t="shared" si="0"/>
        <v>3.2870527127255391</v>
      </c>
      <c r="Z65" s="118">
        <f t="shared" si="0"/>
        <v>9.4282810939739345</v>
      </c>
      <c r="AA65" s="118">
        <f t="shared" si="4"/>
        <v>2.9167344129385628</v>
      </c>
      <c r="AB65" s="118">
        <f t="shared" si="3"/>
        <v>15.95861513175142</v>
      </c>
    </row>
    <row r="66" spans="1:28" ht="12.75" customHeight="1" x14ac:dyDescent="0.25">
      <c r="A66" s="110" t="s">
        <v>58</v>
      </c>
      <c r="B66" s="121">
        <v>0.72315673880938292</v>
      </c>
      <c r="C66" s="121">
        <v>3.5772880790011286</v>
      </c>
      <c r="D66" s="121">
        <v>4.3853685407287735</v>
      </c>
      <c r="E66" s="121">
        <v>6.043592068582293</v>
      </c>
      <c r="F66" s="121">
        <v>7.3293263653682938</v>
      </c>
      <c r="G66" s="121">
        <v>5.1221238073754671</v>
      </c>
      <c r="H66" s="121">
        <v>4.1839422948958926</v>
      </c>
      <c r="I66" s="121">
        <v>4.6574491865643886</v>
      </c>
      <c r="J66" s="121">
        <v>7.1356302393292603</v>
      </c>
      <c r="K66" s="121">
        <v>7.687792879136901</v>
      </c>
      <c r="L66" s="121">
        <v>1.5874968798676115</v>
      </c>
      <c r="M66" s="121">
        <v>6.093834337605597</v>
      </c>
      <c r="N66" s="121">
        <v>2.1678531307031568</v>
      </c>
      <c r="O66" s="121">
        <v>4.3491302075046923</v>
      </c>
      <c r="P66" s="121">
        <v>4.3126901784821037</v>
      </c>
      <c r="Q66" s="121">
        <v>6.9464775739700224</v>
      </c>
      <c r="R66" s="122">
        <v>4.7005003205704776</v>
      </c>
      <c r="S66" s="121">
        <v>6.6270951945200274</v>
      </c>
      <c r="T66" s="121">
        <v>3.2877822183194239</v>
      </c>
      <c r="U66" s="121">
        <v>8.1321700434692232</v>
      </c>
      <c r="V66" s="121">
        <v>6.5013134815332663</v>
      </c>
      <c r="W66" s="121">
        <v>14.09228735503949</v>
      </c>
      <c r="X66" s="118">
        <f t="shared" si="0"/>
        <v>5.8766812196844844</v>
      </c>
      <c r="Y66" s="118">
        <f t="shared" si="0"/>
        <v>3.3023601947805838</v>
      </c>
      <c r="Z66" s="118">
        <f t="shared" si="0"/>
        <v>9.3965763606090444</v>
      </c>
      <c r="AA66" s="118">
        <f t="shared" si="4"/>
        <v>2.822027181873505</v>
      </c>
      <c r="AB66" s="118">
        <f t="shared" si="3"/>
        <v>15.925339290581276</v>
      </c>
    </row>
    <row r="67" spans="1:28" ht="12.75" customHeight="1" x14ac:dyDescent="0.25">
      <c r="A67" s="110" t="s">
        <v>57</v>
      </c>
      <c r="B67" s="121">
        <v>7.6728521725183185</v>
      </c>
      <c r="C67" s="121">
        <v>2.7475186440250265</v>
      </c>
      <c r="D67" s="121">
        <v>1.8476343725806421</v>
      </c>
      <c r="E67" s="121">
        <v>6.0407300547016707</v>
      </c>
      <c r="F67" s="121">
        <v>9.3908694245792965</v>
      </c>
      <c r="G67" s="121">
        <v>3.9630229442560783</v>
      </c>
      <c r="H67" s="121">
        <v>0.47283626077447849</v>
      </c>
      <c r="I67" s="121">
        <v>3.3228059697252954</v>
      </c>
      <c r="J67" s="121">
        <v>6.1582914940627065</v>
      </c>
      <c r="K67" s="121">
        <v>5.8246532679061325</v>
      </c>
      <c r="L67" s="121">
        <v>1.145989683669435</v>
      </c>
      <c r="M67" s="121">
        <v>4.5271093516956684</v>
      </c>
      <c r="N67" s="121">
        <v>1.7184898532302428</v>
      </c>
      <c r="O67" s="121">
        <v>2.8173322006041168</v>
      </c>
      <c r="P67" s="121">
        <v>3.3998549715468673</v>
      </c>
      <c r="Q67" s="121">
        <v>4.3118880900030243</v>
      </c>
      <c r="R67" s="122">
        <v>3.5373456184554231</v>
      </c>
      <c r="S67" s="121">
        <v>3.9589545324043351</v>
      </c>
      <c r="T67" s="121">
        <v>1.7666147388332609</v>
      </c>
      <c r="U67" s="121">
        <v>5.7603161850695361</v>
      </c>
      <c r="V67" s="121">
        <v>4.4464240131467436</v>
      </c>
      <c r="W67" s="121">
        <v>5.9195692023763513</v>
      </c>
      <c r="X67" s="118">
        <f t="shared" si="0"/>
        <v>5.7892169479475584</v>
      </c>
      <c r="Y67" s="118">
        <f t="shared" si="0"/>
        <v>3.2729970630877778</v>
      </c>
      <c r="Z67" s="118">
        <f t="shared" si="0"/>
        <v>9.4992180297011064</v>
      </c>
      <c r="AA67" s="118">
        <f t="shared" si="4"/>
        <v>3.115997045594515</v>
      </c>
      <c r="AB67" s="118">
        <f t="shared" si="3"/>
        <v>15.584475198375866</v>
      </c>
    </row>
    <row r="68" spans="1:28" ht="12.75" customHeight="1" x14ac:dyDescent="0.25">
      <c r="A68" s="113" t="s">
        <v>56</v>
      </c>
      <c r="B68" s="121">
        <v>10.879821520030418</v>
      </c>
      <c r="C68" s="121">
        <v>3.3546166010518963</v>
      </c>
      <c r="D68" s="121">
        <v>-1.7400580009896305</v>
      </c>
      <c r="E68" s="121">
        <v>5.7458020272026511</v>
      </c>
      <c r="F68" s="121">
        <v>7.6721217649433626</v>
      </c>
      <c r="G68" s="121">
        <v>1.8500184672717523</v>
      </c>
      <c r="H68" s="121">
        <v>0.57509587301345366</v>
      </c>
      <c r="I68" s="121">
        <v>2.7053397195542894</v>
      </c>
      <c r="J68" s="121">
        <v>6.5220841933951057</v>
      </c>
      <c r="K68" s="121">
        <v>3.5184357224208984</v>
      </c>
      <c r="L68" s="121">
        <v>1.3229894025742928</v>
      </c>
      <c r="M68" s="121">
        <v>2.5144644533385607</v>
      </c>
      <c r="N68" s="121">
        <v>1.3592822013925199</v>
      </c>
      <c r="O68" s="121">
        <v>2.0841087151921345</v>
      </c>
      <c r="P68" s="121">
        <v>2.4407338889957941</v>
      </c>
      <c r="Q68" s="121">
        <v>3.264753827204725</v>
      </c>
      <c r="R68" s="122">
        <v>2.56800298372859</v>
      </c>
      <c r="S68" s="121">
        <v>2.5418699051833693</v>
      </c>
      <c r="T68" s="121">
        <v>1.2324068616040185</v>
      </c>
      <c r="U68" s="121">
        <v>5.463083301207039</v>
      </c>
      <c r="V68" s="121">
        <v>4.0612662280544054</v>
      </c>
      <c r="W68" s="121">
        <v>6.9169191833442945</v>
      </c>
      <c r="X68" s="118">
        <f t="shared" si="0"/>
        <v>5.6583198167542275</v>
      </c>
      <c r="Y68" s="118">
        <f t="shared" si="0"/>
        <v>3.2094457522327553</v>
      </c>
      <c r="Z68" s="118">
        <f t="shared" si="0"/>
        <v>9.4852953217826581</v>
      </c>
      <c r="AA68" s="118">
        <f t="shared" si="4"/>
        <v>2.9446874692068468</v>
      </c>
      <c r="AB68" s="118">
        <f t="shared" si="3"/>
        <v>14.946671764503682</v>
      </c>
    </row>
    <row r="69" spans="1:28" ht="12.75" customHeight="1" x14ac:dyDescent="0.25">
      <c r="A69" s="106" t="s">
        <v>55</v>
      </c>
      <c r="B69" s="119">
        <v>-11.228297496043538</v>
      </c>
      <c r="C69" s="119">
        <v>3.0425283448965557</v>
      </c>
      <c r="D69" s="119">
        <v>-1.5665498039000636</v>
      </c>
      <c r="E69" s="119">
        <v>6.7272944807753587</v>
      </c>
      <c r="F69" s="119">
        <v>8.7104309283726256</v>
      </c>
      <c r="G69" s="119">
        <v>2.3875926758467614</v>
      </c>
      <c r="H69" s="119">
        <v>0.59823183570513194</v>
      </c>
      <c r="I69" s="119">
        <v>3.7592120807783402E-3</v>
      </c>
      <c r="J69" s="119">
        <v>6.7579392997616061</v>
      </c>
      <c r="K69" s="119">
        <v>3.3427660577259877</v>
      </c>
      <c r="L69" s="119">
        <v>2.7275415751993659</v>
      </c>
      <c r="M69" s="119">
        <v>3.0223632175909954</v>
      </c>
      <c r="N69" s="119">
        <v>1.3657207342810951</v>
      </c>
      <c r="O69" s="119">
        <v>2.1710180504337817</v>
      </c>
      <c r="P69" s="119">
        <v>1.4756554357029161</v>
      </c>
      <c r="Q69" s="119">
        <v>3.0202699220589713</v>
      </c>
      <c r="R69" s="120">
        <v>1.7072049549683888</v>
      </c>
      <c r="S69" s="119">
        <v>2.9806948934385735</v>
      </c>
      <c r="T69" s="119">
        <v>2.0866470632787681</v>
      </c>
      <c r="U69" s="119">
        <v>3.1419800348846616</v>
      </c>
      <c r="V69" s="119">
        <v>5.3399744433664464</v>
      </c>
      <c r="W69" s="119">
        <v>6.5762109608759056</v>
      </c>
      <c r="X69" s="118">
        <f t="shared" si="0"/>
        <v>5.5560415195194262</v>
      </c>
      <c r="Y69" s="118">
        <f t="shared" si="0"/>
        <v>3.0127878065282108</v>
      </c>
      <c r="Z69" s="118">
        <f t="shared" si="0"/>
        <v>9.2229949546050616</v>
      </c>
      <c r="AA69" s="118">
        <f t="shared" si="4"/>
        <v>2.9575288163742677</v>
      </c>
      <c r="AB69" s="118">
        <f t="shared" si="3"/>
        <v>14.195607000661933</v>
      </c>
    </row>
    <row r="70" spans="1:28" ht="12.75" customHeight="1" x14ac:dyDescent="0.25">
      <c r="A70" s="106" t="s">
        <v>54</v>
      </c>
      <c r="B70" s="119">
        <v>-0.16003463287037611</v>
      </c>
      <c r="C70" s="119">
        <v>-2.4236617919433878</v>
      </c>
      <c r="D70" s="119">
        <v>-5.9363887411928111</v>
      </c>
      <c r="E70" s="119">
        <v>-0.90949229329614356</v>
      </c>
      <c r="F70" s="119">
        <v>1.8478695726938277</v>
      </c>
      <c r="G70" s="119">
        <v>-3.1875392545408165</v>
      </c>
      <c r="H70" s="119">
        <v>0.98701976031418948</v>
      </c>
      <c r="I70" s="119">
        <v>0.17011310729431184</v>
      </c>
      <c r="J70" s="119">
        <v>4.7581110981145036</v>
      </c>
      <c r="K70" s="119">
        <v>2.0483482654730212</v>
      </c>
      <c r="L70" s="119">
        <v>5.7568310192692485</v>
      </c>
      <c r="M70" s="119">
        <v>2.4695941146879008</v>
      </c>
      <c r="N70" s="119">
        <v>1.9102617139843403</v>
      </c>
      <c r="O70" s="119">
        <v>2.4067694741719325</v>
      </c>
      <c r="P70" s="119">
        <v>0.75167414262089505</v>
      </c>
      <c r="Q70" s="119">
        <v>2.3179366283207603</v>
      </c>
      <c r="R70" s="120">
        <v>0.98647927717803174</v>
      </c>
      <c r="S70" s="119">
        <v>2.2206897565601125</v>
      </c>
      <c r="T70" s="119">
        <v>2.1189634456214801</v>
      </c>
      <c r="U70" s="119">
        <v>1.1123199609574197</v>
      </c>
      <c r="V70" s="119">
        <v>-1.1037827021329716</v>
      </c>
      <c r="W70" s="119">
        <v>2.4765335782666709</v>
      </c>
      <c r="X70" s="118">
        <f t="shared" si="0"/>
        <v>5.3591040187084378</v>
      </c>
      <c r="Y70" s="118">
        <f t="shared" si="0"/>
        <v>2.907036423642309</v>
      </c>
      <c r="Z70" s="118">
        <f t="shared" si="0"/>
        <v>8.9331008038832369</v>
      </c>
      <c r="AA70" s="118">
        <f t="shared" si="4"/>
        <v>2.6414794180320071</v>
      </c>
      <c r="AB70" s="118">
        <f t="shared" si="3"/>
        <v>13.391913113272613</v>
      </c>
    </row>
    <row r="71" spans="1:28" ht="12.75" customHeight="1" x14ac:dyDescent="0.25">
      <c r="A71" s="106" t="s">
        <v>53</v>
      </c>
      <c r="B71" s="119">
        <v>4.7365094571884647</v>
      </c>
      <c r="C71" s="119">
        <v>-3.6513234540174744</v>
      </c>
      <c r="D71" s="119">
        <v>-1.3019418518853465</v>
      </c>
      <c r="E71" s="119">
        <v>2.1831170884098139</v>
      </c>
      <c r="F71" s="119">
        <v>2.8769633824637708</v>
      </c>
      <c r="G71" s="119">
        <v>-0.46058564929764012</v>
      </c>
      <c r="H71" s="119">
        <v>3.9020908207635152</v>
      </c>
      <c r="I71" s="119">
        <v>5.2715094559437015</v>
      </c>
      <c r="J71" s="119">
        <v>7.6230527094791611</v>
      </c>
      <c r="K71" s="119">
        <v>6.0033748761156858E-2</v>
      </c>
      <c r="L71" s="119">
        <v>6.1796978126195112</v>
      </c>
      <c r="M71" s="119">
        <v>3.2268585540381256</v>
      </c>
      <c r="N71" s="119">
        <v>1.0591483468781471</v>
      </c>
      <c r="O71" s="119">
        <v>3.2861248401476528</v>
      </c>
      <c r="P71" s="119">
        <v>2.314819206543417</v>
      </c>
      <c r="Q71" s="119">
        <v>3.4520605589546394</v>
      </c>
      <c r="R71" s="120">
        <v>2.485421585177261</v>
      </c>
      <c r="S71" s="119">
        <v>3.925128687623447</v>
      </c>
      <c r="T71" s="119">
        <v>1.9402409577164326</v>
      </c>
      <c r="U71" s="119">
        <v>-1.4852803984027108</v>
      </c>
      <c r="V71" s="119">
        <v>-3.5691544715952039</v>
      </c>
      <c r="W71" s="119">
        <v>-5.4318664192981476</v>
      </c>
      <c r="X71" s="118">
        <f t="shared" si="0"/>
        <v>5.252064198463076</v>
      </c>
      <c r="Y71" s="118">
        <f t="shared" si="0"/>
        <v>2.6850302962599661</v>
      </c>
      <c r="Z71" s="118">
        <f t="shared" si="0"/>
        <v>8.2702382197791238</v>
      </c>
      <c r="AA71" s="118">
        <f t="shared" si="4"/>
        <v>1.8600936439254099</v>
      </c>
      <c r="AB71" s="118">
        <f t="shared" si="3"/>
        <v>12.2958511877529</v>
      </c>
    </row>
    <row r="72" spans="1:28" ht="12.75" customHeight="1" x14ac:dyDescent="0.25">
      <c r="A72" s="109" t="s">
        <v>52</v>
      </c>
      <c r="B72" s="119">
        <v>-5.901071172079031</v>
      </c>
      <c r="C72" s="119">
        <v>-4.3068795390651786</v>
      </c>
      <c r="D72" s="119">
        <v>-0.64442242566981056</v>
      </c>
      <c r="E72" s="119">
        <v>-4.8665470297094231</v>
      </c>
      <c r="F72" s="119">
        <v>-0.11442232366809524</v>
      </c>
      <c r="G72" s="119">
        <v>-1.4083759854543576</v>
      </c>
      <c r="H72" s="119">
        <v>3.8211239890307169</v>
      </c>
      <c r="I72" s="119">
        <v>2.5714093883812073</v>
      </c>
      <c r="J72" s="119">
        <v>8.7093438090990247</v>
      </c>
      <c r="K72" s="119">
        <v>0.84954742968712527</v>
      </c>
      <c r="L72" s="119">
        <v>5.6830815295300319</v>
      </c>
      <c r="M72" s="119">
        <v>5.6039764170551232</v>
      </c>
      <c r="N72" s="119">
        <v>1.0412835754652461</v>
      </c>
      <c r="O72" s="119">
        <v>3.7008866938620599</v>
      </c>
      <c r="P72" s="119">
        <v>1.8868361672635281</v>
      </c>
      <c r="Q72" s="119">
        <v>5.8348983840405433</v>
      </c>
      <c r="R72" s="120">
        <v>2.4827810498502911</v>
      </c>
      <c r="S72" s="119">
        <v>4.7966800127523079</v>
      </c>
      <c r="T72" s="119">
        <v>2.9412170782291192</v>
      </c>
      <c r="U72" s="119">
        <v>0.60795689460817481</v>
      </c>
      <c r="V72" s="119">
        <v>3.0648216982680943</v>
      </c>
      <c r="W72" s="119">
        <v>1.8265081032456942</v>
      </c>
      <c r="X72" s="118">
        <f t="shared" si="0"/>
        <v>5.2046577477217175</v>
      </c>
      <c r="Y72" s="118">
        <f t="shared" si="0"/>
        <v>2.593052907758608</v>
      </c>
      <c r="Z72" s="118">
        <f t="shared" si="0"/>
        <v>7.6215973658779275</v>
      </c>
      <c r="AA72" s="118">
        <f t="shared" si="4"/>
        <v>1.9500222289255604</v>
      </c>
      <c r="AB72" s="118">
        <f t="shared" si="3"/>
        <v>11.460060300701418</v>
      </c>
    </row>
    <row r="73" spans="1:28" ht="12.75" customHeight="1" x14ac:dyDescent="0.25">
      <c r="A73" s="110" t="s">
        <v>51</v>
      </c>
      <c r="B73" s="121">
        <v>21.512145373925897</v>
      </c>
      <c r="C73" s="121">
        <v>-8.4209945206559667</v>
      </c>
      <c r="D73" s="121">
        <v>1.4644073924174883E-2</v>
      </c>
      <c r="E73" s="121">
        <v>-2.9593163223012309</v>
      </c>
      <c r="F73" s="121">
        <v>1.2306710495362916</v>
      </c>
      <c r="G73" s="121">
        <v>-1.4271499527143572</v>
      </c>
      <c r="H73" s="121">
        <v>3.6635757318132844</v>
      </c>
      <c r="I73" s="121">
        <v>0.73005363426674741</v>
      </c>
      <c r="J73" s="121">
        <v>5.2784800913003194</v>
      </c>
      <c r="K73" s="121">
        <v>0.54780098793141274</v>
      </c>
      <c r="L73" s="121">
        <v>7.2120452781013311</v>
      </c>
      <c r="M73" s="121">
        <v>1.8741575395430754</v>
      </c>
      <c r="N73" s="121">
        <v>1.5749525378959461</v>
      </c>
      <c r="O73" s="121">
        <v>2.7827782974573001</v>
      </c>
      <c r="P73" s="121">
        <v>2.6658760715522201</v>
      </c>
      <c r="Q73" s="121">
        <v>3.0201063113974191</v>
      </c>
      <c r="R73" s="122">
        <v>2.721098728549376</v>
      </c>
      <c r="S73" s="121">
        <v>3.8390222055047829</v>
      </c>
      <c r="T73" s="121">
        <v>-0.1236937720181297</v>
      </c>
      <c r="U73" s="121">
        <v>2.9544475135045323</v>
      </c>
      <c r="V73" s="121">
        <v>-4.9594681562512122</v>
      </c>
      <c r="W73" s="121">
        <v>6.8205237614713754</v>
      </c>
      <c r="X73" s="118">
        <f t="shared" si="0"/>
        <v>5.0471721829323561</v>
      </c>
      <c r="Y73" s="118">
        <f t="shared" si="0"/>
        <v>2.5528421186526202</v>
      </c>
      <c r="Z73" s="118">
        <f t="shared" si="0"/>
        <v>7.1120286611373054</v>
      </c>
      <c r="AA73" s="118">
        <f t="shared" si="4"/>
        <v>1.4230483860424186</v>
      </c>
      <c r="AB73" s="118">
        <f t="shared" si="3"/>
        <v>10.753481874341059</v>
      </c>
    </row>
    <row r="74" spans="1:28" ht="12.75" customHeight="1" x14ac:dyDescent="0.25">
      <c r="A74" s="110" t="s">
        <v>50</v>
      </c>
      <c r="B74" s="121">
        <v>10.156454564846197</v>
      </c>
      <c r="C74" s="121">
        <v>-3.407721878977521</v>
      </c>
      <c r="D74" s="121">
        <v>5.9571574090635737</v>
      </c>
      <c r="E74" s="121">
        <v>2.1505263122139073</v>
      </c>
      <c r="F74" s="121">
        <v>7.930599996409593</v>
      </c>
      <c r="G74" s="121">
        <v>4.4489560841733722</v>
      </c>
      <c r="H74" s="121">
        <v>4.0514200423424906</v>
      </c>
      <c r="I74" s="121">
        <v>6.1613055384100113</v>
      </c>
      <c r="J74" s="121">
        <v>5.6751574713086006</v>
      </c>
      <c r="K74" s="121">
        <v>3.6230999747604464</v>
      </c>
      <c r="L74" s="121">
        <v>4.8455676278166493</v>
      </c>
      <c r="M74" s="121">
        <v>1.5167532594980715</v>
      </c>
      <c r="N74" s="121">
        <v>1.3573014752527479</v>
      </c>
      <c r="O74" s="121">
        <v>3.0954625624187271</v>
      </c>
      <c r="P74" s="121">
        <v>3.8400080982228912</v>
      </c>
      <c r="Q74" s="121">
        <v>5.0432112574069876</v>
      </c>
      <c r="R74" s="122">
        <v>4.0218382278786269</v>
      </c>
      <c r="S74" s="121">
        <v>4.1149012506531468</v>
      </c>
      <c r="T74" s="121">
        <v>1.171699591644737</v>
      </c>
      <c r="U74" s="121">
        <v>8.4884172395556448</v>
      </c>
      <c r="V74" s="121">
        <v>5.8722957514779628</v>
      </c>
      <c r="W74" s="121">
        <v>6.6200388213624839</v>
      </c>
      <c r="X74" s="118">
        <f t="shared" si="0"/>
        <v>4.9022397260620139</v>
      </c>
      <c r="Y74" s="118">
        <f t="shared" si="0"/>
        <v>2.4670550599508103</v>
      </c>
      <c r="Z74" s="118">
        <f t="shared" si="0"/>
        <v>6.94349336649399</v>
      </c>
      <c r="AA74" s="118">
        <f t="shared" si="4"/>
        <v>1.7862848876457298</v>
      </c>
      <c r="AB74" s="118">
        <f t="shared" si="3"/>
        <v>10.332068147816816</v>
      </c>
    </row>
    <row r="75" spans="1:28" ht="12.75" customHeight="1" x14ac:dyDescent="0.25">
      <c r="A75" s="110" t="s">
        <v>49</v>
      </c>
      <c r="B75" s="121">
        <v>-2.6811195059914028</v>
      </c>
      <c r="C75" s="121">
        <v>-0.74362794991201797</v>
      </c>
      <c r="D75" s="121">
        <v>3.5025492238620837</v>
      </c>
      <c r="E75" s="121">
        <v>-0.14720647024699662</v>
      </c>
      <c r="F75" s="121">
        <v>5.5280199022741172</v>
      </c>
      <c r="G75" s="121">
        <v>2.8647277812295924</v>
      </c>
      <c r="H75" s="121">
        <v>2.8871773189034666</v>
      </c>
      <c r="I75" s="121">
        <v>1.705379547107766</v>
      </c>
      <c r="J75" s="121">
        <v>1.0983296842967727</v>
      </c>
      <c r="K75" s="121">
        <v>3.1425752340009883</v>
      </c>
      <c r="L75" s="121">
        <v>4.1963197921304873</v>
      </c>
      <c r="M75" s="121">
        <v>1.8936106699378952</v>
      </c>
      <c r="N75" s="121">
        <v>3.1418376335160314</v>
      </c>
      <c r="O75" s="121">
        <v>2.7410803004712214</v>
      </c>
      <c r="P75" s="121">
        <v>2.4708077753488489</v>
      </c>
      <c r="Q75" s="121">
        <v>4.3929378508162031</v>
      </c>
      <c r="R75" s="122">
        <v>2.7589501811264405</v>
      </c>
      <c r="S75" s="121">
        <v>3.4742535125439566</v>
      </c>
      <c r="T75" s="121">
        <v>2.4796375902646162</v>
      </c>
      <c r="U75" s="121">
        <v>7.3481283790396201</v>
      </c>
      <c r="V75" s="121">
        <v>2.4898847558391113</v>
      </c>
      <c r="W75" s="121">
        <v>11.225937683534681</v>
      </c>
      <c r="X75" s="118">
        <f t="shared" si="0"/>
        <v>4.7326991893038972</v>
      </c>
      <c r="Y75" s="118">
        <f t="shared" si="0"/>
        <v>2.5632325199840431</v>
      </c>
      <c r="Z75" s="118">
        <f t="shared" si="0"/>
        <v>6.6440904003221135</v>
      </c>
      <c r="AA75" s="118">
        <f t="shared" si="4"/>
        <v>1.62418861763718</v>
      </c>
      <c r="AB75" s="118">
        <f t="shared" si="3"/>
        <v>9.7434092510432482</v>
      </c>
    </row>
    <row r="76" spans="1:28" ht="12.75" customHeight="1" x14ac:dyDescent="0.25">
      <c r="A76" s="113" t="s">
        <v>48</v>
      </c>
      <c r="B76" s="121">
        <v>4.164975523876624</v>
      </c>
      <c r="C76" s="121">
        <v>-0.28825163230821182</v>
      </c>
      <c r="D76" s="121">
        <v>2.4367276448788555</v>
      </c>
      <c r="E76" s="121">
        <v>7.6525590067792804</v>
      </c>
      <c r="F76" s="121">
        <v>3.2233058139487181</v>
      </c>
      <c r="G76" s="121">
        <v>2.6498341560113881</v>
      </c>
      <c r="H76" s="121">
        <v>3.148761989358384</v>
      </c>
      <c r="I76" s="121">
        <v>1.9613482310502084</v>
      </c>
      <c r="J76" s="121">
        <v>4.1254474326126278</v>
      </c>
      <c r="K76" s="121">
        <v>-2.4415672745459194E-2</v>
      </c>
      <c r="L76" s="121">
        <v>4.3079360383805554</v>
      </c>
      <c r="M76" s="121">
        <v>1.1556387900272913</v>
      </c>
      <c r="N76" s="121">
        <v>2.7756857901552801</v>
      </c>
      <c r="O76" s="121">
        <v>2.4110084235164697</v>
      </c>
      <c r="P76" s="121">
        <v>2.5393236547332609</v>
      </c>
      <c r="Q76" s="121">
        <v>2.5318863589103069</v>
      </c>
      <c r="R76" s="122">
        <v>2.5287802454304842</v>
      </c>
      <c r="S76" s="121">
        <v>2.5284107556671431</v>
      </c>
      <c r="T76" s="121">
        <v>2.4343494940131549</v>
      </c>
      <c r="U76" s="121">
        <v>4.4334202067705553</v>
      </c>
      <c r="V76" s="121">
        <v>3.2269300783708932</v>
      </c>
      <c r="W76" s="121">
        <v>2.358599625671709</v>
      </c>
      <c r="X76" s="118">
        <f t="shared" si="0"/>
        <v>4.4550991599476681</v>
      </c>
      <c r="Y76" s="118">
        <f t="shared" si="0"/>
        <v>2.4918020830267431</v>
      </c>
      <c r="Z76" s="118">
        <f t="shared" si="0"/>
        <v>6.0002615044465166</v>
      </c>
      <c r="AA76" s="118">
        <f t="shared" si="4"/>
        <v>1.619030187376798</v>
      </c>
      <c r="AB76" s="118">
        <f t="shared" si="3"/>
        <v>8.8339953607829251</v>
      </c>
    </row>
    <row r="77" spans="1:28" ht="12.75" customHeight="1" x14ac:dyDescent="0.25">
      <c r="A77" s="106" t="s">
        <v>47</v>
      </c>
      <c r="B77" s="119">
        <v>6.8946194859346388</v>
      </c>
      <c r="C77" s="119">
        <v>6.3838589126367529</v>
      </c>
      <c r="D77" s="119">
        <v>0.60539181354506422</v>
      </c>
      <c r="E77" s="119">
        <v>5.251550314792186</v>
      </c>
      <c r="F77" s="119">
        <v>8.1853326252852465</v>
      </c>
      <c r="G77" s="119">
        <v>3.8862810892714483</v>
      </c>
      <c r="H77" s="119">
        <v>4.3569064222586773</v>
      </c>
      <c r="I77" s="119">
        <v>5.0134679477136901</v>
      </c>
      <c r="J77" s="119">
        <v>6.7040367130334788</v>
      </c>
      <c r="K77" s="119">
        <v>1.5648218515876167</v>
      </c>
      <c r="L77" s="119">
        <v>1.5572493449361069</v>
      </c>
      <c r="M77" s="119">
        <v>3.874117651977893</v>
      </c>
      <c r="N77" s="119">
        <v>0.24333407511838434</v>
      </c>
      <c r="O77" s="119">
        <v>2.807361175008527</v>
      </c>
      <c r="P77" s="119">
        <v>3.3815333628465227</v>
      </c>
      <c r="Q77" s="119">
        <v>3.9426468367792511</v>
      </c>
      <c r="R77" s="120">
        <v>3.4693681800550324</v>
      </c>
      <c r="S77" s="119">
        <v>3.570303462113178</v>
      </c>
      <c r="T77" s="119">
        <v>2.036569806458588</v>
      </c>
      <c r="U77" s="119">
        <v>4.1619747259340478</v>
      </c>
      <c r="V77" s="119">
        <v>2.4084420580368082</v>
      </c>
      <c r="W77" s="119">
        <v>-6.5577027573993085E-2</v>
      </c>
      <c r="X77" s="118">
        <f t="shared" si="0"/>
        <v>4.4579634390058418</v>
      </c>
      <c r="Y77" s="118">
        <f t="shared" si="0"/>
        <v>2.5469402286540719</v>
      </c>
      <c r="Z77" s="118">
        <f t="shared" si="0"/>
        <v>5.9352420292894248</v>
      </c>
      <c r="AA77" s="118">
        <f t="shared" si="4"/>
        <v>2.0174937515994236</v>
      </c>
      <c r="AB77" s="118">
        <f t="shared" si="3"/>
        <v>8.433468546598089</v>
      </c>
    </row>
    <row r="78" spans="1:28" ht="12.75" customHeight="1" x14ac:dyDescent="0.25">
      <c r="A78" s="106" t="s">
        <v>46</v>
      </c>
      <c r="B78" s="119">
        <v>0.18627346385597932</v>
      </c>
      <c r="C78" s="119">
        <v>7.8485050962779468</v>
      </c>
      <c r="D78" s="119">
        <v>-7.6922365536307709</v>
      </c>
      <c r="E78" s="119">
        <v>-3.4959774720762282</v>
      </c>
      <c r="F78" s="119">
        <v>-2.8630014428023598</v>
      </c>
      <c r="G78" s="119">
        <v>-3.5378297063996644</v>
      </c>
      <c r="H78" s="119">
        <v>-1.5378028043528058</v>
      </c>
      <c r="I78" s="119">
        <v>-1.9450731038985425</v>
      </c>
      <c r="J78" s="119">
        <v>5.4833283063245641</v>
      </c>
      <c r="K78" s="119">
        <v>-1.7284171642500401</v>
      </c>
      <c r="L78" s="119">
        <v>0.59296496747816008</v>
      </c>
      <c r="M78" s="119">
        <v>3.2050895487432562</v>
      </c>
      <c r="N78" s="119">
        <v>0.54355498798244195</v>
      </c>
      <c r="O78" s="119">
        <v>0.66211201224384286</v>
      </c>
      <c r="P78" s="119">
        <v>-0.4034169671937704</v>
      </c>
      <c r="Q78" s="119">
        <v>-0.65536734301472332</v>
      </c>
      <c r="R78" s="120">
        <v>-0.43527306105366481</v>
      </c>
      <c r="S78" s="119">
        <v>1.5347312250840961</v>
      </c>
      <c r="T78" s="119">
        <v>1.2388808751107261</v>
      </c>
      <c r="U78" s="119">
        <v>-6.396031649269462</v>
      </c>
      <c r="V78" s="119">
        <v>-0.96274482347548096</v>
      </c>
      <c r="W78" s="119">
        <v>-4.2142132743719918</v>
      </c>
      <c r="X78" s="118">
        <f t="shared" si="0"/>
        <v>4.4226499287875924</v>
      </c>
      <c r="Y78" s="118">
        <f t="shared" si="0"/>
        <v>2.4544881745020133</v>
      </c>
      <c r="Z78" s="118">
        <f t="shared" si="0"/>
        <v>6.082583919987445</v>
      </c>
      <c r="AA78" s="118">
        <f t="shared" si="4"/>
        <v>2.6437994560366871</v>
      </c>
      <c r="AB78" s="118">
        <f t="shared" si="3"/>
        <v>8.8502178276445669</v>
      </c>
    </row>
    <row r="79" spans="1:28" ht="12.75" customHeight="1" x14ac:dyDescent="0.25">
      <c r="A79" s="106" t="s">
        <v>45</v>
      </c>
      <c r="B79" s="119">
        <v>1.0525855592409261</v>
      </c>
      <c r="C79" s="119">
        <v>10.573717323917187</v>
      </c>
      <c r="D79" s="119">
        <v>-5.1083275818528673</v>
      </c>
      <c r="E79" s="119">
        <v>-5.9353753348126865</v>
      </c>
      <c r="F79" s="119">
        <v>-8.9988661277326738</v>
      </c>
      <c r="G79" s="119">
        <v>-3.5515487056117623</v>
      </c>
      <c r="H79" s="119">
        <v>-0.61609163942740741</v>
      </c>
      <c r="I79" s="119">
        <v>1.316141532165882</v>
      </c>
      <c r="J79" s="119">
        <v>6.4834380211572951</v>
      </c>
      <c r="K79" s="119">
        <v>-1.9219615735656781</v>
      </c>
      <c r="L79" s="119">
        <v>0.18262940779132375</v>
      </c>
      <c r="M79" s="119">
        <v>1.170917368131974</v>
      </c>
      <c r="N79" s="119">
        <v>-0.15398590643510568</v>
      </c>
      <c r="O79" s="119">
        <v>0.3899991266568037</v>
      </c>
      <c r="P79" s="119">
        <v>-0.62328944559720822</v>
      </c>
      <c r="Q79" s="119">
        <v>-0.73365155663736026</v>
      </c>
      <c r="R79" s="120">
        <v>-0.63879355523005499</v>
      </c>
      <c r="S79" s="119">
        <v>1.1048460014053241</v>
      </c>
      <c r="T79" s="119">
        <v>1.0358484250621469</v>
      </c>
      <c r="U79" s="119">
        <v>-7.4474080432972212</v>
      </c>
      <c r="V79" s="119">
        <v>4.0805892279728084</v>
      </c>
      <c r="W79" s="119">
        <v>0.64617963931059563</v>
      </c>
      <c r="X79" s="118">
        <f t="shared" si="0"/>
        <v>4.2862753140328564</v>
      </c>
      <c r="Y79" s="118">
        <f t="shared" si="0"/>
        <v>2.4008714825521777</v>
      </c>
      <c r="Z79" s="118">
        <f t="shared" si="0"/>
        <v>6.1225482793371198</v>
      </c>
      <c r="AA79" s="118">
        <f t="shared" si="4"/>
        <v>3.3107974354778893</v>
      </c>
      <c r="AB79" s="118">
        <f t="shared" si="3"/>
        <v>9.4808833756849697</v>
      </c>
    </row>
    <row r="80" spans="1:28" ht="12.75" customHeight="1" x14ac:dyDescent="0.25">
      <c r="A80" s="109" t="s">
        <v>44</v>
      </c>
      <c r="B80" s="119">
        <v>2.7706462974185442</v>
      </c>
      <c r="C80" s="119">
        <v>11.071300816166119</v>
      </c>
      <c r="D80" s="119">
        <v>-6.0328969448569136</v>
      </c>
      <c r="E80" s="119">
        <v>-3.3115750183859261</v>
      </c>
      <c r="F80" s="119">
        <v>-3.8767619308312851</v>
      </c>
      <c r="G80" s="119">
        <v>-2.3187734286604145</v>
      </c>
      <c r="H80" s="119">
        <v>0.2795652751075961</v>
      </c>
      <c r="I80" s="119">
        <v>1.8649753608191988</v>
      </c>
      <c r="J80" s="119">
        <v>2.6780089596421641</v>
      </c>
      <c r="K80" s="119">
        <v>-0.11048848162288349</v>
      </c>
      <c r="L80" s="119">
        <v>0.61105217582992921</v>
      </c>
      <c r="M80" s="119">
        <v>-0.53248196866115816</v>
      </c>
      <c r="N80" s="119">
        <v>-0.23893834462301866</v>
      </c>
      <c r="O80" s="119">
        <v>0.17844027973310528</v>
      </c>
      <c r="P80" s="119">
        <v>-0.3694956601868693</v>
      </c>
      <c r="Q80" s="119">
        <v>0.65495984610266511</v>
      </c>
      <c r="R80" s="120">
        <v>-0.22849945847227549</v>
      </c>
      <c r="S80" s="119">
        <v>2.813499839294642</v>
      </c>
      <c r="T80" s="119">
        <v>-0.93114925970687601</v>
      </c>
      <c r="U80" s="119">
        <v>-6.5171528876526104</v>
      </c>
      <c r="V80" s="119">
        <v>-10.807108920131537</v>
      </c>
      <c r="W80" s="119">
        <v>-5.3355737630839677</v>
      </c>
      <c r="X80" s="118">
        <f t="shared" si="0"/>
        <v>4.2073933141476818</v>
      </c>
      <c r="Y80" s="118">
        <f t="shared" si="0"/>
        <v>2.3418838971651232</v>
      </c>
      <c r="Z80" s="118">
        <f t="shared" si="0"/>
        <v>5.9958025682800518</v>
      </c>
      <c r="AA80" s="118">
        <f t="shared" si="4"/>
        <v>3.2455713382958384</v>
      </c>
      <c r="AB80" s="118">
        <f t="shared" si="3"/>
        <v>9.7776477109688269</v>
      </c>
    </row>
    <row r="81" spans="1:28" ht="12.75" customHeight="1" x14ac:dyDescent="0.25">
      <c r="A81" s="110" t="s">
        <v>43</v>
      </c>
      <c r="B81" s="121">
        <v>7.1378921889006186</v>
      </c>
      <c r="C81" s="121">
        <v>12.89840221280889</v>
      </c>
      <c r="D81" s="121">
        <v>-6.2343860083259761</v>
      </c>
      <c r="E81" s="121">
        <v>-5.0259656357452336</v>
      </c>
      <c r="F81" s="121">
        <v>-9.7031881880280775</v>
      </c>
      <c r="G81" s="121">
        <v>-4.1431147257350975</v>
      </c>
      <c r="H81" s="121">
        <v>-4.02690933040396</v>
      </c>
      <c r="I81" s="121">
        <v>-2.2674675723086679</v>
      </c>
      <c r="J81" s="121">
        <v>2.9176598895918504</v>
      </c>
      <c r="K81" s="121">
        <v>-0.75731313333766703</v>
      </c>
      <c r="L81" s="121">
        <v>-0.14488307795276212</v>
      </c>
      <c r="M81" s="121">
        <v>-1.9258355704220631</v>
      </c>
      <c r="N81" s="121">
        <v>0.46201745941003569</v>
      </c>
      <c r="O81" s="121">
        <v>-1.2092799712003277</v>
      </c>
      <c r="P81" s="121">
        <v>-1.4725491225916265</v>
      </c>
      <c r="Q81" s="121">
        <v>-2.5909263033587537</v>
      </c>
      <c r="R81" s="122">
        <v>-1.6194084228713268</v>
      </c>
      <c r="S81" s="121">
        <v>-0.62962103452177676</v>
      </c>
      <c r="T81" s="121">
        <v>-0.37975827767013914</v>
      </c>
      <c r="U81" s="121">
        <v>-9.4358730244350255</v>
      </c>
      <c r="V81" s="121">
        <v>4.1348830905000966</v>
      </c>
      <c r="W81" s="121">
        <v>-5.3144529334119177</v>
      </c>
      <c r="X81" s="118">
        <f t="shared" si="0"/>
        <v>3.8463877503630464</v>
      </c>
      <c r="Y81" s="118">
        <f t="shared" si="0"/>
        <v>2.0311950273741712</v>
      </c>
      <c r="Z81" s="118">
        <f t="shared" si="0"/>
        <v>4.9299203202600195</v>
      </c>
      <c r="AA81" s="118">
        <f t="shared" si="4"/>
        <v>3.6229583628536748</v>
      </c>
      <c r="AB81" s="118">
        <f t="shared" si="3"/>
        <v>9.2203987495780488</v>
      </c>
    </row>
    <row r="82" spans="1:28" ht="12.75" customHeight="1" x14ac:dyDescent="0.25">
      <c r="A82" s="110" t="s">
        <v>42</v>
      </c>
      <c r="B82" s="121">
        <v>4.4919737084312628</v>
      </c>
      <c r="C82" s="121">
        <v>8.6490147594719744</v>
      </c>
      <c r="D82" s="121">
        <v>-6.4087010073591522</v>
      </c>
      <c r="E82" s="121">
        <v>-0.79242155500569567</v>
      </c>
      <c r="F82" s="121">
        <v>-10.734437917521401</v>
      </c>
      <c r="G82" s="121">
        <v>-4.7639496419968008</v>
      </c>
      <c r="H82" s="121">
        <v>-5.5962998928188235</v>
      </c>
      <c r="I82" s="121">
        <v>-3.1665491930644274</v>
      </c>
      <c r="J82" s="121">
        <v>-0.82290213120781441</v>
      </c>
      <c r="K82" s="121">
        <v>-1.1296474415289803</v>
      </c>
      <c r="L82" s="121">
        <v>-0.37180207761056128</v>
      </c>
      <c r="M82" s="121">
        <v>-2.9613913863949515</v>
      </c>
      <c r="N82" s="121">
        <v>-0.22844397530621396</v>
      </c>
      <c r="O82" s="121">
        <v>-2.2170600256603112</v>
      </c>
      <c r="P82" s="121">
        <v>-2.4782385665881534</v>
      </c>
      <c r="Q82" s="121">
        <v>-4.4533526377301458</v>
      </c>
      <c r="R82" s="122">
        <v>-2.7403724430153265</v>
      </c>
      <c r="S82" s="121">
        <v>-2.1775948250447485</v>
      </c>
      <c r="T82" s="121">
        <v>-1.6302829501648186</v>
      </c>
      <c r="U82" s="121">
        <v>-12.255092193038507</v>
      </c>
      <c r="V82" s="121">
        <v>8.8055120860095482</v>
      </c>
      <c r="W82" s="121">
        <v>-11.099611289249934</v>
      </c>
      <c r="X82" s="118">
        <f t="shared" si="0"/>
        <v>3.3873891082313272</v>
      </c>
      <c r="Y82" s="118">
        <f t="shared" si="0"/>
        <v>1.8122895370695731</v>
      </c>
      <c r="Z82" s="118">
        <f t="shared" si="0"/>
        <v>2.9653652506065242</v>
      </c>
      <c r="AA82" s="118">
        <f t="shared" si="4"/>
        <v>3.3049018485180941</v>
      </c>
      <c r="AB82" s="118">
        <f t="shared" si="3"/>
        <v>6.8369945751918832</v>
      </c>
    </row>
    <row r="83" spans="1:28" ht="12.75" customHeight="1" x14ac:dyDescent="0.25">
      <c r="A83" s="110" t="s">
        <v>41</v>
      </c>
      <c r="B83" s="121">
        <v>-0.2186099912353856</v>
      </c>
      <c r="C83" s="121">
        <v>5.0460679071991921</v>
      </c>
      <c r="D83" s="121">
        <v>-9.8354153619501279</v>
      </c>
      <c r="E83" s="121">
        <v>2.7939368617373006</v>
      </c>
      <c r="F83" s="121">
        <v>-6.7882339059423984</v>
      </c>
      <c r="G83" s="121">
        <v>-5.7502742187799498</v>
      </c>
      <c r="H83" s="121">
        <v>-8.419666659251968</v>
      </c>
      <c r="I83" s="121">
        <v>-4.8997028915047309</v>
      </c>
      <c r="J83" s="121">
        <v>-2.0580562340909436</v>
      </c>
      <c r="K83" s="121">
        <v>-1.4623287218634484</v>
      </c>
      <c r="L83" s="121">
        <v>-0.24624129517879512</v>
      </c>
      <c r="M83" s="121">
        <v>-5.1694550031177506</v>
      </c>
      <c r="N83" s="121">
        <v>0.36016262195457394</v>
      </c>
      <c r="O83" s="121">
        <v>-3.3961496555136472</v>
      </c>
      <c r="P83" s="121">
        <v>-3.8166571458091214</v>
      </c>
      <c r="Q83" s="121">
        <v>-7.0537759278229917</v>
      </c>
      <c r="R83" s="122">
        <v>-4.2628414142441233</v>
      </c>
      <c r="S83" s="121">
        <v>-3.9157941485897907</v>
      </c>
      <c r="T83" s="121">
        <v>-1.7799465822208593</v>
      </c>
      <c r="U83" s="121">
        <v>-14.921173428271173</v>
      </c>
      <c r="V83" s="121">
        <v>2.134271814637545</v>
      </c>
      <c r="W83" s="121">
        <v>-19.834447503953289</v>
      </c>
      <c r="X83" s="118">
        <f t="shared" si="0"/>
        <v>2.9438635926788193</v>
      </c>
      <c r="Y83" s="118">
        <f t="shared" si="0"/>
        <v>1.4827119690976702</v>
      </c>
      <c r="Z83" s="118">
        <f t="shared" si="0"/>
        <v>1.1632085078890229</v>
      </c>
      <c r="AA83" s="118">
        <f t="shared" si="4"/>
        <v>3.0700918643889046</v>
      </c>
      <c r="AB83" s="118">
        <f t="shared" si="3"/>
        <v>4.1710773594909138</v>
      </c>
    </row>
    <row r="84" spans="1:28" ht="12.75" customHeight="1" x14ac:dyDescent="0.25">
      <c r="A84" s="113" t="s">
        <v>40</v>
      </c>
      <c r="B84" s="121">
        <v>-2.148308765324014E-2</v>
      </c>
      <c r="C84" s="121">
        <v>-2.5274719122968747</v>
      </c>
      <c r="D84" s="121">
        <v>-11.26011793890952</v>
      </c>
      <c r="E84" s="121">
        <v>1.7068053474301959</v>
      </c>
      <c r="F84" s="121">
        <v>-8.7078786607830629</v>
      </c>
      <c r="G84" s="121">
        <v>-8.3278119503192407</v>
      </c>
      <c r="H84" s="121">
        <v>-10.898349121129126</v>
      </c>
      <c r="I84" s="121">
        <v>-6.7745031582372768</v>
      </c>
      <c r="J84" s="121">
        <v>-3.5494388188681003</v>
      </c>
      <c r="K84" s="121">
        <v>-1.4771965853854763</v>
      </c>
      <c r="L84" s="121">
        <v>-0.75900896938090323</v>
      </c>
      <c r="M84" s="121">
        <v>-4.7311192523659233</v>
      </c>
      <c r="N84" s="121">
        <v>0.38177531850687174</v>
      </c>
      <c r="O84" s="121">
        <v>-4.0470770929566857</v>
      </c>
      <c r="P84" s="121">
        <v>-4.8086152747615625</v>
      </c>
      <c r="Q84" s="121">
        <v>-9.6303457613657883</v>
      </c>
      <c r="R84" s="122">
        <v>-5.5195711858012526</v>
      </c>
      <c r="S84" s="121">
        <v>-5.9458407503039652</v>
      </c>
      <c r="T84" s="121">
        <v>-1.9030233813996045</v>
      </c>
      <c r="U84" s="121">
        <v>-19.336050671507387</v>
      </c>
      <c r="V84" s="121">
        <v>12.459427550079493</v>
      </c>
      <c r="W84" s="121">
        <v>-19.855528934699684</v>
      </c>
      <c r="X84" s="118">
        <f t="shared" si="0"/>
        <v>2.409307865044533</v>
      </c>
      <c r="Y84" s="118">
        <f t="shared" si="0"/>
        <v>1.1618234870669222</v>
      </c>
      <c r="Z84" s="118">
        <f t="shared" si="0"/>
        <v>-0.48419877492201574</v>
      </c>
      <c r="AA84" s="118">
        <f t="shared" si="4"/>
        <v>3.1145011073300943</v>
      </c>
      <c r="AB84" s="118">
        <f t="shared" si="3"/>
        <v>1.4509775720309956</v>
      </c>
    </row>
    <row r="85" spans="1:28" ht="12.75" customHeight="1" x14ac:dyDescent="0.25">
      <c r="A85" s="106" t="s">
        <v>39</v>
      </c>
      <c r="B85" s="119">
        <v>-7.6360218351167131</v>
      </c>
      <c r="C85" s="119">
        <v>-7.2188067693690456</v>
      </c>
      <c r="D85" s="119">
        <v>-9.4820537966193825</v>
      </c>
      <c r="E85" s="119">
        <v>6.3204515635367331</v>
      </c>
      <c r="F85" s="119">
        <v>-9.2470074022086521</v>
      </c>
      <c r="G85" s="119">
        <v>-7.4301428736065711</v>
      </c>
      <c r="H85" s="119">
        <v>-10.395922441134742</v>
      </c>
      <c r="I85" s="119">
        <v>-6.0552384544837468</v>
      </c>
      <c r="J85" s="119">
        <v>-4.0517448980737614</v>
      </c>
      <c r="K85" s="119">
        <v>-2.3123670075927083</v>
      </c>
      <c r="L85" s="119">
        <v>-6.6511826952320163E-2</v>
      </c>
      <c r="M85" s="119">
        <v>-2.4474205470057631</v>
      </c>
      <c r="N85" s="119">
        <v>0.37911113274891051</v>
      </c>
      <c r="O85" s="119">
        <v>-3.2124174794166738</v>
      </c>
      <c r="P85" s="119">
        <v>-4.502728513522225</v>
      </c>
      <c r="Q85" s="119">
        <v>-9.0305172280658255</v>
      </c>
      <c r="R85" s="120">
        <v>-5.13823721505966</v>
      </c>
      <c r="S85" s="119">
        <v>-5.6140767333739845</v>
      </c>
      <c r="T85" s="119">
        <v>-0.13920525464414801</v>
      </c>
      <c r="U85" s="119">
        <v>-18.73889112238092</v>
      </c>
      <c r="V85" s="119">
        <v>12.135877850182975</v>
      </c>
      <c r="W85" s="119">
        <v>-21.69322784987251</v>
      </c>
      <c r="X85" s="118">
        <f t="shared" ref="X85:X125" si="5">AVERAGE(S65:S85)</f>
        <v>1.8170064112844013</v>
      </c>
      <c r="Y85" s="118">
        <f t="shared" ref="Y85:Z124" si="6">AVERAGE(T65:T85)</f>
        <v>1.0223209767606076</v>
      </c>
      <c r="Z85" s="118">
        <f t="shared" si="6"/>
        <v>-1.747652271970995</v>
      </c>
      <c r="AA85" s="118">
        <f t="shared" si="4"/>
        <v>3.0474117977873272</v>
      </c>
      <c r="AB85" s="118">
        <f t="shared" si="3"/>
        <v>-0.74692709902555965</v>
      </c>
    </row>
    <row r="86" spans="1:28" ht="12.75" customHeight="1" x14ac:dyDescent="0.25">
      <c r="A86" s="106" t="s">
        <v>38</v>
      </c>
      <c r="B86" s="119">
        <v>-5.3056915618572953</v>
      </c>
      <c r="C86" s="119">
        <v>-3.9582780975425669</v>
      </c>
      <c r="D86" s="119">
        <v>-4.4592367373858854</v>
      </c>
      <c r="E86" s="119">
        <v>10.355576894383711</v>
      </c>
      <c r="F86" s="119">
        <v>-8.2368849295151989</v>
      </c>
      <c r="G86" s="119">
        <v>-3.9005092858704349</v>
      </c>
      <c r="H86" s="119">
        <v>-7.1331406414654852</v>
      </c>
      <c r="I86" s="119">
        <v>-4.2486170358853714</v>
      </c>
      <c r="J86" s="119">
        <v>-1.9491675884987236</v>
      </c>
      <c r="K86" s="119">
        <v>-3.1341297888863529</v>
      </c>
      <c r="L86" s="119">
        <v>0.44108250431358353</v>
      </c>
      <c r="M86" s="119">
        <v>-1.8885802891992487</v>
      </c>
      <c r="N86" s="119">
        <v>0.83915837322938724</v>
      </c>
      <c r="O86" s="119">
        <v>-2.1491890794274826</v>
      </c>
      <c r="P86" s="119">
        <v>-2.7549784206659544</v>
      </c>
      <c r="Q86" s="119">
        <v>-6.0626646005301872</v>
      </c>
      <c r="R86" s="120">
        <v>-3.2185003793674172</v>
      </c>
      <c r="S86" s="119">
        <v>-4.4809474776853486</v>
      </c>
      <c r="T86" s="119">
        <v>0.53412382669422165</v>
      </c>
      <c r="U86" s="119">
        <v>-10.708310842585433</v>
      </c>
      <c r="V86" s="119">
        <v>2.6252140776294786</v>
      </c>
      <c r="W86" s="119">
        <v>-10.65116099754475</v>
      </c>
      <c r="X86" s="118">
        <f t="shared" si="5"/>
        <v>1.2984383935823256</v>
      </c>
      <c r="Y86" s="118">
        <f t="shared" si="6"/>
        <v>0.92466297595362468</v>
      </c>
      <c r="Z86" s="118">
        <f t="shared" si="6"/>
        <v>-2.6493833226590473</v>
      </c>
      <c r="AA86" s="118">
        <f t="shared" si="4"/>
        <v>2.9707080538818698</v>
      </c>
      <c r="AB86" s="118">
        <f t="shared" si="3"/>
        <v>-1.8103024799314731</v>
      </c>
    </row>
    <row r="87" spans="1:28" ht="12.75" customHeight="1" x14ac:dyDescent="0.25">
      <c r="A87" s="106" t="s">
        <v>37</v>
      </c>
      <c r="B87" s="119">
        <v>-4.42005586501657</v>
      </c>
      <c r="C87" s="119">
        <v>0.49602641579840068</v>
      </c>
      <c r="D87" s="119">
        <v>-2.7977758670399089</v>
      </c>
      <c r="E87" s="119">
        <v>5.7398160960655531</v>
      </c>
      <c r="F87" s="119">
        <v>-10.014038432159222</v>
      </c>
      <c r="G87" s="119">
        <v>-3.4362855857319796</v>
      </c>
      <c r="H87" s="119">
        <v>-5.0822388757192805</v>
      </c>
      <c r="I87" s="119">
        <v>-6.0999139537381346</v>
      </c>
      <c r="J87" s="119">
        <v>0.14274695248988056</v>
      </c>
      <c r="K87" s="119">
        <v>-4.1439926065882871</v>
      </c>
      <c r="L87" s="119">
        <v>1.1527188575066738E-2</v>
      </c>
      <c r="M87" s="119">
        <v>-3.0007727048642074E-3</v>
      </c>
      <c r="N87" s="119">
        <v>0.40804595636572127</v>
      </c>
      <c r="O87" s="119">
        <v>-1.6253882714834966</v>
      </c>
      <c r="P87" s="119">
        <v>-2.1803199734608647</v>
      </c>
      <c r="Q87" s="119">
        <v>-4.12286908544589</v>
      </c>
      <c r="R87" s="120">
        <v>-2.4541894683714371</v>
      </c>
      <c r="S87" s="119">
        <v>-2.8640345853431004</v>
      </c>
      <c r="T87" s="119">
        <v>-3.9936087162029121E-2</v>
      </c>
      <c r="U87" s="119">
        <v>-10.590932855279133</v>
      </c>
      <c r="V87" s="119">
        <v>-1.0096506441093944</v>
      </c>
      <c r="W87" s="119">
        <v>-6.9463568072419495</v>
      </c>
      <c r="X87" s="118">
        <f t="shared" si="5"/>
        <v>0.84647983263646187</v>
      </c>
      <c r="Y87" s="118">
        <f t="shared" si="6"/>
        <v>0.76620019950212703</v>
      </c>
      <c r="Z87" s="118">
        <f t="shared" si="6"/>
        <v>-3.5409596511708736</v>
      </c>
      <c r="AA87" s="118">
        <f t="shared" si="4"/>
        <v>2.6130430955179342</v>
      </c>
      <c r="AB87" s="118">
        <f t="shared" si="3"/>
        <v>-2.8121426781353511</v>
      </c>
    </row>
    <row r="88" spans="1:28" ht="12.75" customHeight="1" x14ac:dyDescent="0.25">
      <c r="A88" s="109" t="s">
        <v>36</v>
      </c>
      <c r="B88" s="119">
        <v>-1.8719813308068045</v>
      </c>
      <c r="C88" s="119">
        <v>5.7061932306860852</v>
      </c>
      <c r="D88" s="119">
        <v>-2.3942996107554571</v>
      </c>
      <c r="E88" s="119">
        <v>3.6694731564613559</v>
      </c>
      <c r="F88" s="119">
        <v>-12.483477547058042</v>
      </c>
      <c r="G88" s="119">
        <v>-3.5155304381553343</v>
      </c>
      <c r="H88" s="119">
        <v>-3.8540187850071073</v>
      </c>
      <c r="I88" s="119">
        <v>-5.9101995589655338</v>
      </c>
      <c r="J88" s="119">
        <v>-2.22399965172978</v>
      </c>
      <c r="K88" s="119">
        <v>-4.0682891937925625</v>
      </c>
      <c r="L88" s="119">
        <v>0.28601411946151956</v>
      </c>
      <c r="M88" s="119">
        <v>-0.99621710194865987</v>
      </c>
      <c r="N88" s="119">
        <v>-0.59771449006158495</v>
      </c>
      <c r="O88" s="119">
        <v>-1.9048764272941776</v>
      </c>
      <c r="P88" s="119">
        <v>-2.1390951714113648</v>
      </c>
      <c r="Q88" s="119">
        <v>-3.0290103170430793</v>
      </c>
      <c r="R88" s="120">
        <v>-2.2611484665132076</v>
      </c>
      <c r="S88" s="119">
        <v>-2.3998935659991449</v>
      </c>
      <c r="T88" s="119">
        <v>0.47583060404547961</v>
      </c>
      <c r="U88" s="119">
        <v>-7.6448299361704386</v>
      </c>
      <c r="V88" s="119">
        <v>-8.5219845778507164</v>
      </c>
      <c r="W88" s="119">
        <v>-0.59622887472740027</v>
      </c>
      <c r="X88" s="118">
        <f t="shared" si="5"/>
        <v>0.54367754223629616</v>
      </c>
      <c r="Y88" s="118">
        <f t="shared" si="6"/>
        <v>0.70473428832175633</v>
      </c>
      <c r="Z88" s="118">
        <f t="shared" si="6"/>
        <v>-4.1792999426584911</v>
      </c>
      <c r="AA88" s="118">
        <f t="shared" si="4"/>
        <v>1.9954998292799593</v>
      </c>
      <c r="AB88" s="118">
        <f t="shared" si="3"/>
        <v>-3.1224187770450542</v>
      </c>
    </row>
    <row r="89" spans="1:28" ht="12.75" customHeight="1" x14ac:dyDescent="0.25">
      <c r="A89" s="110" t="s">
        <v>35</v>
      </c>
      <c r="B89" s="121">
        <v>20.382848691333287</v>
      </c>
      <c r="C89" s="121">
        <v>9.2736017770218346</v>
      </c>
      <c r="D89" s="121">
        <v>9.113765384993755E-2</v>
      </c>
      <c r="E89" s="121">
        <v>4.1879529448531683</v>
      </c>
      <c r="F89" s="121">
        <v>-11.996682872143726</v>
      </c>
      <c r="G89" s="121">
        <v>-1.9302570985581635</v>
      </c>
      <c r="H89" s="121">
        <v>-1.8078456296218737</v>
      </c>
      <c r="I89" s="121">
        <v>-1.4802413658071778</v>
      </c>
      <c r="J89" s="121">
        <v>1.0558165228812477</v>
      </c>
      <c r="K89" s="121">
        <v>-4.0047331883531374</v>
      </c>
      <c r="L89" s="121">
        <v>-0.44512612387468398</v>
      </c>
      <c r="M89" s="121">
        <v>-1.3277899536741744</v>
      </c>
      <c r="N89" s="121">
        <v>-0.30655788086850766</v>
      </c>
      <c r="O89" s="121">
        <v>-1.224813081545173</v>
      </c>
      <c r="P89" s="121">
        <v>0.29952295574766641</v>
      </c>
      <c r="Q89" s="121">
        <v>0.1554023505374369</v>
      </c>
      <c r="R89" s="122">
        <v>0.28199643960482579</v>
      </c>
      <c r="S89" s="121">
        <v>-0.5464458528995686</v>
      </c>
      <c r="T89" s="121">
        <v>-1.5796807447336469</v>
      </c>
      <c r="U89" s="121">
        <v>-5.2940426801587614</v>
      </c>
      <c r="V89" s="121">
        <v>1.5326060739482728</v>
      </c>
      <c r="W89" s="121">
        <v>11.366753239328808</v>
      </c>
      <c r="X89" s="118">
        <f t="shared" si="5"/>
        <v>0.39661488708948994</v>
      </c>
      <c r="Y89" s="118">
        <f t="shared" si="6"/>
        <v>0.57082535468662932</v>
      </c>
      <c r="Z89" s="118">
        <f t="shared" si="6"/>
        <v>-4.6915440370092441</v>
      </c>
      <c r="AA89" s="118">
        <f t="shared" si="4"/>
        <v>1.8750874409891918</v>
      </c>
      <c r="AB89" s="118">
        <f t="shared" si="3"/>
        <v>-2.9105219172362675</v>
      </c>
    </row>
    <row r="90" spans="1:28" ht="12.75" customHeight="1" x14ac:dyDescent="0.25">
      <c r="A90" s="110" t="s">
        <v>34</v>
      </c>
      <c r="B90" s="121">
        <v>16.091928009466528</v>
      </c>
      <c r="C90" s="121">
        <v>6.9831801298834373</v>
      </c>
      <c r="D90" s="121">
        <v>0.12273049236857236</v>
      </c>
      <c r="E90" s="121">
        <v>-0.69015258266106327</v>
      </c>
      <c r="F90" s="121">
        <v>-11.41240126443771</v>
      </c>
      <c r="G90" s="121">
        <v>-2.2779248413508535</v>
      </c>
      <c r="H90" s="121">
        <v>1.2775070053191007</v>
      </c>
      <c r="I90" s="121">
        <v>-0.55863037684035222</v>
      </c>
      <c r="J90" s="121">
        <v>0.32586997178032373</v>
      </c>
      <c r="K90" s="121">
        <v>-1.5013841646147608</v>
      </c>
      <c r="L90" s="121">
        <v>1.0842605085704005</v>
      </c>
      <c r="M90" s="121">
        <v>0.63190270397974757</v>
      </c>
      <c r="N90" s="121">
        <v>-0.20553683334387784</v>
      </c>
      <c r="O90" s="121">
        <v>0.28392391570382092</v>
      </c>
      <c r="P90" s="121">
        <v>0.82319727943107601</v>
      </c>
      <c r="Q90" s="121">
        <v>0.54470422309647049</v>
      </c>
      <c r="R90" s="122">
        <v>0.78746947717607263</v>
      </c>
      <c r="S90" s="121">
        <v>1.5465737060511575</v>
      </c>
      <c r="T90" s="121">
        <v>-0.92562150009910527</v>
      </c>
      <c r="U90" s="121">
        <v>-7.6435558895133422</v>
      </c>
      <c r="V90" s="121">
        <v>2.063642253562592</v>
      </c>
      <c r="W90" s="121">
        <v>-1.2322186125098611</v>
      </c>
      <c r="X90" s="118">
        <f t="shared" si="5"/>
        <v>0.32832340197580312</v>
      </c>
      <c r="Y90" s="118">
        <f t="shared" si="6"/>
        <v>0.4273839945257783</v>
      </c>
      <c r="Z90" s="118">
        <f t="shared" si="6"/>
        <v>-5.2051409857901021</v>
      </c>
      <c r="AA90" s="118">
        <f t="shared" si="4"/>
        <v>1.7190716224271032</v>
      </c>
      <c r="AB90" s="118">
        <f t="shared" si="3"/>
        <v>-3.2823518969213032</v>
      </c>
    </row>
    <row r="91" spans="1:28" ht="12.75" customHeight="1" x14ac:dyDescent="0.25">
      <c r="A91" s="110" t="s">
        <v>33</v>
      </c>
      <c r="B91" s="121">
        <v>10.433087257536332</v>
      </c>
      <c r="C91" s="121">
        <v>2.9242624584557175</v>
      </c>
      <c r="D91" s="121">
        <v>2.7466221061937635</v>
      </c>
      <c r="E91" s="121">
        <v>-2.8074178264769767E-2</v>
      </c>
      <c r="F91" s="121">
        <v>-9.5473379972843446</v>
      </c>
      <c r="G91" s="121">
        <v>-0.36550323504548343</v>
      </c>
      <c r="H91" s="121">
        <v>4.4026699048818285</v>
      </c>
      <c r="I91" s="121">
        <v>2.0776808607750885</v>
      </c>
      <c r="J91" s="121">
        <v>-0.27710443072184177</v>
      </c>
      <c r="K91" s="121">
        <v>-0.55076785279547513</v>
      </c>
      <c r="L91" s="121">
        <v>2.3804028643965358</v>
      </c>
      <c r="M91" s="121">
        <v>1.3847829321918415</v>
      </c>
      <c r="N91" s="121">
        <v>5.9906300312140282E-2</v>
      </c>
      <c r="O91" s="121">
        <v>1.4863175609855617</v>
      </c>
      <c r="P91" s="121">
        <v>1.495120884133927</v>
      </c>
      <c r="Q91" s="121">
        <v>2.56946742005284</v>
      </c>
      <c r="R91" s="122">
        <v>1.6407058966625199</v>
      </c>
      <c r="S91" s="121">
        <v>3.1141448742382449</v>
      </c>
      <c r="T91" s="121">
        <v>-0.77300953645595971</v>
      </c>
      <c r="U91" s="121">
        <v>-0.94739847797915555</v>
      </c>
      <c r="V91" s="121">
        <v>7.4192859047039317</v>
      </c>
      <c r="W91" s="121">
        <v>7.484072802682129</v>
      </c>
      <c r="X91" s="118">
        <f t="shared" si="5"/>
        <v>0.37086888377000005</v>
      </c>
      <c r="Y91" s="118">
        <f t="shared" si="6"/>
        <v>0.28967099537923363</v>
      </c>
      <c r="Z91" s="118">
        <f t="shared" si="6"/>
        <v>-5.3032228162156532</v>
      </c>
      <c r="AA91" s="118">
        <f t="shared" si="4"/>
        <v>2.1249320322764795</v>
      </c>
      <c r="AB91" s="118">
        <f t="shared" ref="AB91:AB125" si="7">AVERAGE(W71:W91)</f>
        <v>-3.0438976481396161</v>
      </c>
    </row>
    <row r="92" spans="1:28" ht="12.75" customHeight="1" x14ac:dyDescent="0.25">
      <c r="A92" s="113" t="s">
        <v>32</v>
      </c>
      <c r="B92" s="121">
        <v>5.5975651409414517</v>
      </c>
      <c r="C92" s="121">
        <v>1.236326449123748</v>
      </c>
      <c r="D92" s="121">
        <v>6.1656122610899811</v>
      </c>
      <c r="E92" s="121">
        <v>0.26738263076275803</v>
      </c>
      <c r="F92" s="121">
        <v>-3.6506071151605202</v>
      </c>
      <c r="G92" s="121">
        <v>2.5548011359634248</v>
      </c>
      <c r="H92" s="121">
        <v>5.124449440157508</v>
      </c>
      <c r="I92" s="121">
        <v>3.793029074094223</v>
      </c>
      <c r="J92" s="121">
        <v>4.3979327671561208</v>
      </c>
      <c r="K92" s="121">
        <v>1.4889929074014541</v>
      </c>
      <c r="L92" s="121">
        <v>2.2930763213713234</v>
      </c>
      <c r="M92" s="121">
        <v>1.9583345256254159</v>
      </c>
      <c r="N92" s="121">
        <v>0.78415254231507525</v>
      </c>
      <c r="O92" s="121">
        <v>2.4666927855716114</v>
      </c>
      <c r="P92" s="121">
        <v>2.4016949058859538</v>
      </c>
      <c r="Q92" s="121">
        <v>3.6860142264367513</v>
      </c>
      <c r="R92" s="122">
        <v>2.5762390794960455</v>
      </c>
      <c r="S92" s="121">
        <v>3.7031032139139386</v>
      </c>
      <c r="T92" s="121">
        <v>0.54567232086799589</v>
      </c>
      <c r="U92" s="121">
        <v>3.9534925514735697</v>
      </c>
      <c r="V92" s="121">
        <v>8.8953924417592525</v>
      </c>
      <c r="W92" s="121">
        <v>9.6224257397506285</v>
      </c>
      <c r="X92" s="118">
        <f t="shared" si="5"/>
        <v>0.36029624216478517</v>
      </c>
      <c r="Y92" s="118">
        <f t="shared" si="6"/>
        <v>0.22326296505311755</v>
      </c>
      <c r="Z92" s="118">
        <f t="shared" si="6"/>
        <v>-5.0442336281263049</v>
      </c>
      <c r="AA92" s="118">
        <f t="shared" si="4"/>
        <v>2.7184818852933583</v>
      </c>
      <c r="AB92" s="118">
        <f t="shared" si="7"/>
        <v>-2.3270265929468161</v>
      </c>
    </row>
    <row r="93" spans="1:28" ht="12.75" customHeight="1" x14ac:dyDescent="0.25">
      <c r="A93" s="106" t="s">
        <v>31</v>
      </c>
      <c r="B93" s="119">
        <v>-2.6493532458758851</v>
      </c>
      <c r="C93" s="119">
        <v>-0.89839994811137247</v>
      </c>
      <c r="D93" s="119">
        <v>4.0387122325133751</v>
      </c>
      <c r="E93" s="119">
        <v>1.7782711369531246</v>
      </c>
      <c r="F93" s="119">
        <v>-5.3897956059787973</v>
      </c>
      <c r="G93" s="119">
        <v>1.3223215436137803</v>
      </c>
      <c r="H93" s="119">
        <v>6.107448797205528</v>
      </c>
      <c r="I93" s="119">
        <v>2.7736505146534807</v>
      </c>
      <c r="J93" s="119">
        <v>-0.43568157025062337</v>
      </c>
      <c r="K93" s="119">
        <v>0.91247643548837409</v>
      </c>
      <c r="L93" s="119">
        <v>2.9022507125395114</v>
      </c>
      <c r="M93" s="119">
        <v>3.5132623815024244</v>
      </c>
      <c r="N93" s="119">
        <v>0.78617705707284546</v>
      </c>
      <c r="O93" s="119">
        <v>2.7151017222518448</v>
      </c>
      <c r="P93" s="119">
        <v>1.7230663783613043</v>
      </c>
      <c r="Q93" s="119">
        <v>3.0969916034556455</v>
      </c>
      <c r="R93" s="120">
        <v>1.9049772479238669</v>
      </c>
      <c r="S93" s="119">
        <v>3.6834961606409644</v>
      </c>
      <c r="T93" s="119">
        <v>1.0076032329733975</v>
      </c>
      <c r="U93" s="119">
        <v>3.3514516840566388</v>
      </c>
      <c r="V93" s="119">
        <v>5.0453385164137332</v>
      </c>
      <c r="W93" s="119">
        <v>7.3916719780715345</v>
      </c>
      <c r="X93" s="118">
        <f t="shared" si="5"/>
        <v>0.30728748730234046</v>
      </c>
      <c r="Y93" s="118">
        <f t="shared" si="6"/>
        <v>0.13118611527903556</v>
      </c>
      <c r="Z93" s="118">
        <f t="shared" si="6"/>
        <v>-4.9135910191049499</v>
      </c>
      <c r="AA93" s="118">
        <f t="shared" si="4"/>
        <v>2.8127922099669602</v>
      </c>
      <c r="AB93" s="118">
        <f t="shared" si="7"/>
        <v>-2.0620187893836808</v>
      </c>
    </row>
    <row r="94" spans="1:28" ht="12.75" customHeight="1" x14ac:dyDescent="0.25">
      <c r="A94" s="106" t="s">
        <v>30</v>
      </c>
      <c r="B94" s="119">
        <v>0.79736454261241096</v>
      </c>
      <c r="C94" s="119">
        <v>1.2645837617258904</v>
      </c>
      <c r="D94" s="119">
        <v>1.8877252550235646</v>
      </c>
      <c r="E94" s="119">
        <v>4.0753195011329568</v>
      </c>
      <c r="F94" s="119">
        <v>-2.9965268541125134</v>
      </c>
      <c r="G94" s="119">
        <v>1.1674524075532045</v>
      </c>
      <c r="H94" s="119">
        <v>2.5595352984441488</v>
      </c>
      <c r="I94" s="119">
        <v>1.1261904352122487</v>
      </c>
      <c r="J94" s="119">
        <v>2.4778626280249405</v>
      </c>
      <c r="K94" s="119">
        <v>1.3391379311132656</v>
      </c>
      <c r="L94" s="119">
        <v>3.2797313638190939</v>
      </c>
      <c r="M94" s="119">
        <v>3.1299058040183292</v>
      </c>
      <c r="N94" s="119">
        <v>0.23735354626455152</v>
      </c>
      <c r="O94" s="119">
        <v>2.01742286394333</v>
      </c>
      <c r="P94" s="119">
        <v>1.6133141691633934</v>
      </c>
      <c r="Q94" s="119">
        <v>1.6804505936829583</v>
      </c>
      <c r="R94" s="120">
        <v>1.617101448124858</v>
      </c>
      <c r="S94" s="119">
        <v>2.156432562729016</v>
      </c>
      <c r="T94" s="119">
        <v>1.2472286393212295</v>
      </c>
      <c r="U94" s="119">
        <v>3.9489484565887967</v>
      </c>
      <c r="V94" s="119">
        <v>-2.4674550149473395</v>
      </c>
      <c r="W94" s="119">
        <v>5.6442772561206889</v>
      </c>
      <c r="X94" s="118">
        <f t="shared" si="5"/>
        <v>0.22716417097968461</v>
      </c>
      <c r="Y94" s="118">
        <f t="shared" si="6"/>
        <v>0.19646813486662421</v>
      </c>
      <c r="Z94" s="118">
        <f t="shared" si="6"/>
        <v>-4.8662338313390325</v>
      </c>
      <c r="AA94" s="118">
        <f t="shared" si="4"/>
        <v>2.9314595024100023</v>
      </c>
      <c r="AB94" s="118">
        <f t="shared" si="7"/>
        <v>-2.1180305277337133</v>
      </c>
    </row>
    <row r="95" spans="1:28" ht="12.75" customHeight="1" x14ac:dyDescent="0.25">
      <c r="A95" s="106" t="s">
        <v>29</v>
      </c>
      <c r="B95" s="119">
        <v>4.7978388948942685</v>
      </c>
      <c r="C95" s="119">
        <v>6.7830045615169254E-2</v>
      </c>
      <c r="D95" s="119">
        <v>1.5238115115553841</v>
      </c>
      <c r="E95" s="119">
        <v>2.3782669145823609</v>
      </c>
      <c r="F95" s="119">
        <v>-0.92453090858961584</v>
      </c>
      <c r="G95" s="119">
        <v>1.0099763791371563</v>
      </c>
      <c r="H95" s="119">
        <v>1.8340173338720955</v>
      </c>
      <c r="I95" s="119">
        <v>2.854749253535549</v>
      </c>
      <c r="J95" s="119">
        <v>2.3956153180407114</v>
      </c>
      <c r="K95" s="119">
        <v>1.9566837617876587</v>
      </c>
      <c r="L95" s="119">
        <v>3.5236745764938959</v>
      </c>
      <c r="M95" s="119">
        <v>3.5187232860082851</v>
      </c>
      <c r="N95" s="119">
        <v>-0.1894961146887808</v>
      </c>
      <c r="O95" s="119">
        <v>2.0746786998266931</v>
      </c>
      <c r="P95" s="119">
        <v>2.0714464801373733</v>
      </c>
      <c r="Q95" s="119">
        <v>1.9590262150059212</v>
      </c>
      <c r="R95" s="120">
        <v>2.0568030266327364</v>
      </c>
      <c r="S95" s="119">
        <v>1.9463249089221479</v>
      </c>
      <c r="T95" s="119">
        <v>1.5860457422280039</v>
      </c>
      <c r="U95" s="119">
        <v>9.2178482385018903</v>
      </c>
      <c r="V95" s="119">
        <v>2.4743426479539643</v>
      </c>
      <c r="W95" s="119">
        <v>13.167140432366665</v>
      </c>
      <c r="X95" s="118">
        <f t="shared" si="5"/>
        <v>0.12389863089725625</v>
      </c>
      <c r="Y95" s="118">
        <f t="shared" si="6"/>
        <v>0.21619890394201782</v>
      </c>
      <c r="Z95" s="118">
        <f t="shared" si="6"/>
        <v>-4.8314990218654019</v>
      </c>
      <c r="AA95" s="118">
        <f t="shared" si="4"/>
        <v>2.7696522117660023</v>
      </c>
      <c r="AB95" s="118">
        <f t="shared" si="7"/>
        <v>-1.8062637843525626</v>
      </c>
    </row>
    <row r="96" spans="1:28" ht="12.75" customHeight="1" x14ac:dyDescent="0.25">
      <c r="A96" s="109" t="s">
        <v>28</v>
      </c>
      <c r="B96" s="119">
        <v>4.8881881873352073</v>
      </c>
      <c r="C96" s="119">
        <v>1.0723077862213382</v>
      </c>
      <c r="D96" s="119">
        <v>-1.5925933969904604</v>
      </c>
      <c r="E96" s="119">
        <v>6.4396111095953223</v>
      </c>
      <c r="F96" s="119">
        <v>-2.6469014729589624</v>
      </c>
      <c r="G96" s="119">
        <v>-0.58492868119782715</v>
      </c>
      <c r="H96" s="119">
        <v>0.42139892444383875</v>
      </c>
      <c r="I96" s="119">
        <v>1.8216182967597305</v>
      </c>
      <c r="J96" s="119">
        <v>2.7926793755270962</v>
      </c>
      <c r="K96" s="119">
        <v>-0.14750514434392903</v>
      </c>
      <c r="L96" s="119">
        <v>3.5441695951308194</v>
      </c>
      <c r="M96" s="119">
        <v>3.8041524348809252</v>
      </c>
      <c r="N96" s="119">
        <v>-0.43161467317729407</v>
      </c>
      <c r="O96" s="119">
        <v>1.575571991522895</v>
      </c>
      <c r="P96" s="119">
        <v>1.6112348439545121</v>
      </c>
      <c r="Q96" s="119">
        <v>1.1482356185722686</v>
      </c>
      <c r="R96" s="120">
        <v>1.5545717568607786</v>
      </c>
      <c r="S96" s="119">
        <v>1.757087458100659</v>
      </c>
      <c r="T96" s="119">
        <v>-0.6412596161299744</v>
      </c>
      <c r="U96" s="119">
        <v>4.2190839898350818</v>
      </c>
      <c r="V96" s="119">
        <v>11.935158401011359</v>
      </c>
      <c r="W96" s="119">
        <v>4.6064072325142202</v>
      </c>
      <c r="X96" s="118">
        <f t="shared" si="5"/>
        <v>4.2128818780908711E-2</v>
      </c>
      <c r="Y96" s="118">
        <f t="shared" si="6"/>
        <v>6.758475125656109E-2</v>
      </c>
      <c r="Z96" s="118">
        <f t="shared" si="6"/>
        <v>-4.9805011356370485</v>
      </c>
      <c r="AA96" s="118">
        <f t="shared" si="4"/>
        <v>3.219427147250395</v>
      </c>
      <c r="AB96" s="118">
        <f t="shared" si="7"/>
        <v>-2.1214795201154408</v>
      </c>
    </row>
    <row r="97" spans="1:28" ht="12.75" customHeight="1" x14ac:dyDescent="0.25">
      <c r="A97" s="110" t="s">
        <v>27</v>
      </c>
      <c r="B97" s="121">
        <v>0.49432275567933281</v>
      </c>
      <c r="C97" s="121">
        <v>-9.7266625048978987</v>
      </c>
      <c r="D97" s="121">
        <v>-1.1835460297076716</v>
      </c>
      <c r="E97" s="121">
        <v>5.2801569605215093</v>
      </c>
      <c r="F97" s="121">
        <v>-1.6107986033863986</v>
      </c>
      <c r="G97" s="121">
        <v>-1.4810927047907541</v>
      </c>
      <c r="H97" s="121">
        <v>0.12214634297205151</v>
      </c>
      <c r="I97" s="121">
        <v>1.6468094184233451</v>
      </c>
      <c r="J97" s="121">
        <v>4.5766527346737584</v>
      </c>
      <c r="K97" s="121">
        <v>1.2936651058696569</v>
      </c>
      <c r="L97" s="121">
        <v>3.3096681546490814</v>
      </c>
      <c r="M97" s="121">
        <v>3.19221406128809</v>
      </c>
      <c r="N97" s="121">
        <v>-0.24763187352773164</v>
      </c>
      <c r="O97" s="121">
        <v>1.612739032436461</v>
      </c>
      <c r="P97" s="121">
        <v>0.8250237825505824</v>
      </c>
      <c r="Q97" s="121">
        <v>1.384880755412965</v>
      </c>
      <c r="R97" s="122">
        <v>0.9013222994807002</v>
      </c>
      <c r="S97" s="121">
        <v>2.2669087196648396</v>
      </c>
      <c r="T97" s="121">
        <v>-0.38925723168230508</v>
      </c>
      <c r="U97" s="121">
        <v>2.9559780596390972</v>
      </c>
      <c r="V97" s="121">
        <v>-2.1416186546545646</v>
      </c>
      <c r="W97" s="121">
        <v>-2.6951478230776704</v>
      </c>
      <c r="X97" s="118">
        <f t="shared" si="5"/>
        <v>2.9676340876037328E-2</v>
      </c>
      <c r="Y97" s="118">
        <f t="shared" si="6"/>
        <v>-6.6872711871794152E-2</v>
      </c>
      <c r="Z97" s="118">
        <f t="shared" si="6"/>
        <v>-5.0508555235956898</v>
      </c>
      <c r="AA97" s="118">
        <f t="shared" si="4"/>
        <v>2.9637819694872785</v>
      </c>
      <c r="AB97" s="118">
        <f t="shared" si="7"/>
        <v>-2.3621341605320785</v>
      </c>
    </row>
    <row r="98" spans="1:28" ht="12.75" customHeight="1" x14ac:dyDescent="0.25">
      <c r="A98" s="110" t="s">
        <v>26</v>
      </c>
      <c r="B98" s="121">
        <v>0.79360710612677021</v>
      </c>
      <c r="C98" s="121">
        <v>-17.25220663981839</v>
      </c>
      <c r="D98" s="121">
        <v>1.4451198840219392</v>
      </c>
      <c r="E98" s="121">
        <v>3.0011425085796573</v>
      </c>
      <c r="F98" s="121">
        <v>2.6858617585762357</v>
      </c>
      <c r="G98" s="121">
        <v>-0.36966174626609227</v>
      </c>
      <c r="H98" s="121">
        <v>1.3726424364388645</v>
      </c>
      <c r="I98" s="121">
        <v>0.94969685170891438</v>
      </c>
      <c r="J98" s="121">
        <v>3.6539124992332139</v>
      </c>
      <c r="K98" s="121">
        <v>-0.93181756895827084</v>
      </c>
      <c r="L98" s="121">
        <v>3.121149189949235</v>
      </c>
      <c r="M98" s="121">
        <v>2.5689129432070024</v>
      </c>
      <c r="N98" s="121">
        <v>-0.55822435912165069</v>
      </c>
      <c r="O98" s="121">
        <v>1.2937747793930976</v>
      </c>
      <c r="P98" s="121">
        <v>0.87731969380402397</v>
      </c>
      <c r="Q98" s="121">
        <v>3.0421413637830241</v>
      </c>
      <c r="R98" s="122">
        <v>1.1725443674092118</v>
      </c>
      <c r="S98" s="121">
        <v>2.4354805262127188</v>
      </c>
      <c r="T98" s="121">
        <v>-0.47323441201454486</v>
      </c>
      <c r="U98" s="121">
        <v>7.3911519141664384</v>
      </c>
      <c r="V98" s="121">
        <v>0.56288971350477723</v>
      </c>
      <c r="W98" s="121">
        <v>4.9750253481700701</v>
      </c>
      <c r="X98" s="118">
        <f t="shared" si="5"/>
        <v>-2.4362846547794231E-2</v>
      </c>
      <c r="Y98" s="118">
        <f t="shared" si="6"/>
        <v>-0.1863871984657528</v>
      </c>
      <c r="Z98" s="118">
        <f t="shared" si="6"/>
        <v>-4.8970851812989098</v>
      </c>
      <c r="AA98" s="118">
        <f t="shared" si="4"/>
        <v>2.8758985245095618</v>
      </c>
      <c r="AB98" s="118">
        <f t="shared" si="7"/>
        <v>-2.1221054759728375</v>
      </c>
    </row>
    <row r="99" spans="1:28" ht="12.75" customHeight="1" x14ac:dyDescent="0.25">
      <c r="A99" s="110" t="s">
        <v>25</v>
      </c>
      <c r="B99" s="121">
        <v>0.94392380490397887</v>
      </c>
      <c r="C99" s="121">
        <v>-5.6842602785172947</v>
      </c>
      <c r="D99" s="121">
        <v>-1.9284812995090661</v>
      </c>
      <c r="E99" s="121">
        <v>2.644919907072607</v>
      </c>
      <c r="F99" s="121">
        <v>4.8133929574420309</v>
      </c>
      <c r="G99" s="121">
        <v>-0.71337988025814703</v>
      </c>
      <c r="H99" s="121">
        <v>2.1934681876566886</v>
      </c>
      <c r="I99" s="121">
        <v>-1.0215186501617013</v>
      </c>
      <c r="J99" s="121">
        <v>4.6362082206604871</v>
      </c>
      <c r="K99" s="121">
        <v>1.2321044091948119</v>
      </c>
      <c r="L99" s="121">
        <v>2.2065692432628792</v>
      </c>
      <c r="M99" s="121">
        <v>1.7857347772860077</v>
      </c>
      <c r="N99" s="121">
        <v>-0.9193300891595424</v>
      </c>
      <c r="O99" s="121">
        <v>1.1885299465144605</v>
      </c>
      <c r="P99" s="121">
        <v>0.78949185589272108</v>
      </c>
      <c r="Q99" s="121">
        <v>3.0444357113191156</v>
      </c>
      <c r="R99" s="122">
        <v>1.1095541367038608</v>
      </c>
      <c r="S99" s="121">
        <v>2.6026708427545397</v>
      </c>
      <c r="T99" s="121">
        <v>-1.1705976778385696</v>
      </c>
      <c r="U99" s="121">
        <v>4.86384001915805</v>
      </c>
      <c r="V99" s="121">
        <v>-3.515460676694393</v>
      </c>
      <c r="W99" s="121">
        <v>2.394208212006288</v>
      </c>
      <c r="X99" s="118">
        <f t="shared" si="5"/>
        <v>2.6491420960322178E-2</v>
      </c>
      <c r="Y99" s="118">
        <f t="shared" si="6"/>
        <v>-0.30112427241571926</v>
      </c>
      <c r="Z99" s="118">
        <f t="shared" si="6"/>
        <v>-4.3609008161356932</v>
      </c>
      <c r="AA99" s="118">
        <f t="shared" si="4"/>
        <v>2.7543406267372328</v>
      </c>
      <c r="AB99" s="118">
        <f t="shared" si="7"/>
        <v>-1.807418738526253</v>
      </c>
    </row>
    <row r="100" spans="1:28" ht="12.75" customHeight="1" x14ac:dyDescent="0.25">
      <c r="A100" s="113" t="s">
        <v>24</v>
      </c>
      <c r="B100" s="121">
        <v>-1.0977395289912151</v>
      </c>
      <c r="C100" s="121">
        <v>-4.1899749920171541</v>
      </c>
      <c r="D100" s="121">
        <v>6.782067217891985E-2</v>
      </c>
      <c r="E100" s="121">
        <v>-0.53221894027882799</v>
      </c>
      <c r="F100" s="121">
        <v>1.6617123010265633</v>
      </c>
      <c r="G100" s="121">
        <v>-0.14627255082433344</v>
      </c>
      <c r="H100" s="121">
        <v>2.7296772788060641</v>
      </c>
      <c r="I100" s="121">
        <v>-1.1785492977911427</v>
      </c>
      <c r="J100" s="121">
        <v>4.9369095161072796</v>
      </c>
      <c r="K100" s="121">
        <v>2.6691161614458725</v>
      </c>
      <c r="L100" s="121">
        <v>1.1396000661464845</v>
      </c>
      <c r="M100" s="121">
        <v>3.510596594843407</v>
      </c>
      <c r="N100" s="121">
        <v>3.4543782235219034E-2</v>
      </c>
      <c r="O100" s="121">
        <v>1.9498620618685569</v>
      </c>
      <c r="P100" s="121">
        <v>1.4245309190232591</v>
      </c>
      <c r="Q100" s="121">
        <v>3.2211974518382869</v>
      </c>
      <c r="R100" s="122">
        <v>1.6938812166320538</v>
      </c>
      <c r="S100" s="121">
        <v>3.0452962894725433</v>
      </c>
      <c r="T100" s="121">
        <v>8.8353059776391518E-2</v>
      </c>
      <c r="U100" s="121">
        <v>0.98258564607796028</v>
      </c>
      <c r="V100" s="121">
        <v>-4.9420742871862489</v>
      </c>
      <c r="W100" s="121">
        <v>0.7189268706029317</v>
      </c>
      <c r="X100" s="118">
        <f t="shared" si="5"/>
        <v>0.11889381563018959</v>
      </c>
      <c r="Y100" s="118">
        <f t="shared" si="6"/>
        <v>-0.34624309933408864</v>
      </c>
      <c r="Z100" s="118">
        <f t="shared" si="6"/>
        <v>-3.9594725452130644</v>
      </c>
      <c r="AA100" s="118">
        <f t="shared" si="4"/>
        <v>2.3246899831582302</v>
      </c>
      <c r="AB100" s="118">
        <f t="shared" si="7"/>
        <v>-1.8039545846551888</v>
      </c>
    </row>
    <row r="101" spans="1:28" ht="12.75" customHeight="1" x14ac:dyDescent="0.25">
      <c r="A101" s="106" t="s">
        <v>23</v>
      </c>
      <c r="B101" s="119">
        <v>7.1283332086126361</v>
      </c>
      <c r="C101" s="119">
        <v>3.1741804886129765</v>
      </c>
      <c r="D101" s="119">
        <v>-2.2066384855625176</v>
      </c>
      <c r="E101" s="119">
        <v>-4.2948804302495924</v>
      </c>
      <c r="F101" s="119">
        <v>1.0648420298500438</v>
      </c>
      <c r="G101" s="119">
        <v>-1.2161537563916358</v>
      </c>
      <c r="H101" s="119">
        <v>2.460633480556873</v>
      </c>
      <c r="I101" s="119">
        <v>-3.6569262537021974</v>
      </c>
      <c r="J101" s="119">
        <v>3.4528394327843825</v>
      </c>
      <c r="K101" s="119">
        <v>0.37539252760816488</v>
      </c>
      <c r="L101" s="119">
        <v>1.5227719515353622</v>
      </c>
      <c r="M101" s="119">
        <v>-0.94100774363977679</v>
      </c>
      <c r="N101" s="119">
        <v>-0.29452713935954611</v>
      </c>
      <c r="O101" s="119">
        <v>0.31799100553153714</v>
      </c>
      <c r="P101" s="119">
        <v>0.34208527009853551</v>
      </c>
      <c r="Q101" s="119">
        <v>0.80612165172309069</v>
      </c>
      <c r="R101" s="120">
        <v>0.41397513983518763</v>
      </c>
      <c r="S101" s="119">
        <v>0.38272943189967545</v>
      </c>
      <c r="T101" s="119">
        <v>-0.12009441854894387</v>
      </c>
      <c r="U101" s="119">
        <v>7.0064663594721965</v>
      </c>
      <c r="V101" s="119">
        <v>-2.7435416874651897</v>
      </c>
      <c r="W101" s="119">
        <v>5.7616538761961156</v>
      </c>
      <c r="X101" s="118">
        <f t="shared" si="5"/>
        <v>3.1428438494772778E-3</v>
      </c>
      <c r="Y101" s="118">
        <f t="shared" si="6"/>
        <v>-0.30762144023132987</v>
      </c>
      <c r="Z101" s="118">
        <f t="shared" si="6"/>
        <v>-3.3154906763023591</v>
      </c>
      <c r="AA101" s="118">
        <f t="shared" si="4"/>
        <v>2.7086693751899613</v>
      </c>
      <c r="AB101" s="118">
        <f t="shared" si="7"/>
        <v>-1.2755151732608989</v>
      </c>
    </row>
    <row r="102" spans="1:28" ht="12.75" customHeight="1" x14ac:dyDescent="0.25">
      <c r="A102" s="106" t="s">
        <v>22</v>
      </c>
      <c r="B102" s="119">
        <v>5.4792152774560066</v>
      </c>
      <c r="C102" s="119">
        <v>6.260938520163295</v>
      </c>
      <c r="D102" s="119">
        <v>-21.421788970607491</v>
      </c>
      <c r="E102" s="119">
        <v>-0.63436475634264244</v>
      </c>
      <c r="F102" s="119">
        <v>-9.4593901126549973</v>
      </c>
      <c r="G102" s="119">
        <v>-13.152548725440816</v>
      </c>
      <c r="H102" s="119">
        <v>-12.599363673714937</v>
      </c>
      <c r="I102" s="119">
        <v>-23.297380840889449</v>
      </c>
      <c r="J102" s="119">
        <v>-1.4516275332359219</v>
      </c>
      <c r="K102" s="119">
        <v>5.0799369835973884</v>
      </c>
      <c r="L102" s="119">
        <v>0.85099677309459221</v>
      </c>
      <c r="M102" s="119">
        <v>-18.420506720251772</v>
      </c>
      <c r="N102" s="119">
        <v>-8.9691285151179514</v>
      </c>
      <c r="O102" s="119">
        <v>-9.7533876773784769</v>
      </c>
      <c r="P102" s="119">
        <v>-9.6729731939457544</v>
      </c>
      <c r="Q102" s="119">
        <v>-13.093258501995242</v>
      </c>
      <c r="R102" s="120">
        <v>-10.137705161333056</v>
      </c>
      <c r="S102" s="119">
        <v>-11.183585070071722</v>
      </c>
      <c r="T102" s="119">
        <v>-7.8669935555579107</v>
      </c>
      <c r="U102" s="119">
        <v>-14.532798357539811</v>
      </c>
      <c r="V102" s="119">
        <v>0.28143725387026475</v>
      </c>
      <c r="W102" s="119">
        <v>-14.219372618416482</v>
      </c>
      <c r="X102" s="118">
        <f t="shared" si="5"/>
        <v>-0.49942687212909159</v>
      </c>
      <c r="Y102" s="118">
        <f t="shared" si="6"/>
        <v>-0.66415645346408103</v>
      </c>
      <c r="Z102" s="118">
        <f t="shared" si="6"/>
        <v>-3.5582014064502068</v>
      </c>
      <c r="AA102" s="118">
        <f t="shared" si="4"/>
        <v>2.5251719543980644</v>
      </c>
      <c r="AB102" s="118">
        <f t="shared" si="7"/>
        <v>-1.6995589677849252</v>
      </c>
    </row>
    <row r="103" spans="1:28" ht="12.75" customHeight="1" x14ac:dyDescent="0.25">
      <c r="A103" s="106" t="s">
        <v>21</v>
      </c>
      <c r="B103" s="119">
        <v>1.7099733231323855</v>
      </c>
      <c r="C103" s="119">
        <v>1.2522458394404135</v>
      </c>
      <c r="D103" s="119">
        <v>-0.49996112920037694</v>
      </c>
      <c r="E103" s="119">
        <v>3.901521034721056</v>
      </c>
      <c r="F103" s="119">
        <v>-1.9297215286589453</v>
      </c>
      <c r="G103" s="119">
        <v>4.5442245925175762E-2</v>
      </c>
      <c r="H103" s="119">
        <v>0.59199503549935972</v>
      </c>
      <c r="I103" s="119">
        <v>-15.294467152733482</v>
      </c>
      <c r="J103" s="119">
        <v>0.79676037976936787</v>
      </c>
      <c r="K103" s="119">
        <v>4.9009227151843193</v>
      </c>
      <c r="L103" s="119">
        <v>1.7539595360082982</v>
      </c>
      <c r="M103" s="119">
        <v>-10.979979143742169</v>
      </c>
      <c r="N103" s="119">
        <v>-5.4921843666018821</v>
      </c>
      <c r="O103" s="119">
        <v>-4.0836655805149835</v>
      </c>
      <c r="P103" s="119">
        <v>-2.8659795956180179</v>
      </c>
      <c r="Q103" s="119">
        <v>-4.0571379168098165</v>
      </c>
      <c r="R103" s="120">
        <v>-3.0356861052372119</v>
      </c>
      <c r="S103" s="119">
        <v>-5.1426288409239689</v>
      </c>
      <c r="T103" s="119">
        <v>-4.4276659147212012</v>
      </c>
      <c r="U103" s="119">
        <v>-8.8195978996400299</v>
      </c>
      <c r="V103" s="119">
        <v>-1.5565343508317619</v>
      </c>
      <c r="W103" s="119">
        <v>-24.638880040716661</v>
      </c>
      <c r="X103" s="118">
        <f t="shared" si="5"/>
        <v>-0.64061896812334052</v>
      </c>
      <c r="Y103" s="118">
        <f t="shared" si="6"/>
        <v>-0.79736516606200403</v>
      </c>
      <c r="Z103" s="118">
        <f t="shared" si="6"/>
        <v>-3.3946064400978986</v>
      </c>
      <c r="AA103" s="118">
        <f t="shared" si="4"/>
        <v>2.0317411716913347</v>
      </c>
      <c r="AB103" s="118">
        <f t="shared" si="7"/>
        <v>-2.3442860511881038</v>
      </c>
    </row>
    <row r="104" spans="1:28" ht="12.75" customHeight="1" x14ac:dyDescent="0.25">
      <c r="A104" s="109" t="s">
        <v>20</v>
      </c>
      <c r="B104" s="119">
        <v>0.15158432119903864</v>
      </c>
      <c r="C104" s="119">
        <v>-6.1052837217174805</v>
      </c>
      <c r="D104" s="119">
        <v>5.4352863251758254</v>
      </c>
      <c r="E104" s="119">
        <v>-2.7672896114612322</v>
      </c>
      <c r="F104" s="119">
        <v>1.9969933937361573</v>
      </c>
      <c r="G104" s="119">
        <v>2.2242839076557663</v>
      </c>
      <c r="H104" s="119">
        <v>3.351046689389392</v>
      </c>
      <c r="I104" s="119">
        <v>-8.4030761461246541</v>
      </c>
      <c r="J104" s="119">
        <v>5.2444379071370451</v>
      </c>
      <c r="K104" s="119">
        <v>2.6922228163495321</v>
      </c>
      <c r="L104" s="119">
        <v>2.8276703672799552</v>
      </c>
      <c r="M104" s="119">
        <v>-6.6153527301277437</v>
      </c>
      <c r="N104" s="119">
        <v>-3.2933200409414831</v>
      </c>
      <c r="O104" s="119">
        <v>-1.4414168604334532</v>
      </c>
      <c r="P104" s="119">
        <v>-0.50872069771458195</v>
      </c>
      <c r="Q104" s="119">
        <v>0.79612736541250229</v>
      </c>
      <c r="R104" s="120">
        <v>-0.33389684730372737</v>
      </c>
      <c r="S104" s="119">
        <v>-2.4272650583870625</v>
      </c>
      <c r="T104" s="119">
        <v>-2.2146591798822168</v>
      </c>
      <c r="U104" s="119">
        <v>10.426518518922222</v>
      </c>
      <c r="V104" s="119">
        <v>-5.2028678456917277</v>
      </c>
      <c r="W104" s="119">
        <v>-2.5168771444980309</v>
      </c>
      <c r="X104" s="118">
        <f t="shared" si="5"/>
        <v>-0.56973663049463885</v>
      </c>
      <c r="Y104" s="118">
        <f t="shared" si="6"/>
        <v>-0.81806576595063996</v>
      </c>
      <c r="Z104" s="118">
        <f t="shared" si="6"/>
        <v>-2.187573490231546</v>
      </c>
      <c r="AA104" s="118">
        <f t="shared" si="4"/>
        <v>1.6823535688185125</v>
      </c>
      <c r="AB104" s="118">
        <f t="shared" si="7"/>
        <v>-1.5196398435949963</v>
      </c>
    </row>
    <row r="105" spans="1:28" ht="12.75" customHeight="1" x14ac:dyDescent="0.25">
      <c r="A105" s="110" t="s">
        <v>19</v>
      </c>
      <c r="B105" s="121">
        <v>3.9674736902996832</v>
      </c>
      <c r="C105" s="121">
        <v>-1.3715214438948076</v>
      </c>
      <c r="D105" s="121">
        <v>7.7328703661909026</v>
      </c>
      <c r="E105" s="121">
        <v>3.1579974741232419</v>
      </c>
      <c r="F105" s="121">
        <v>9.5271338943111452</v>
      </c>
      <c r="G105" s="121">
        <v>6.2226042197570886</v>
      </c>
      <c r="H105" s="121">
        <v>2.7289117038491684</v>
      </c>
      <c r="I105" s="121">
        <v>-3.8374605266203732</v>
      </c>
      <c r="J105" s="121">
        <v>6.9831188364348096</v>
      </c>
      <c r="K105" s="121">
        <v>2.9167029301781833</v>
      </c>
      <c r="L105" s="121">
        <v>1.9948281966421844</v>
      </c>
      <c r="M105" s="121">
        <v>-3.3711242249288231</v>
      </c>
      <c r="N105" s="121">
        <v>-3.6120126441165246</v>
      </c>
      <c r="O105" s="121">
        <v>-0.50928067733222449</v>
      </c>
      <c r="P105" s="121">
        <v>1.586983393295438</v>
      </c>
      <c r="Q105" s="121">
        <v>2.7807901600347851</v>
      </c>
      <c r="R105" s="122">
        <v>1.7497828455040443</v>
      </c>
      <c r="S105" s="121">
        <v>-1.4909462492910031</v>
      </c>
      <c r="T105" s="121">
        <v>-2.0909541685240285</v>
      </c>
      <c r="U105" s="121">
        <v>11.68308953632371</v>
      </c>
      <c r="V105" s="121">
        <v>-0.38467545861604613</v>
      </c>
      <c r="W105" s="121">
        <v>8.5409536859077484</v>
      </c>
      <c r="X105" s="118">
        <f t="shared" si="5"/>
        <v>-0.3575987971130693</v>
      </c>
      <c r="Y105" s="118">
        <f t="shared" si="6"/>
        <v>-0.82701485105180306</v>
      </c>
      <c r="Z105" s="118">
        <f t="shared" si="6"/>
        <v>-0.71047157557292295</v>
      </c>
      <c r="AA105" s="118">
        <f t="shared" si="4"/>
        <v>1.0707296160234867</v>
      </c>
      <c r="AB105" s="118">
        <f t="shared" si="7"/>
        <v>-0.16742638547083297</v>
      </c>
    </row>
    <row r="106" spans="1:28" ht="12.75" customHeight="1" x14ac:dyDescent="0.25">
      <c r="A106" s="110" t="s">
        <v>18</v>
      </c>
      <c r="B106" s="121">
        <v>-1.8773358372582205</v>
      </c>
      <c r="C106" s="121">
        <v>7.3247549900866682</v>
      </c>
      <c r="D106" s="121">
        <v>27.010492087662421</v>
      </c>
      <c r="E106" s="121">
        <v>2.6468356692531447</v>
      </c>
      <c r="F106" s="121">
        <v>19.120355681825018</v>
      </c>
      <c r="G106" s="121">
        <v>18.73996461224263</v>
      </c>
      <c r="H106" s="121">
        <v>17.519015123897308</v>
      </c>
      <c r="I106" s="121">
        <v>20.238431692382687</v>
      </c>
      <c r="J106" s="121">
        <v>17.524303690944087</v>
      </c>
      <c r="K106" s="121">
        <v>-2.0621948180554739</v>
      </c>
      <c r="L106" s="121">
        <v>2.0740766772528563</v>
      </c>
      <c r="M106" s="121">
        <v>18.718148230491806</v>
      </c>
      <c r="N106" s="121">
        <v>6.6430775889336546</v>
      </c>
      <c r="O106" s="121">
        <v>10.797593194974485</v>
      </c>
      <c r="P106" s="121">
        <v>11.785812547629293</v>
      </c>
      <c r="Q106" s="121">
        <v>16.33024313974807</v>
      </c>
      <c r="R106" s="122">
        <v>12.396546747624647</v>
      </c>
      <c r="S106" s="121">
        <v>9.6649582370588192</v>
      </c>
      <c r="T106" s="121">
        <v>8.1350790004777842</v>
      </c>
      <c r="U106" s="121">
        <v>26.651543350199169</v>
      </c>
      <c r="V106" s="121">
        <v>12.429722980092329</v>
      </c>
      <c r="W106" s="121">
        <v>22.374541644521329</v>
      </c>
      <c r="X106" s="118">
        <f t="shared" si="5"/>
        <v>0.36997429671706417</v>
      </c>
      <c r="Y106" s="118">
        <f t="shared" si="6"/>
        <v>-0.43300131509361572</v>
      </c>
      <c r="Z106" s="118">
        <f t="shared" si="6"/>
        <v>1.4509776850261289</v>
      </c>
      <c r="AA106" s="118">
        <f t="shared" ref="AA106:AA125" si="8">AVERAGE(V86:V106)</f>
        <v>1.0847222412572652</v>
      </c>
      <c r="AB106" s="118">
        <f t="shared" si="7"/>
        <v>1.9310388285479223</v>
      </c>
    </row>
    <row r="107" spans="1:28" ht="12.75" customHeight="1" x14ac:dyDescent="0.25">
      <c r="A107" s="110" t="s">
        <v>17</v>
      </c>
      <c r="B107" s="121">
        <v>-6.8162452417041441</v>
      </c>
      <c r="C107" s="121">
        <v>3.5321462582654339</v>
      </c>
      <c r="D107" s="121">
        <v>-1.9248834481902843</v>
      </c>
      <c r="E107" s="121">
        <v>-1.998809146022329</v>
      </c>
      <c r="F107" s="121">
        <v>13.04502362994695</v>
      </c>
      <c r="G107" s="121">
        <v>1.4246218061596094</v>
      </c>
      <c r="H107" s="121">
        <v>1.5706576262426442</v>
      </c>
      <c r="I107" s="121">
        <v>8.2279443430597343</v>
      </c>
      <c r="J107" s="121">
        <v>16.604026969867135</v>
      </c>
      <c r="K107" s="121">
        <v>-3.2001083055184454</v>
      </c>
      <c r="L107" s="121">
        <v>1.6072137850687396</v>
      </c>
      <c r="M107" s="121">
        <v>14.30253607443972</v>
      </c>
      <c r="N107" s="121">
        <v>4.4379859762847085</v>
      </c>
      <c r="O107" s="121">
        <v>5.7673649873936084</v>
      </c>
      <c r="P107" s="121">
        <v>3.9277672679599585</v>
      </c>
      <c r="Q107" s="121">
        <v>6.0680275186689059</v>
      </c>
      <c r="R107" s="122">
        <v>4.2129572952149141</v>
      </c>
      <c r="S107" s="121">
        <v>3.8035638238301805</v>
      </c>
      <c r="T107" s="121">
        <v>6.0832996834756292</v>
      </c>
      <c r="U107" s="121">
        <v>14.796202037026006</v>
      </c>
      <c r="V107" s="121">
        <v>2.471387924821844</v>
      </c>
      <c r="W107" s="121">
        <v>22.988246410249079</v>
      </c>
      <c r="X107" s="118">
        <f t="shared" si="5"/>
        <v>0.76447483488447021</v>
      </c>
      <c r="Y107" s="118">
        <f t="shared" si="6"/>
        <v>-0.16875484572307259</v>
      </c>
      <c r="Z107" s="118">
        <f t="shared" si="6"/>
        <v>2.6654782983409597</v>
      </c>
      <c r="AA107" s="118">
        <f t="shared" si="8"/>
        <v>1.0773971863616636</v>
      </c>
      <c r="AB107" s="118">
        <f t="shared" si="7"/>
        <v>3.5329153717761996</v>
      </c>
    </row>
    <row r="108" spans="1:28" ht="12.75" customHeight="1" x14ac:dyDescent="0.25">
      <c r="A108" s="113" t="s">
        <v>16</v>
      </c>
      <c r="B108" s="121">
        <v>5.5907908924479832</v>
      </c>
      <c r="C108" s="121">
        <v>4.8463099585223768</v>
      </c>
      <c r="D108" s="121">
        <v>-11.336366223123239</v>
      </c>
      <c r="E108" s="121">
        <v>2.4641637271087591</v>
      </c>
      <c r="F108" s="121">
        <v>9.4212129367421404</v>
      </c>
      <c r="G108" s="121">
        <v>-3.7857823072890984</v>
      </c>
      <c r="H108" s="121">
        <v>-1.3606197862407909</v>
      </c>
      <c r="I108" s="121">
        <v>3.9555654984342326</v>
      </c>
      <c r="J108" s="121">
        <v>14.622486129378043</v>
      </c>
      <c r="K108" s="121">
        <v>-0.3457351726685487</v>
      </c>
      <c r="L108" s="121">
        <v>1.7392400872340064</v>
      </c>
      <c r="M108" s="121">
        <v>8.2695573571254233</v>
      </c>
      <c r="N108" s="121">
        <v>3.4894663531531922</v>
      </c>
      <c r="O108" s="121">
        <v>3.7114573678418195</v>
      </c>
      <c r="P108" s="121">
        <v>1.5195131921533322</v>
      </c>
      <c r="Q108" s="121">
        <v>1.2856347420365788</v>
      </c>
      <c r="R108" s="122">
        <v>1.4585946335691879</v>
      </c>
      <c r="S108" s="121">
        <v>0.72158307912904007</v>
      </c>
      <c r="T108" s="121">
        <v>4.6942038488468008</v>
      </c>
      <c r="U108" s="121">
        <v>1.7129085819383327</v>
      </c>
      <c r="V108" s="121">
        <v>2.4185286932840944</v>
      </c>
      <c r="W108" s="121">
        <v>4.0489718646931072</v>
      </c>
      <c r="X108" s="118">
        <f t="shared" si="5"/>
        <v>0.93521853319266735</v>
      </c>
      <c r="Y108" s="118">
        <f t="shared" si="6"/>
        <v>5.6680389324966954E-2</v>
      </c>
      <c r="Z108" s="118">
        <f t="shared" si="6"/>
        <v>3.2513755096370298</v>
      </c>
      <c r="AA108" s="118">
        <f t="shared" si="8"/>
        <v>1.2406438214756395</v>
      </c>
      <c r="AB108" s="118">
        <f t="shared" si="7"/>
        <v>4.0565024513921539</v>
      </c>
    </row>
    <row r="109" spans="1:28" ht="12.75" customHeight="1" x14ac:dyDescent="0.25">
      <c r="A109" s="106" t="s">
        <v>15</v>
      </c>
      <c r="B109" s="119">
        <v>-6.6372731754726022</v>
      </c>
      <c r="C109" s="119">
        <v>-0.51082692856047052</v>
      </c>
      <c r="D109" s="119">
        <v>-6.3955338487144182</v>
      </c>
      <c r="E109" s="119">
        <v>7.298390256954268</v>
      </c>
      <c r="F109" s="119">
        <v>7.2684308934102049</v>
      </c>
      <c r="G109" s="119">
        <v>-2.3012204038775685</v>
      </c>
      <c r="H109" s="119">
        <v>-1.6866103603846772</v>
      </c>
      <c r="I109" s="119">
        <v>5.8295602283432446</v>
      </c>
      <c r="J109" s="119">
        <v>5.8330045278254694</v>
      </c>
      <c r="K109" s="119">
        <v>-2.0432905531297507</v>
      </c>
      <c r="L109" s="119">
        <v>0.55255099326085855</v>
      </c>
      <c r="M109" s="119">
        <v>11.110079323856459</v>
      </c>
      <c r="N109" s="119">
        <v>3.9452490550816899</v>
      </c>
      <c r="O109" s="119">
        <v>3.7487894578345005</v>
      </c>
      <c r="P109" s="119">
        <v>1.6940865151289453</v>
      </c>
      <c r="Q109" s="119">
        <v>0.22489290128400174</v>
      </c>
      <c r="R109" s="120">
        <v>1.4733785116175291</v>
      </c>
      <c r="S109" s="119">
        <v>1.7269057040280256</v>
      </c>
      <c r="T109" s="119">
        <v>4.0150502451824055</v>
      </c>
      <c r="U109" s="119">
        <v>-5.9097730187662068</v>
      </c>
      <c r="V109" s="119">
        <v>8.6575989721679356</v>
      </c>
      <c r="W109" s="119">
        <v>-10.233669770352549</v>
      </c>
      <c r="X109" s="118">
        <f t="shared" si="5"/>
        <v>1.131732784146342</v>
      </c>
      <c r="Y109" s="118">
        <f t="shared" si="6"/>
        <v>0.2252146579505348</v>
      </c>
      <c r="Z109" s="118">
        <f t="shared" si="6"/>
        <v>3.3339972676086598</v>
      </c>
      <c r="AA109" s="118">
        <f t="shared" si="8"/>
        <v>2.0587192286193852</v>
      </c>
      <c r="AB109" s="118">
        <f t="shared" si="7"/>
        <v>3.5975766944576231</v>
      </c>
    </row>
    <row r="110" spans="1:28" ht="12.75" customHeight="1" x14ac:dyDescent="0.25">
      <c r="A110" s="106" t="s">
        <v>14</v>
      </c>
      <c r="B110" s="119">
        <v>-0.92037558171123024</v>
      </c>
      <c r="C110" s="119">
        <v>-3.4190347919810793</v>
      </c>
      <c r="D110" s="119">
        <v>-1.278405038797148</v>
      </c>
      <c r="E110" s="119">
        <v>10.78756089919375</v>
      </c>
      <c r="F110" s="119">
        <v>8.9242375748932687</v>
      </c>
      <c r="G110" s="119">
        <v>1.0798929343410979</v>
      </c>
      <c r="H110" s="119">
        <v>2.4208872677602633</v>
      </c>
      <c r="I110" s="119">
        <v>9.1352508158645698</v>
      </c>
      <c r="J110" s="119">
        <v>4.2001681445393624</v>
      </c>
      <c r="K110" s="119">
        <v>-1.8648531494686149</v>
      </c>
      <c r="L110" s="119">
        <v>1.3488300186765168</v>
      </c>
      <c r="M110" s="119">
        <v>13.366225758872163</v>
      </c>
      <c r="N110" s="119">
        <v>1.457546540394361</v>
      </c>
      <c r="O110" s="119">
        <v>4.7305154962349549</v>
      </c>
      <c r="P110" s="119">
        <v>3.5690924009274205</v>
      </c>
      <c r="Q110" s="119">
        <v>3.5498928345431224</v>
      </c>
      <c r="R110" s="120">
        <v>3.5438534544886213</v>
      </c>
      <c r="S110" s="119">
        <v>5.4739858778145578</v>
      </c>
      <c r="T110" s="119">
        <v>1.8268623180619725</v>
      </c>
      <c r="U110" s="119">
        <v>1.9946411173935141</v>
      </c>
      <c r="V110" s="119">
        <v>-4.0843744524677428</v>
      </c>
      <c r="W110" s="119">
        <v>-4.0698315945431052E-2</v>
      </c>
      <c r="X110" s="118">
        <f t="shared" si="5"/>
        <v>1.4184200094184436</v>
      </c>
      <c r="Y110" s="118">
        <f t="shared" si="6"/>
        <v>0.3874309942741358</v>
      </c>
      <c r="Z110" s="118">
        <f t="shared" si="6"/>
        <v>3.6810774484444835</v>
      </c>
      <c r="AA110" s="118">
        <f t="shared" si="8"/>
        <v>1.7912439654567178</v>
      </c>
      <c r="AB110" s="118">
        <f t="shared" si="7"/>
        <v>3.0543647156350406</v>
      </c>
    </row>
    <row r="111" spans="1:28" ht="12.75" customHeight="1" x14ac:dyDescent="0.25">
      <c r="A111" s="106" t="s">
        <v>13</v>
      </c>
      <c r="B111" s="119">
        <v>8.8223773248372162</v>
      </c>
      <c r="C111" s="119">
        <v>-2.9519529335261585</v>
      </c>
      <c r="D111" s="119">
        <v>1.6389242864640385</v>
      </c>
      <c r="E111" s="119">
        <v>11.233998338829455</v>
      </c>
      <c r="F111" s="119">
        <v>6.4045250874694037</v>
      </c>
      <c r="G111" s="119">
        <v>2.6397957973957498</v>
      </c>
      <c r="H111" s="119">
        <v>2.1248759498569525</v>
      </c>
      <c r="I111" s="119">
        <v>9.4576628458685299</v>
      </c>
      <c r="J111" s="119">
        <v>6.1598785414089585</v>
      </c>
      <c r="K111" s="119">
        <v>1.7009865209897113</v>
      </c>
      <c r="L111" s="119">
        <v>2.7131648850329926</v>
      </c>
      <c r="M111" s="119">
        <v>11.051124706914894</v>
      </c>
      <c r="N111" s="119">
        <v>1.9082574484314607</v>
      </c>
      <c r="O111" s="119">
        <v>4.9704422817190785</v>
      </c>
      <c r="P111" s="119">
        <v>4.5051949309705908</v>
      </c>
      <c r="Q111" s="119">
        <v>3.2053256701155775</v>
      </c>
      <c r="R111" s="120">
        <v>4.3218132428498146</v>
      </c>
      <c r="S111" s="119">
        <v>4.7519587490278292</v>
      </c>
      <c r="T111" s="119">
        <v>2.647067726871577</v>
      </c>
      <c r="U111" s="119">
        <v>5.0727091380626144</v>
      </c>
      <c r="V111" s="119">
        <v>8.1186185606587422</v>
      </c>
      <c r="W111" s="119">
        <v>10.936255051333044</v>
      </c>
      <c r="X111" s="118">
        <f t="shared" si="5"/>
        <v>1.5710573924173323</v>
      </c>
      <c r="Y111" s="118">
        <f t="shared" si="6"/>
        <v>0.55755905270131101</v>
      </c>
      <c r="Z111" s="118">
        <f t="shared" si="6"/>
        <v>4.2866138783290522</v>
      </c>
      <c r="AA111" s="118">
        <f t="shared" si="8"/>
        <v>2.0795761705565341</v>
      </c>
      <c r="AB111" s="118">
        <f t="shared" si="7"/>
        <v>3.6338158424847027</v>
      </c>
    </row>
    <row r="112" spans="1:28" ht="12.75" customHeight="1" x14ac:dyDescent="0.25">
      <c r="A112" s="109" t="s">
        <v>12</v>
      </c>
      <c r="B112" s="119">
        <v>-3.7321585353615183</v>
      </c>
      <c r="C112" s="119">
        <v>1.4669870234745197</v>
      </c>
      <c r="D112" s="119">
        <v>3.9891966723788697</v>
      </c>
      <c r="E112" s="119">
        <v>12.821617988147359</v>
      </c>
      <c r="F112" s="119">
        <v>4.9615219327579396</v>
      </c>
      <c r="G112" s="119">
        <v>4.6131292263617452</v>
      </c>
      <c r="H112" s="119">
        <v>0.66241028369424804</v>
      </c>
      <c r="I112" s="119">
        <v>7.7796767396965949</v>
      </c>
      <c r="J112" s="119">
        <v>4.5591100031465048</v>
      </c>
      <c r="K112" s="119">
        <v>1.3390673366496575</v>
      </c>
      <c r="L112" s="119">
        <v>2.8164261867617224</v>
      </c>
      <c r="M112" s="119">
        <v>10.016553627428504</v>
      </c>
      <c r="N112" s="119">
        <v>-0.72397955370969713</v>
      </c>
      <c r="O112" s="119">
        <v>3.5813898166048297</v>
      </c>
      <c r="P112" s="119">
        <v>2.7467057029945341</v>
      </c>
      <c r="Q112" s="119">
        <v>2.196167307832253</v>
      </c>
      <c r="R112" s="120">
        <v>2.6939160196038259</v>
      </c>
      <c r="S112" s="119">
        <v>4.591512151657362</v>
      </c>
      <c r="T112" s="119">
        <v>0.25786247559538289</v>
      </c>
      <c r="U112" s="119">
        <v>3.226125704707461</v>
      </c>
      <c r="V112" s="119">
        <v>11.963112192677116</v>
      </c>
      <c r="W112" s="119">
        <v>3.5976538931369317</v>
      </c>
      <c r="X112" s="118">
        <f t="shared" si="5"/>
        <v>1.6414082151515761</v>
      </c>
      <c r="Y112" s="118">
        <f t="shared" si="6"/>
        <v>0.60664819613232734</v>
      </c>
      <c r="Z112" s="118">
        <f t="shared" si="6"/>
        <v>4.4853531251236536</v>
      </c>
      <c r="AA112" s="118">
        <f t="shared" si="8"/>
        <v>2.2959488509362096</v>
      </c>
      <c r="AB112" s="118">
        <f t="shared" si="7"/>
        <v>3.4487482753635033</v>
      </c>
    </row>
    <row r="113" spans="1:28" ht="12.75" customHeight="1" x14ac:dyDescent="0.25">
      <c r="A113" s="110" t="s">
        <v>11</v>
      </c>
      <c r="B113" s="121">
        <v>24.298448881552858</v>
      </c>
      <c r="C113" s="121">
        <v>8.9145914422677173</v>
      </c>
      <c r="D113" s="121">
        <v>-1.4249004793550735</v>
      </c>
      <c r="E113" s="121">
        <v>5.7574839942734712</v>
      </c>
      <c r="F113" s="121">
        <v>1.6702463689514557</v>
      </c>
      <c r="G113" s="121">
        <v>1.593905332242751</v>
      </c>
      <c r="H113" s="121">
        <v>1.6854964600432787</v>
      </c>
      <c r="I113" s="121">
        <v>5.1527509299994501</v>
      </c>
      <c r="J113" s="121">
        <v>6.0338378763178602</v>
      </c>
      <c r="K113" s="121">
        <v>6.3462457004715755</v>
      </c>
      <c r="L113" s="121">
        <v>2.7649897667323398</v>
      </c>
      <c r="M113" s="121">
        <v>5.7302371286350517</v>
      </c>
      <c r="N113" s="121">
        <v>0.6001956408297815</v>
      </c>
      <c r="O113" s="121">
        <v>3.4636218410545094</v>
      </c>
      <c r="P113" s="121">
        <v>4.527011610279752</v>
      </c>
      <c r="Q113" s="121">
        <v>3.7481430724895626</v>
      </c>
      <c r="R113" s="122">
        <v>4.4443396978643745</v>
      </c>
      <c r="S113" s="121">
        <v>4.0271123740019066</v>
      </c>
      <c r="T113" s="121">
        <v>1.501665437092381</v>
      </c>
      <c r="U113" s="121">
        <v>1.4503700816417497</v>
      </c>
      <c r="V113" s="121">
        <v>7.1021210806758495</v>
      </c>
      <c r="W113" s="121">
        <v>1.6725785846240626</v>
      </c>
      <c r="X113" s="118">
        <f t="shared" si="5"/>
        <v>1.6568372227748127</v>
      </c>
      <c r="Y113" s="118">
        <f t="shared" si="6"/>
        <v>0.65217167785729802</v>
      </c>
      <c r="Z113" s="118">
        <f t="shared" si="6"/>
        <v>4.3661568170364236</v>
      </c>
      <c r="AA113" s="118">
        <f t="shared" si="8"/>
        <v>2.2105549765989045</v>
      </c>
      <c r="AB113" s="118">
        <f t="shared" si="7"/>
        <v>3.0701841251193804</v>
      </c>
    </row>
    <row r="114" spans="1:28" ht="12.75" customHeight="1" x14ac:dyDescent="0.25">
      <c r="A114" s="110" t="s">
        <v>10</v>
      </c>
      <c r="B114" s="121">
        <v>22.575362196550696</v>
      </c>
      <c r="C114" s="121">
        <v>9.1622099085897588</v>
      </c>
      <c r="D114" s="121">
        <v>-2.0702538878205057</v>
      </c>
      <c r="E114" s="121">
        <v>1.9011655564357355</v>
      </c>
      <c r="F114" s="121">
        <v>0.79303165066795245</v>
      </c>
      <c r="G114" s="121">
        <v>0.93265730480649456</v>
      </c>
      <c r="H114" s="121">
        <v>0.86146183496800255</v>
      </c>
      <c r="I114" s="121">
        <v>4.5924503746156864</v>
      </c>
      <c r="J114" s="121">
        <v>4.4581337174371294</v>
      </c>
      <c r="K114" s="121">
        <v>8.0376655167198727</v>
      </c>
      <c r="L114" s="121">
        <v>2.9020957091354216</v>
      </c>
      <c r="M114" s="121">
        <v>3.2955331684228817</v>
      </c>
      <c r="N114" s="121">
        <v>2.6144960543184714</v>
      </c>
      <c r="O114" s="121">
        <v>3.1755171175849251</v>
      </c>
      <c r="P114" s="121">
        <v>3.9531441615778373</v>
      </c>
      <c r="Q114" s="121">
        <v>3.0402996004918137</v>
      </c>
      <c r="R114" s="122">
        <v>3.8502700020200509</v>
      </c>
      <c r="S114" s="121">
        <v>3.0902387285893118</v>
      </c>
      <c r="T114" s="121">
        <v>4.8387407848833552</v>
      </c>
      <c r="U114" s="121">
        <v>-1.5473338483338095</v>
      </c>
      <c r="V114" s="121">
        <v>11.48122355002943</v>
      </c>
      <c r="W114" s="121">
        <v>1.0546569572108089</v>
      </c>
      <c r="X114" s="118">
        <f t="shared" si="5"/>
        <v>1.6285868688675913</v>
      </c>
      <c r="Y114" s="118">
        <f t="shared" si="6"/>
        <v>0.83460679937681992</v>
      </c>
      <c r="Z114" s="118">
        <f t="shared" si="6"/>
        <v>4.1328813154940223</v>
      </c>
      <c r="AA114" s="118">
        <f t="shared" si="8"/>
        <v>2.5170256924853667</v>
      </c>
      <c r="AB114" s="118">
        <f t="shared" si="7"/>
        <v>2.7684215050783938</v>
      </c>
    </row>
    <row r="115" spans="1:28" ht="12.75" customHeight="1" x14ac:dyDescent="0.25">
      <c r="A115" s="110" t="s">
        <v>9</v>
      </c>
      <c r="B115" s="121">
        <v>9.6075770650160699</v>
      </c>
      <c r="C115" s="121">
        <v>7.825572474253617</v>
      </c>
      <c r="D115" s="121">
        <v>-1.0089521382822597</v>
      </c>
      <c r="E115" s="121">
        <v>5.1240636757209801</v>
      </c>
      <c r="F115" s="121">
        <v>-4.4551116319321071</v>
      </c>
      <c r="G115" s="121">
        <v>1.1634189202857304</v>
      </c>
      <c r="H115" s="121">
        <v>0.84407409648539211</v>
      </c>
      <c r="I115" s="121">
        <v>1.3313296571517919</v>
      </c>
      <c r="J115" s="121">
        <v>1.6549409021650696</v>
      </c>
      <c r="K115" s="121">
        <v>7.6258447196083212</v>
      </c>
      <c r="L115" s="121">
        <v>3.6422739364171175</v>
      </c>
      <c r="M115" s="121">
        <v>1.7167396940570789</v>
      </c>
      <c r="N115" s="121">
        <v>1.445366984751173</v>
      </c>
      <c r="O115" s="121">
        <v>2.286786196663515</v>
      </c>
      <c r="P115" s="121">
        <v>2.5076091876052198</v>
      </c>
      <c r="Q115" s="121">
        <v>1.3682711809965609</v>
      </c>
      <c r="R115" s="122">
        <v>2.3550267294324856</v>
      </c>
      <c r="S115" s="121">
        <v>3.2675362006499897</v>
      </c>
      <c r="T115" s="121">
        <v>3.5210138766774479</v>
      </c>
      <c r="U115" s="121">
        <v>-6.8425466086525999</v>
      </c>
      <c r="V115" s="121">
        <v>9.6202429650516628</v>
      </c>
      <c r="W115" s="121">
        <v>-5.8293388157450554</v>
      </c>
      <c r="X115" s="118">
        <f t="shared" si="5"/>
        <v>1.6814965659114474</v>
      </c>
      <c r="Y115" s="118">
        <f t="shared" si="6"/>
        <v>0.942882286869973</v>
      </c>
      <c r="Z115" s="118">
        <f t="shared" si="6"/>
        <v>3.6190005981015747</v>
      </c>
      <c r="AA115" s="118">
        <f t="shared" si="8"/>
        <v>3.0926303581996044</v>
      </c>
      <c r="AB115" s="118">
        <f t="shared" si="7"/>
        <v>2.2220588349895487</v>
      </c>
    </row>
    <row r="116" spans="1:28" ht="12.75" customHeight="1" x14ac:dyDescent="0.25">
      <c r="A116" s="113" t="s">
        <v>8</v>
      </c>
      <c r="B116" s="121">
        <v>0.54742153985878339</v>
      </c>
      <c r="C116" s="121">
        <v>11.031376541331106</v>
      </c>
      <c r="D116" s="121">
        <v>-0.60271013087671577</v>
      </c>
      <c r="E116" s="121">
        <v>10.386529345649343</v>
      </c>
      <c r="F116" s="121">
        <v>1.0616308075282799</v>
      </c>
      <c r="G116" s="121">
        <v>3.0382317103401668</v>
      </c>
      <c r="H116" s="121">
        <v>-0.12203188956182442</v>
      </c>
      <c r="I116" s="121">
        <v>-1.0624716863280814</v>
      </c>
      <c r="J116" s="121">
        <v>9.8565938398897934E-2</v>
      </c>
      <c r="K116" s="121">
        <v>8.035872680227186</v>
      </c>
      <c r="L116" s="121">
        <v>2.680900194231195</v>
      </c>
      <c r="M116" s="121">
        <v>2.9186564372565948</v>
      </c>
      <c r="N116" s="121">
        <v>1.728228446113711</v>
      </c>
      <c r="O116" s="121">
        <v>2.2470994841667924</v>
      </c>
      <c r="P116" s="121">
        <v>2.6164430530440042</v>
      </c>
      <c r="Q116" s="121">
        <v>1.1483702157453202</v>
      </c>
      <c r="R116" s="122">
        <v>2.3805688139772574</v>
      </c>
      <c r="S116" s="121">
        <v>2.6372006943484294</v>
      </c>
      <c r="T116" s="121">
        <v>5.1022223705294634</v>
      </c>
      <c r="U116" s="121">
        <v>-4.4197013834618275</v>
      </c>
      <c r="V116" s="121">
        <v>7.2897026795231579</v>
      </c>
      <c r="W116" s="121">
        <v>-0.92149725500105806</v>
      </c>
      <c r="X116" s="118">
        <f t="shared" si="5"/>
        <v>1.7143954128365082</v>
      </c>
      <c r="Y116" s="118">
        <f t="shared" si="6"/>
        <v>1.1103192691700425</v>
      </c>
      <c r="Z116" s="118">
        <f t="shared" si="6"/>
        <v>2.9695934732461589</v>
      </c>
      <c r="AA116" s="118">
        <f t="shared" si="8"/>
        <v>3.3219332168457565</v>
      </c>
      <c r="AB116" s="118">
        <f t="shared" si="7"/>
        <v>1.5511713260672764</v>
      </c>
    </row>
    <row r="117" spans="1:28" ht="12.75" customHeight="1" x14ac:dyDescent="0.25">
      <c r="A117" s="106" t="s">
        <v>7</v>
      </c>
      <c r="B117" s="119">
        <v>-6.9096766351520174</v>
      </c>
      <c r="C117" s="119">
        <v>5.9724378567858949</v>
      </c>
      <c r="D117" s="119">
        <v>1.7394085615577426</v>
      </c>
      <c r="E117" s="119">
        <v>4.7965645298177373</v>
      </c>
      <c r="F117" s="119">
        <v>2.0115962580175006</v>
      </c>
      <c r="G117" s="119">
        <v>2.9585207815568948</v>
      </c>
      <c r="H117" s="119">
        <v>2.5202852050497437</v>
      </c>
      <c r="I117" s="119">
        <v>0.16869253366780246</v>
      </c>
      <c r="J117" s="119">
        <v>4.6558218509606286</v>
      </c>
      <c r="K117" s="119">
        <v>5.8587010439688614</v>
      </c>
      <c r="L117" s="119">
        <v>3.763132341937192</v>
      </c>
      <c r="M117" s="119">
        <v>5.3752554922924745</v>
      </c>
      <c r="N117" s="119">
        <v>1.5537064595474437</v>
      </c>
      <c r="O117" s="119">
        <v>3.5175490327725933</v>
      </c>
      <c r="P117" s="119">
        <v>2.2105005673300981</v>
      </c>
      <c r="Q117" s="119">
        <v>4.1410823497929572</v>
      </c>
      <c r="R117" s="120">
        <v>2.4603302206724909</v>
      </c>
      <c r="S117" s="119">
        <v>5.2003128436323154</v>
      </c>
      <c r="T117" s="119">
        <v>3.574458888280696</v>
      </c>
      <c r="U117" s="119">
        <v>2.567250740516247</v>
      </c>
      <c r="V117" s="119">
        <v>5.8530158964283263</v>
      </c>
      <c r="W117" s="119">
        <v>10.783436643894762</v>
      </c>
      <c r="X117" s="118">
        <f t="shared" si="5"/>
        <v>1.8783585264332541</v>
      </c>
      <c r="Y117" s="118">
        <f t="shared" si="6"/>
        <v>1.3110677693800745</v>
      </c>
      <c r="Z117" s="118">
        <f t="shared" si="6"/>
        <v>2.8909347470881182</v>
      </c>
      <c r="AA117" s="118">
        <f t="shared" si="8"/>
        <v>3.0323073832941834</v>
      </c>
      <c r="AB117" s="118">
        <f t="shared" si="7"/>
        <v>1.8453155837520638</v>
      </c>
    </row>
    <row r="118" spans="1:28" ht="12.75" customHeight="1" x14ac:dyDescent="0.25">
      <c r="A118" s="106" t="s">
        <v>6</v>
      </c>
      <c r="B118" s="119">
        <v>-3.6247075290432695</v>
      </c>
      <c r="C118" s="119">
        <v>1.1469900722498094</v>
      </c>
      <c r="D118" s="119">
        <v>3.9498223135803867</v>
      </c>
      <c r="E118" s="119">
        <v>6.752103594921266</v>
      </c>
      <c r="F118" s="119">
        <v>4.3871012990181812</v>
      </c>
      <c r="G118" s="119">
        <v>3.9593032708014064</v>
      </c>
      <c r="H118" s="119">
        <v>3.8918110601834366</v>
      </c>
      <c r="I118" s="119">
        <v>0.86751078669489168</v>
      </c>
      <c r="J118" s="119">
        <v>5.3562646417549153</v>
      </c>
      <c r="K118" s="119">
        <v>6.4423543235021308</v>
      </c>
      <c r="L118" s="119">
        <v>3.607547110329179</v>
      </c>
      <c r="M118" s="119">
        <v>5.1329727562908989</v>
      </c>
      <c r="N118" s="119">
        <v>1.6450658154414377</v>
      </c>
      <c r="O118" s="119">
        <v>3.8295874155813037</v>
      </c>
      <c r="P118" s="119">
        <v>3.1305403431482581</v>
      </c>
      <c r="Q118" s="119">
        <v>5.7896182846598698</v>
      </c>
      <c r="R118" s="120">
        <v>3.4711077991818717</v>
      </c>
      <c r="S118" s="119">
        <v>5.4115063835435073</v>
      </c>
      <c r="T118" s="119">
        <v>2.1439938544314918</v>
      </c>
      <c r="U118" s="119">
        <v>5.2310050347355475</v>
      </c>
      <c r="V118" s="119">
        <v>4.2222773493638677</v>
      </c>
      <c r="W118" s="119">
        <v>15.42091272507944</v>
      </c>
      <c r="X118" s="118">
        <f t="shared" si="5"/>
        <v>2.0281012723322376</v>
      </c>
      <c r="Y118" s="118">
        <f t="shared" si="6"/>
        <v>1.4316987734807316</v>
      </c>
      <c r="Z118" s="118">
        <f t="shared" si="6"/>
        <v>2.9992693649498534</v>
      </c>
      <c r="AA118" s="118">
        <f t="shared" si="8"/>
        <v>3.3353500501522046</v>
      </c>
      <c r="AB118" s="118">
        <f t="shared" si="7"/>
        <v>2.707985133664307</v>
      </c>
    </row>
    <row r="119" spans="1:28" ht="12.75" customHeight="1" x14ac:dyDescent="0.25">
      <c r="A119" s="106" t="s">
        <v>5</v>
      </c>
      <c r="B119" s="119">
        <v>-0.54887637543712398</v>
      </c>
      <c r="C119" s="119">
        <v>-0.88894910060144383</v>
      </c>
      <c r="D119" s="119">
        <v>4.3320339508978734</v>
      </c>
      <c r="E119" s="119">
        <v>-0.65756403828455268</v>
      </c>
      <c r="F119" s="119">
        <v>5.9872911779114579</v>
      </c>
      <c r="G119" s="119">
        <v>3.2706906450932216</v>
      </c>
      <c r="H119" s="119">
        <v>4.1079239569381754</v>
      </c>
      <c r="I119" s="119">
        <v>2.4602113250855817</v>
      </c>
      <c r="J119" s="119">
        <v>7.9392749206298907</v>
      </c>
      <c r="K119" s="119">
        <v>6.0970272630816558</v>
      </c>
      <c r="L119" s="119">
        <v>2.9287022643887495</v>
      </c>
      <c r="M119" s="119">
        <v>6.2075108333252027</v>
      </c>
      <c r="N119" s="119">
        <v>2.0422261055419222</v>
      </c>
      <c r="O119" s="119">
        <v>4.2795817474604592</v>
      </c>
      <c r="P119" s="119">
        <v>3.7639863032526311</v>
      </c>
      <c r="Q119" s="119">
        <v>6.7090442148322049</v>
      </c>
      <c r="R119" s="120">
        <v>4.1366104561177286</v>
      </c>
      <c r="S119" s="119">
        <v>5.8303861980514737</v>
      </c>
      <c r="T119" s="119">
        <v>2.3661619197972827</v>
      </c>
      <c r="U119" s="119">
        <v>10.271541000229888</v>
      </c>
      <c r="V119" s="119">
        <v>2.0134575651245878</v>
      </c>
      <c r="W119" s="119">
        <v>19.072740813482227</v>
      </c>
      <c r="X119" s="118">
        <f t="shared" si="5"/>
        <v>2.189763447181702</v>
      </c>
      <c r="Y119" s="118">
        <f t="shared" si="6"/>
        <v>1.5669081226146282</v>
      </c>
      <c r="Z119" s="118">
        <f t="shared" si="6"/>
        <v>3.1364307500004949</v>
      </c>
      <c r="AA119" s="118">
        <f t="shared" si="8"/>
        <v>3.4044247097531475</v>
      </c>
      <c r="AB119" s="118">
        <f t="shared" si="7"/>
        <v>3.3793049177267913</v>
      </c>
    </row>
    <row r="120" spans="1:28" ht="12.75" customHeight="1" x14ac:dyDescent="0.25">
      <c r="A120" s="109" t="s">
        <v>4</v>
      </c>
      <c r="B120" s="119">
        <v>-1.7828268119253754</v>
      </c>
      <c r="C120" s="119">
        <v>-3.5737173967175795</v>
      </c>
      <c r="D120" s="119">
        <v>5.3099261149754051</v>
      </c>
      <c r="E120" s="119">
        <v>-6.3497320513247963</v>
      </c>
      <c r="F120" s="119">
        <v>4.9295825008766947</v>
      </c>
      <c r="G120" s="119">
        <v>2.1587373262494047</v>
      </c>
      <c r="H120" s="119">
        <v>4.4368109077147722</v>
      </c>
      <c r="I120" s="119">
        <v>4.0537814172380893</v>
      </c>
      <c r="J120" s="119">
        <v>6.153055650346162</v>
      </c>
      <c r="K120" s="119">
        <v>3.7681332107139198</v>
      </c>
      <c r="L120" s="119">
        <v>2.2318565136139279</v>
      </c>
      <c r="M120" s="119">
        <v>4.3258125491281385</v>
      </c>
      <c r="N120" s="119">
        <v>1.6540467831982264</v>
      </c>
      <c r="O120" s="119">
        <v>3.4819832922834193</v>
      </c>
      <c r="P120" s="119">
        <v>3.2093198052448146</v>
      </c>
      <c r="Q120" s="119">
        <v>6.1964822956939614</v>
      </c>
      <c r="R120" s="120">
        <v>3.5800197779650489</v>
      </c>
      <c r="S120" s="119">
        <v>4.014955979926027</v>
      </c>
      <c r="T120" s="119">
        <v>9.0168815048063955E-2</v>
      </c>
      <c r="U120" s="119">
        <v>9.2096026982024561</v>
      </c>
      <c r="V120" s="119">
        <v>-0.74225857305634246</v>
      </c>
      <c r="W120" s="119">
        <v>16.593619642381086</v>
      </c>
      <c r="X120" s="118">
        <f t="shared" si="5"/>
        <v>2.2570151203803448</v>
      </c>
      <c r="Y120" s="118">
        <f t="shared" si="6"/>
        <v>1.6269446222758963</v>
      </c>
      <c r="Z120" s="118">
        <f t="shared" si="6"/>
        <v>3.3433718299549908</v>
      </c>
      <c r="AA120" s="118">
        <f t="shared" si="8"/>
        <v>3.5364819527835301</v>
      </c>
      <c r="AB120" s="118">
        <f t="shared" si="7"/>
        <v>4.0554673667922572</v>
      </c>
    </row>
    <row r="121" spans="1:28" ht="12.75" customHeight="1" x14ac:dyDescent="0.25">
      <c r="A121" s="110" t="s">
        <v>3</v>
      </c>
      <c r="B121" s="121">
        <v>12.852476330423968</v>
      </c>
      <c r="C121" s="121">
        <v>1.2180899423699376</v>
      </c>
      <c r="D121" s="121">
        <v>2.5294358244979165</v>
      </c>
      <c r="E121" s="121">
        <v>1.5938358282244103</v>
      </c>
      <c r="F121" s="121">
        <v>3.0403076438332288</v>
      </c>
      <c r="G121" s="121">
        <v>2.4096610528788309</v>
      </c>
      <c r="H121" s="121">
        <v>2.4283947722046006</v>
      </c>
      <c r="I121" s="121">
        <v>0.99069951866577188</v>
      </c>
      <c r="J121" s="121">
        <v>7.0477874630498816</v>
      </c>
      <c r="K121" s="121">
        <v>3.2616134798955976</v>
      </c>
      <c r="L121" s="121">
        <v>1.9418686815235287</v>
      </c>
      <c r="M121" s="121">
        <v>2.1305671919600311</v>
      </c>
      <c r="N121" s="121">
        <v>0.61023912777433686</v>
      </c>
      <c r="O121" s="121">
        <v>2.1047910112338863</v>
      </c>
      <c r="P121" s="121">
        <v>3.2257846470882479</v>
      </c>
      <c r="Q121" s="121">
        <v>2.8711103714203379</v>
      </c>
      <c r="R121" s="122">
        <v>3.1489268233080514</v>
      </c>
      <c r="S121" s="121">
        <v>2.2223975671448182</v>
      </c>
      <c r="T121" s="121">
        <v>2.0170445927793379</v>
      </c>
      <c r="U121" s="121">
        <v>9.0054122384036539</v>
      </c>
      <c r="V121" s="121">
        <v>1.2112995855656949</v>
      </c>
      <c r="W121" s="121">
        <v>13.259482239404496</v>
      </c>
      <c r="X121" s="118">
        <f t="shared" si="5"/>
        <v>2.2178294669361671</v>
      </c>
      <c r="Y121" s="118">
        <f t="shared" si="6"/>
        <v>1.7187870762284176</v>
      </c>
      <c r="Z121" s="118">
        <f t="shared" si="6"/>
        <v>3.7254111914943091</v>
      </c>
      <c r="AA121" s="118">
        <f t="shared" si="8"/>
        <v>3.8294997562479089</v>
      </c>
      <c r="AB121" s="118">
        <f t="shared" si="7"/>
        <v>4.6526366700685218</v>
      </c>
    </row>
    <row r="122" spans="1:28" ht="12.75" customHeight="1" x14ac:dyDescent="0.25">
      <c r="A122" s="110" t="s">
        <v>2</v>
      </c>
      <c r="B122" s="121">
        <v>11.521753637334209</v>
      </c>
      <c r="C122" s="121">
        <v>8.8236804888043316</v>
      </c>
      <c r="D122" s="121">
        <v>-0.20068131340285067</v>
      </c>
      <c r="E122" s="121">
        <v>-3.0857557927784773</v>
      </c>
      <c r="F122" s="121">
        <v>0.23435168918730653</v>
      </c>
      <c r="G122" s="121">
        <v>1.0930307475971901</v>
      </c>
      <c r="H122" s="121">
        <v>1.0335105563285429</v>
      </c>
      <c r="I122" s="121">
        <v>1.3391611013633842</v>
      </c>
      <c r="J122" s="121">
        <v>6.4608955674609447</v>
      </c>
      <c r="K122" s="121">
        <v>3.5049475986766776</v>
      </c>
      <c r="L122" s="121">
        <v>2.0250080882580512</v>
      </c>
      <c r="M122" s="121">
        <v>2.7131473149353491</v>
      </c>
      <c r="N122" s="121">
        <v>8.5319734599265118E-2</v>
      </c>
      <c r="O122" s="121">
        <v>1.9188600946230538</v>
      </c>
      <c r="P122" s="121">
        <v>2.5257713619540878</v>
      </c>
      <c r="Q122" s="121">
        <v>1.466776257086666</v>
      </c>
      <c r="R122" s="122">
        <v>2.3598184200851025</v>
      </c>
      <c r="S122" s="121">
        <v>1.7930951314021781</v>
      </c>
      <c r="T122" s="121">
        <v>0.90996947948727147</v>
      </c>
      <c r="U122" s="121">
        <v>4.1081569084459479</v>
      </c>
      <c r="V122" s="121">
        <v>2.0899691450549485</v>
      </c>
      <c r="W122" s="121">
        <v>3.8819290630844439</v>
      </c>
      <c r="X122" s="118">
        <f t="shared" si="5"/>
        <v>2.2849897383410482</v>
      </c>
      <c r="Y122" s="118">
        <f t="shared" si="6"/>
        <v>1.7678377380396662</v>
      </c>
      <c r="Z122" s="118">
        <f t="shared" si="6"/>
        <v>3.5873964557311546</v>
      </c>
      <c r="AA122" s="118">
        <f t="shared" si="8"/>
        <v>4.059666938748868</v>
      </c>
      <c r="AB122" s="118">
        <f t="shared" si="7"/>
        <v>4.5631259646822517</v>
      </c>
    </row>
    <row r="123" spans="1:28" ht="12.75" customHeight="1" x14ac:dyDescent="0.25">
      <c r="A123" s="110" t="s">
        <v>1</v>
      </c>
      <c r="B123" s="121">
        <v>10.138787785341918</v>
      </c>
      <c r="C123" s="121">
        <v>11.924197499166089</v>
      </c>
      <c r="D123" s="121">
        <v>-0.64920265594794468</v>
      </c>
      <c r="E123" s="121">
        <v>-0.97949954611541434</v>
      </c>
      <c r="F123" s="121">
        <v>2.0109374380739675</v>
      </c>
      <c r="G123" s="121">
        <v>1.7055516111352587</v>
      </c>
      <c r="H123" s="121">
        <v>0.9183614031532894</v>
      </c>
      <c r="I123" s="121">
        <v>4.246766334663854</v>
      </c>
      <c r="J123" s="121">
        <v>5.3017943361496123</v>
      </c>
      <c r="K123" s="121">
        <v>0.43385137384299721</v>
      </c>
      <c r="L123" s="121">
        <v>1.9730607721834437</v>
      </c>
      <c r="M123" s="121">
        <v>1.075066092930177</v>
      </c>
      <c r="N123" s="121">
        <v>0.28363655971390678</v>
      </c>
      <c r="O123" s="121">
        <v>1.2894146097670145</v>
      </c>
      <c r="P123" s="121">
        <v>1.8922126254158123</v>
      </c>
      <c r="Q123" s="121">
        <v>1.3839685063484763</v>
      </c>
      <c r="R123" s="122">
        <v>1.8236453560481092</v>
      </c>
      <c r="S123" s="121">
        <v>0.3561742018725278</v>
      </c>
      <c r="T123" s="121">
        <v>1.8376721190603407</v>
      </c>
      <c r="U123" s="121">
        <v>2.3213816329319625</v>
      </c>
      <c r="V123" s="121">
        <v>7.2036421158915509</v>
      </c>
      <c r="W123" s="121">
        <v>2.2314557146951408</v>
      </c>
      <c r="X123" s="118">
        <f t="shared" si="5"/>
        <v>2.8345020846241078</v>
      </c>
      <c r="Y123" s="118">
        <f t="shared" si="6"/>
        <v>2.2299646749262498</v>
      </c>
      <c r="Z123" s="118">
        <f t="shared" si="6"/>
        <v>4.3899764552774299</v>
      </c>
      <c r="AA123" s="118">
        <f t="shared" si="8"/>
        <v>4.3892957417022629</v>
      </c>
      <c r="AB123" s="118">
        <f t="shared" si="7"/>
        <v>5.3464987424494721</v>
      </c>
    </row>
    <row r="124" spans="1:28" ht="12.75" customHeight="1" x14ac:dyDescent="0.25">
      <c r="A124" s="113" t="s">
        <v>0</v>
      </c>
      <c r="B124" s="121">
        <v>12.08808417291587</v>
      </c>
      <c r="C124" s="121">
        <v>11.968798072234588</v>
      </c>
      <c r="D124" s="121">
        <v>-2.0263240935455062</v>
      </c>
      <c r="E124" s="121">
        <v>1.0075107071451317</v>
      </c>
      <c r="F124" s="121">
        <v>-2.9292606279998967</v>
      </c>
      <c r="G124" s="121">
        <v>0.62468287759429586</v>
      </c>
      <c r="H124" s="121">
        <v>0.19226080049321581</v>
      </c>
      <c r="I124" s="121">
        <v>1.7118504917571276</v>
      </c>
      <c r="J124" s="121">
        <v>7.0617780864967061</v>
      </c>
      <c r="K124" s="121">
        <v>4.5404479287219246</v>
      </c>
      <c r="L124" s="121">
        <v>1.919553329643775</v>
      </c>
      <c r="M124" s="121">
        <v>2.1291127715371116</v>
      </c>
      <c r="N124" s="121">
        <v>0.94368012176502258</v>
      </c>
      <c r="O124" s="121">
        <v>1.9746910789770977</v>
      </c>
      <c r="P124" s="121">
        <v>1.9382722159647425</v>
      </c>
      <c r="Q124" s="121">
        <v>1.0016305377301471</v>
      </c>
      <c r="R124" s="122">
        <v>1.8433314376329779</v>
      </c>
      <c r="S124" s="121">
        <v>0.95287954733882518</v>
      </c>
      <c r="T124" s="121">
        <v>3.6313219400216257</v>
      </c>
      <c r="U124" s="121">
        <v>-3.1210000329514265</v>
      </c>
      <c r="V124" s="121">
        <v>14.230721415561497</v>
      </c>
      <c r="W124" s="121">
        <v>-0.33597805721958807</v>
      </c>
      <c r="X124" s="118">
        <f t="shared" si="5"/>
        <v>3.1247643888270979</v>
      </c>
      <c r="Y124" s="118">
        <f t="shared" si="6"/>
        <v>2.6137260013425747</v>
      </c>
      <c r="Z124" s="118">
        <f t="shared" si="6"/>
        <v>4.6613382584530765</v>
      </c>
      <c r="AA124" s="118">
        <f t="shared" si="8"/>
        <v>5.1410698258162268</v>
      </c>
      <c r="AB124" s="118">
        <f t="shared" si="7"/>
        <v>6.5037797892826665</v>
      </c>
    </row>
    <row r="125" spans="1:28" ht="12.75" customHeight="1" x14ac:dyDescent="0.25">
      <c r="A125" s="106" t="s">
        <v>177</v>
      </c>
      <c r="B125" s="119">
        <v>0.67341517126819905</v>
      </c>
      <c r="C125" s="119">
        <v>13.119493584940889</v>
      </c>
      <c r="D125" s="119">
        <v>-0.89273479191788185</v>
      </c>
      <c r="E125" s="119">
        <v>-1.7467666445981411</v>
      </c>
      <c r="F125" s="119">
        <v>1.2659646445066342</v>
      </c>
      <c r="G125" s="119">
        <v>1.6347007192323293</v>
      </c>
      <c r="H125" s="119">
        <v>1.0373243503911223</v>
      </c>
      <c r="I125" s="119">
        <v>0.67791885316821343</v>
      </c>
      <c r="J125" s="119">
        <v>7.5775695913707475</v>
      </c>
      <c r="K125" s="119">
        <v>2.7672023417273595</v>
      </c>
      <c r="L125" s="119">
        <v>2.8913600597131994</v>
      </c>
      <c r="M125" s="119">
        <v>2.3542263475484493</v>
      </c>
      <c r="N125" s="119">
        <v>1.058028451979065</v>
      </c>
      <c r="O125" s="119">
        <v>2.1410756359549143</v>
      </c>
      <c r="P125" s="119">
        <v>1.8247401490414816</v>
      </c>
      <c r="Q125" s="119">
        <v>1.9252881473325045</v>
      </c>
      <c r="R125" s="120">
        <v>1.8390919969675901</v>
      </c>
      <c r="S125" s="119">
        <v>1.7497805859786997</v>
      </c>
      <c r="T125" s="119">
        <v>2.7683188922019486</v>
      </c>
      <c r="U125" s="119">
        <v>-1.3871038902655064</v>
      </c>
      <c r="V125" s="119">
        <v>7.4025575515436204</v>
      </c>
      <c r="W125" s="119">
        <v>1.2152333602652554</v>
      </c>
      <c r="X125" s="118">
        <f t="shared" si="5"/>
        <v>3.3236713242730875</v>
      </c>
      <c r="Y125" s="118">
        <f>AVERAGE(T105:T125)</f>
        <v>2.8510106714418209</v>
      </c>
      <c r="Z125" s="118">
        <f t="shared" ref="Z125" si="9">AVERAGE(U105:U125)</f>
        <v>4.098784810396519</v>
      </c>
      <c r="AA125" s="118">
        <f t="shared" si="8"/>
        <v>5.7413281780655305</v>
      </c>
      <c r="AB125" s="118">
        <f t="shared" si="7"/>
        <v>6.6814993371285354</v>
      </c>
    </row>
    <row r="126" spans="1:28" ht="12.75" customHeight="1" x14ac:dyDescent="0.25">
      <c r="A126" s="114" t="s">
        <v>183</v>
      </c>
      <c r="B126" s="123">
        <v>6.7643315189052977</v>
      </c>
      <c r="C126" s="123">
        <v>12.007465886961445</v>
      </c>
      <c r="D126" s="123">
        <v>-0.85553206178228258</v>
      </c>
      <c r="E126" s="123">
        <v>-0.49141994469042993</v>
      </c>
      <c r="F126" s="123">
        <v>0.95170029060214212</v>
      </c>
      <c r="G126" s="123">
        <v>1.5017409216979249</v>
      </c>
      <c r="H126" s="123">
        <v>0.92786744984751923</v>
      </c>
      <c r="I126" s="123">
        <v>1.1868738887926611</v>
      </c>
      <c r="J126" s="123">
        <v>8.4234537919663399</v>
      </c>
      <c r="K126" s="123">
        <v>0.96912915344706807</v>
      </c>
      <c r="L126" s="123">
        <v>2.2285572008500232</v>
      </c>
      <c r="M126" s="123">
        <v>1.1216339246430618</v>
      </c>
      <c r="N126" s="123">
        <v>0.87193788325576893</v>
      </c>
      <c r="O126" s="123">
        <v>1.5168302994957639</v>
      </c>
      <c r="P126" s="123">
        <v>1.9031030328072518</v>
      </c>
      <c r="Q126" s="123">
        <v>2.4826862294249352</v>
      </c>
      <c r="R126" s="124">
        <v>1.9835908951705283</v>
      </c>
      <c r="S126" s="123">
        <v>0.45530627545771196</v>
      </c>
      <c r="T126" s="123">
        <v>3.0504652568549728</v>
      </c>
      <c r="U126" s="123">
        <v>1.4256496165844457</v>
      </c>
      <c r="V126" s="123">
        <v>3.8463165781424946</v>
      </c>
      <c r="W126" s="123">
        <v>5.5235997186652064</v>
      </c>
      <c r="X126" s="118">
        <f t="shared" ref="X126" si="10">AVERAGE(S106:S126)</f>
        <v>3.4163500159277889</v>
      </c>
      <c r="Y126" s="118">
        <f>AVERAGE(T106:T126)</f>
        <v>3.09584016788844</v>
      </c>
      <c r="Z126" s="118">
        <f t="shared" ref="Z126" si="11">AVERAGE(U106:U126)</f>
        <v>3.6103352904089343</v>
      </c>
      <c r="AA126" s="118">
        <f t="shared" ref="AA126" si="12">AVERAGE(V106:V126)</f>
        <v>5.9428039893397466</v>
      </c>
      <c r="AB126" s="118">
        <f t="shared" ref="AB126" si="13">AVERAGE(W106:W126)</f>
        <v>6.5378158148788907</v>
      </c>
    </row>
  </sheetData>
  <sheetProtection selectLockedCells="1" selectUnlockedCells="1"/>
  <mergeCells count="11">
    <mergeCell ref="W3:W4"/>
    <mergeCell ref="A3:A4"/>
    <mergeCell ref="C3:G3"/>
    <mergeCell ref="H3:O3"/>
    <mergeCell ref="P3:P4"/>
    <mergeCell ref="Q3:Q4"/>
    <mergeCell ref="R3:R4"/>
    <mergeCell ref="S3:S4"/>
    <mergeCell ref="T3:T4"/>
    <mergeCell ref="U3:U4"/>
    <mergeCell ref="V3:V4"/>
  </mergeCells>
  <pageMargins left="0.19652777777777777" right="0.19652777777777777" top="0.78749999999999998" bottom="0.51180555555555551" header="0.51180555555555551" footer="0.51180555555555551"/>
  <pageSetup paperSize="9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9757-CF40-4611-A9E7-92082872ABFB}">
  <sheetPr>
    <pageSetUpPr fitToPage="1"/>
  </sheetPr>
  <dimension ref="A1:AT126"/>
  <sheetViews>
    <sheetView topLeftCell="A3" workbookViewId="0">
      <selection activeCell="A5" sqref="A5:W126"/>
    </sheetView>
  </sheetViews>
  <sheetFormatPr defaultColWidth="9.109375" defaultRowHeight="12.75" customHeight="1" x14ac:dyDescent="0.25"/>
  <cols>
    <col min="1" max="1" width="6.88671875" style="1" customWidth="1"/>
    <col min="2" max="2" width="8" style="1" customWidth="1"/>
    <col min="3" max="3" width="9.33203125" style="1" customWidth="1"/>
    <col min="4" max="5" width="9.109375" style="1"/>
    <col min="6" max="6" width="9.5546875" style="1" customWidth="1"/>
    <col min="7" max="7" width="6.88671875" style="1" customWidth="1"/>
    <col min="8" max="8" width="8" style="1" customWidth="1"/>
    <col min="9" max="9" width="8.33203125" style="1" customWidth="1"/>
    <col min="10" max="10" width="9.5546875" style="1" customWidth="1"/>
    <col min="11" max="14" width="9.109375" style="1"/>
    <col min="15" max="15" width="6.33203125" style="1" customWidth="1"/>
    <col min="16" max="17" width="8.44140625" style="1" customWidth="1"/>
    <col min="18" max="18" width="9.109375" style="1"/>
    <col min="19" max="19" width="9.5546875" style="2" customWidth="1"/>
    <col min="20" max="20" width="9.109375" style="1"/>
    <col min="21" max="21" width="10.88671875" style="1" customWidth="1"/>
    <col min="22" max="22" width="9.6640625" style="1" customWidth="1"/>
    <col min="23" max="23" width="10.109375" style="1" customWidth="1"/>
    <col min="24" max="25" width="8.44140625" style="1" customWidth="1"/>
    <col min="26" max="16384" width="9.109375" style="1"/>
  </cols>
  <sheetData>
    <row r="1" spans="1:46" ht="12.75" customHeight="1" thickBot="1" x14ac:dyDescent="0.3">
      <c r="A1" s="19" t="s">
        <v>145</v>
      </c>
      <c r="B1" s="20"/>
      <c r="C1" s="20"/>
      <c r="D1" s="20"/>
      <c r="E1" s="20"/>
      <c r="F1" s="20"/>
      <c r="G1" s="12"/>
      <c r="W1" s="21"/>
      <c r="Z1" s="12"/>
      <c r="AA1" s="6"/>
    </row>
    <row r="2" spans="1:46" ht="13.5" customHeight="1" thickBot="1" x14ac:dyDescent="0.3">
      <c r="A2" s="25" t="s">
        <v>144</v>
      </c>
      <c r="B2" s="34"/>
      <c r="C2" s="34"/>
      <c r="D2" s="34"/>
      <c r="E2" s="34"/>
      <c r="F2" s="34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34"/>
      <c r="T2" s="34"/>
      <c r="U2" s="34"/>
      <c r="V2" s="34"/>
      <c r="W2" s="35"/>
    </row>
    <row r="3" spans="1:46" s="6" customFormat="1" ht="15" customHeight="1" thickBot="1" x14ac:dyDescent="0.3">
      <c r="A3" s="148" t="s">
        <v>143</v>
      </c>
      <c r="B3" s="28" t="s">
        <v>142</v>
      </c>
      <c r="C3" s="149" t="s">
        <v>141</v>
      </c>
      <c r="D3" s="149"/>
      <c r="E3" s="149"/>
      <c r="F3" s="149"/>
      <c r="G3" s="149"/>
      <c r="H3" s="150" t="s">
        <v>140</v>
      </c>
      <c r="I3" s="150"/>
      <c r="J3" s="150"/>
      <c r="K3" s="150"/>
      <c r="L3" s="150"/>
      <c r="M3" s="150"/>
      <c r="N3" s="150"/>
      <c r="O3" s="150"/>
      <c r="P3" s="147" t="s">
        <v>139</v>
      </c>
      <c r="Q3" s="147" t="s">
        <v>138</v>
      </c>
      <c r="R3" s="147" t="s">
        <v>137</v>
      </c>
      <c r="S3" s="147" t="s">
        <v>136</v>
      </c>
      <c r="T3" s="147" t="s">
        <v>135</v>
      </c>
      <c r="U3" s="147" t="s">
        <v>134</v>
      </c>
      <c r="V3" s="147" t="s">
        <v>133</v>
      </c>
      <c r="W3" s="147" t="s">
        <v>132</v>
      </c>
      <c r="X3" s="1"/>
      <c r="Y3" s="1"/>
    </row>
    <row r="4" spans="1:46" s="5" customFormat="1" ht="11.25" customHeight="1" x14ac:dyDescent="0.2">
      <c r="A4" s="148"/>
      <c r="B4" s="29" t="s">
        <v>120</v>
      </c>
      <c r="C4" s="30" t="s">
        <v>131</v>
      </c>
      <c r="D4" s="30" t="s">
        <v>130</v>
      </c>
      <c r="E4" s="30" t="s">
        <v>129</v>
      </c>
      <c r="F4" s="30" t="s">
        <v>128</v>
      </c>
      <c r="G4" s="31" t="s">
        <v>120</v>
      </c>
      <c r="H4" s="30" t="s">
        <v>127</v>
      </c>
      <c r="I4" s="30" t="s">
        <v>126</v>
      </c>
      <c r="J4" s="30" t="s">
        <v>125</v>
      </c>
      <c r="K4" s="30" t="s">
        <v>124</v>
      </c>
      <c r="L4" s="30" t="s">
        <v>123</v>
      </c>
      <c r="M4" s="30" t="s">
        <v>122</v>
      </c>
      <c r="N4" s="30" t="s">
        <v>121</v>
      </c>
      <c r="O4" s="31" t="s">
        <v>120</v>
      </c>
      <c r="P4" s="147"/>
      <c r="Q4" s="147"/>
      <c r="R4" s="147"/>
      <c r="S4" s="147"/>
      <c r="T4" s="147"/>
      <c r="U4" s="147"/>
      <c r="V4" s="147"/>
      <c r="W4" s="147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46" ht="15" customHeight="1" x14ac:dyDescent="0.25">
      <c r="A5" s="106" t="s">
        <v>119</v>
      </c>
      <c r="B5" s="119">
        <v>105.32380945186397</v>
      </c>
      <c r="C5" s="119">
        <v>100.37612696358218</v>
      </c>
      <c r="D5" s="119">
        <v>89.567521779407642</v>
      </c>
      <c r="E5" s="119">
        <v>102.69859534329957</v>
      </c>
      <c r="F5" s="119">
        <v>97.786006735320427</v>
      </c>
      <c r="G5" s="119">
        <v>93.188260186312903</v>
      </c>
      <c r="H5" s="119">
        <v>91.409611945167171</v>
      </c>
      <c r="I5" s="119">
        <v>96.926748003239865</v>
      </c>
      <c r="J5" s="119">
        <v>100.88655102727782</v>
      </c>
      <c r="K5" s="119">
        <v>95.222978074065949</v>
      </c>
      <c r="L5" s="119">
        <v>102.14178545178527</v>
      </c>
      <c r="M5" s="119">
        <v>96.846911349301649</v>
      </c>
      <c r="N5" s="119">
        <v>103.01955117701738</v>
      </c>
      <c r="O5" s="119">
        <v>98.313744200769094</v>
      </c>
      <c r="P5" s="119">
        <v>97.334611798728943</v>
      </c>
      <c r="Q5" s="119">
        <v>93.66452344218753</v>
      </c>
      <c r="R5" s="120">
        <v>96.839683619771947</v>
      </c>
      <c r="S5" s="119">
        <v>96.062379431721283</v>
      </c>
      <c r="T5" s="119">
        <v>96.117450617914898</v>
      </c>
      <c r="U5" s="119">
        <v>92.911093978430898</v>
      </c>
      <c r="V5" s="119">
        <v>95.160720324847546</v>
      </c>
      <c r="W5" s="119">
        <v>82.07082911474977</v>
      </c>
    </row>
    <row r="6" spans="1:46" ht="15" customHeight="1" x14ac:dyDescent="0.25">
      <c r="A6" s="106" t="s">
        <v>118</v>
      </c>
      <c r="B6" s="119">
        <v>105.50451130212851</v>
      </c>
      <c r="C6" s="119">
        <v>99.934291600845015</v>
      </c>
      <c r="D6" s="119">
        <v>96.058810051649118</v>
      </c>
      <c r="E6" s="119">
        <v>100.99677286417119</v>
      </c>
      <c r="F6" s="119">
        <v>101.0144287903024</v>
      </c>
      <c r="G6" s="119">
        <v>97.901780487857565</v>
      </c>
      <c r="H6" s="119">
        <v>100.50679314007951</v>
      </c>
      <c r="I6" s="119">
        <v>102.96392557613487</v>
      </c>
      <c r="J6" s="119">
        <v>103.64263263388503</v>
      </c>
      <c r="K6" s="119">
        <v>92.433162750465968</v>
      </c>
      <c r="L6" s="119">
        <v>102.85114789378468</v>
      </c>
      <c r="M6" s="119">
        <v>98.456445723557579</v>
      </c>
      <c r="N6" s="119">
        <v>105.43436002835165</v>
      </c>
      <c r="O6" s="119">
        <v>100.58297240385296</v>
      </c>
      <c r="P6" s="119">
        <v>100.14345010264259</v>
      </c>
      <c r="Q6" s="119">
        <v>99.965609714932697</v>
      </c>
      <c r="R6" s="120">
        <v>100.11946751402792</v>
      </c>
      <c r="S6" s="119">
        <v>99.75164886976475</v>
      </c>
      <c r="T6" s="119">
        <v>100.06825903601866</v>
      </c>
      <c r="U6" s="119">
        <v>101.18070779025443</v>
      </c>
      <c r="V6" s="119">
        <v>104.63578519536318</v>
      </c>
      <c r="W6" s="119">
        <v>98.19978481992257</v>
      </c>
    </row>
    <row r="7" spans="1:46" ht="15" customHeight="1" x14ac:dyDescent="0.25">
      <c r="A7" s="106" t="s">
        <v>117</v>
      </c>
      <c r="B7" s="119">
        <v>108.0960429349181</v>
      </c>
      <c r="C7" s="119">
        <v>101.47139027826091</v>
      </c>
      <c r="D7" s="119">
        <v>115.20982612632471</v>
      </c>
      <c r="E7" s="119">
        <v>102.19120275375167</v>
      </c>
      <c r="F7" s="119">
        <v>107.35518987514196</v>
      </c>
      <c r="G7" s="119">
        <v>111.61586725175256</v>
      </c>
      <c r="H7" s="119">
        <v>108.80373382208369</v>
      </c>
      <c r="I7" s="119">
        <v>113.86137700595016</v>
      </c>
      <c r="J7" s="119">
        <v>107.49409738264173</v>
      </c>
      <c r="K7" s="119">
        <v>109.65936190216806</v>
      </c>
      <c r="L7" s="119">
        <v>102.98888765233718</v>
      </c>
      <c r="M7" s="119">
        <v>101.38584835272827</v>
      </c>
      <c r="N7" s="119">
        <v>105.3066820353105</v>
      </c>
      <c r="O7" s="119">
        <v>105.75241659637938</v>
      </c>
      <c r="P7" s="119">
        <v>107.47283847235497</v>
      </c>
      <c r="Q7" s="119">
        <v>108.13232549220398</v>
      </c>
      <c r="R7" s="120">
        <v>107.56177330935898</v>
      </c>
      <c r="S7" s="119">
        <v>104.7409566049176</v>
      </c>
      <c r="T7" s="119">
        <v>104.99807937401093</v>
      </c>
      <c r="U7" s="119">
        <v>105.2596385428654</v>
      </c>
      <c r="V7" s="119">
        <v>106.67332761525745</v>
      </c>
      <c r="W7" s="119">
        <v>114.43829681496464</v>
      </c>
    </row>
    <row r="8" spans="1:46" ht="15" customHeight="1" x14ac:dyDescent="0.25">
      <c r="A8" s="109" t="s">
        <v>116</v>
      </c>
      <c r="B8" s="119">
        <v>92.888320884286031</v>
      </c>
      <c r="C8" s="119">
        <v>107.970421087936</v>
      </c>
      <c r="D8" s="119">
        <v>99.484718173971203</v>
      </c>
      <c r="E8" s="119">
        <v>106.58225696895252</v>
      </c>
      <c r="F8" s="119">
        <v>102.70052518991133</v>
      </c>
      <c r="G8" s="119">
        <v>101.19255436083844</v>
      </c>
      <c r="H8" s="119">
        <v>106.53333047476541</v>
      </c>
      <c r="I8" s="119">
        <v>108.72035397663102</v>
      </c>
      <c r="J8" s="119">
        <v>111.83119742729744</v>
      </c>
      <c r="K8" s="119">
        <v>106.20720616454477</v>
      </c>
      <c r="L8" s="119">
        <v>101.56256876765993</v>
      </c>
      <c r="M8" s="119">
        <v>103.19928854611777</v>
      </c>
      <c r="N8" s="119">
        <v>103.48983364699949</v>
      </c>
      <c r="O8" s="119">
        <v>104.54741536442668</v>
      </c>
      <c r="P8" s="119">
        <v>102.96533404765968</v>
      </c>
      <c r="Q8" s="119">
        <v>112.97015271608821</v>
      </c>
      <c r="R8" s="120">
        <v>104.31452954469368</v>
      </c>
      <c r="S8" s="119">
        <v>112.39133831601826</v>
      </c>
      <c r="T8" s="119">
        <v>91.513252735005878</v>
      </c>
      <c r="U8" s="119">
        <v>105.4306441565769</v>
      </c>
      <c r="V8" s="119">
        <v>91.850708977914593</v>
      </c>
      <c r="W8" s="119">
        <v>127.66835023227463</v>
      </c>
    </row>
    <row r="9" spans="1:46" ht="15" customHeight="1" x14ac:dyDescent="0.25">
      <c r="A9" s="110" t="s">
        <v>115</v>
      </c>
      <c r="B9" s="121">
        <v>112.66933562327301</v>
      </c>
      <c r="C9" s="121">
        <v>99.450497985406997</v>
      </c>
      <c r="D9" s="121">
        <v>92.02173902104883</v>
      </c>
      <c r="E9" s="121">
        <v>108.53740210769962</v>
      </c>
      <c r="F9" s="121">
        <v>100.89163351401709</v>
      </c>
      <c r="G9" s="121">
        <v>96.246549281512216</v>
      </c>
      <c r="H9" s="121">
        <v>95.577281287965121</v>
      </c>
      <c r="I9" s="121">
        <v>97.930592964158834</v>
      </c>
      <c r="J9" s="121">
        <v>105.59587889293016</v>
      </c>
      <c r="K9" s="121">
        <v>96.832864751114798</v>
      </c>
      <c r="L9" s="121">
        <v>103.53352501400904</v>
      </c>
      <c r="M9" s="121">
        <v>97.688068487628129</v>
      </c>
      <c r="N9" s="121">
        <v>103.75114084681147</v>
      </c>
      <c r="O9" s="121">
        <v>100.19586245336082</v>
      </c>
      <c r="P9" s="121">
        <v>99.83723392482905</v>
      </c>
      <c r="Q9" s="121">
        <v>102.0749676528157</v>
      </c>
      <c r="R9" s="122">
        <v>100.13278644740603</v>
      </c>
      <c r="S9" s="121">
        <v>103.64582667136294</v>
      </c>
      <c r="T9" s="121">
        <v>97.302586290110398</v>
      </c>
      <c r="U9" s="121">
        <v>103.37365044992266</v>
      </c>
      <c r="V9" s="121">
        <v>94.69790547946846</v>
      </c>
      <c r="W9" s="121">
        <v>104.676173121006</v>
      </c>
    </row>
    <row r="10" spans="1:46" ht="15" customHeight="1" x14ac:dyDescent="0.25">
      <c r="A10" s="110" t="s">
        <v>114</v>
      </c>
      <c r="B10" s="121">
        <v>110.15572567158333</v>
      </c>
      <c r="C10" s="121">
        <v>103.57192629388713</v>
      </c>
      <c r="D10" s="121">
        <v>104.87545007199628</v>
      </c>
      <c r="E10" s="121">
        <v>106.34086269842138</v>
      </c>
      <c r="F10" s="121">
        <v>107.90395579175166</v>
      </c>
      <c r="G10" s="121">
        <v>105.76695177513764</v>
      </c>
      <c r="H10" s="121">
        <v>105.95386538530666</v>
      </c>
      <c r="I10" s="121">
        <v>111.53502895009335</v>
      </c>
      <c r="J10" s="121">
        <v>109.74398986276771</v>
      </c>
      <c r="K10" s="121">
        <v>93.499805726367313</v>
      </c>
      <c r="L10" s="121">
        <v>104.28692475809599</v>
      </c>
      <c r="M10" s="121">
        <v>100.68666424078205</v>
      </c>
      <c r="N10" s="121">
        <v>104.81012380281611</v>
      </c>
      <c r="O10" s="121">
        <v>102.84565180554172</v>
      </c>
      <c r="P10" s="121">
        <v>103.9808121808873</v>
      </c>
      <c r="Q10" s="121">
        <v>111.07603663748974</v>
      </c>
      <c r="R10" s="122">
        <v>104.87914933000123</v>
      </c>
      <c r="S10" s="121">
        <v>105.72848612655211</v>
      </c>
      <c r="T10" s="121">
        <v>99.276297433543931</v>
      </c>
      <c r="U10" s="121">
        <v>112.00583501807252</v>
      </c>
      <c r="V10" s="121">
        <v>119.63780649882149</v>
      </c>
      <c r="W10" s="121">
        <v>121.59514248994155</v>
      </c>
    </row>
    <row r="11" spans="1:46" ht="15" customHeight="1" x14ac:dyDescent="0.25">
      <c r="A11" s="110" t="s">
        <v>113</v>
      </c>
      <c r="B11" s="121">
        <v>109.69292469680376</v>
      </c>
      <c r="C11" s="121">
        <v>112.83902283164801</v>
      </c>
      <c r="D11" s="121">
        <v>109.8779678811956</v>
      </c>
      <c r="E11" s="121">
        <v>109.1186144985079</v>
      </c>
      <c r="F11" s="121">
        <v>116.96181441671136</v>
      </c>
      <c r="G11" s="121">
        <v>111.8546986573056</v>
      </c>
      <c r="H11" s="121">
        <v>112.36482073831476</v>
      </c>
      <c r="I11" s="121">
        <v>118.86125136071526</v>
      </c>
      <c r="J11" s="121">
        <v>110.38038037071564</v>
      </c>
      <c r="K11" s="121">
        <v>110.81713410546465</v>
      </c>
      <c r="L11" s="121">
        <v>104.64710544322875</v>
      </c>
      <c r="M11" s="121">
        <v>104.08703427982717</v>
      </c>
      <c r="N11" s="121">
        <v>104.35867309580451</v>
      </c>
      <c r="O11" s="121">
        <v>107.09675142486041</v>
      </c>
      <c r="P11" s="121">
        <v>108.45065941902095</v>
      </c>
      <c r="Q11" s="121">
        <v>116.66493561806733</v>
      </c>
      <c r="R11" s="122">
        <v>109.48850522011287</v>
      </c>
      <c r="S11" s="121">
        <v>106.89683422175521</v>
      </c>
      <c r="T11" s="121">
        <v>98.996641031221912</v>
      </c>
      <c r="U11" s="121">
        <v>114.21835164630058</v>
      </c>
      <c r="V11" s="121">
        <v>125.33901992483138</v>
      </c>
      <c r="W11" s="121">
        <v>132.61866846032865</v>
      </c>
    </row>
    <row r="12" spans="1:46" ht="15" customHeight="1" x14ac:dyDescent="0.25">
      <c r="A12" s="113" t="s">
        <v>112</v>
      </c>
      <c r="B12" s="121">
        <v>82.642850931819467</v>
      </c>
      <c r="C12" s="121">
        <v>114.36930621411528</v>
      </c>
      <c r="D12" s="121">
        <v>103.52735117824437</v>
      </c>
      <c r="E12" s="121">
        <v>112.82688331698984</v>
      </c>
      <c r="F12" s="121">
        <v>114.19447800137553</v>
      </c>
      <c r="G12" s="121">
        <v>107.70078984457913</v>
      </c>
      <c r="H12" s="121">
        <v>109.05426624633431</v>
      </c>
      <c r="I12" s="121">
        <v>120.06662877309901</v>
      </c>
      <c r="J12" s="121">
        <v>120.3382829356176</v>
      </c>
      <c r="K12" s="121">
        <v>115.80456625101647</v>
      </c>
      <c r="L12" s="121">
        <v>107.34005414597829</v>
      </c>
      <c r="M12" s="121">
        <v>108.68944359548233</v>
      </c>
      <c r="N12" s="121">
        <v>104.15439695955413</v>
      </c>
      <c r="O12" s="121">
        <v>109.42828014354927</v>
      </c>
      <c r="P12" s="121">
        <v>107.52083441880819</v>
      </c>
      <c r="Q12" s="121">
        <v>112.95821413877302</v>
      </c>
      <c r="R12" s="122">
        <v>108.21434698658726</v>
      </c>
      <c r="S12" s="121">
        <v>109.19973032146852</v>
      </c>
      <c r="T12" s="121">
        <v>102.0162220049305</v>
      </c>
      <c r="U12" s="121">
        <v>109.25926621855059</v>
      </c>
      <c r="V12" s="121">
        <v>102.53790076594206</v>
      </c>
      <c r="W12" s="121">
        <v>125.13356298290392</v>
      </c>
    </row>
    <row r="13" spans="1:46" ht="15" customHeight="1" x14ac:dyDescent="0.25">
      <c r="A13" s="106" t="s">
        <v>111</v>
      </c>
      <c r="B13" s="119">
        <v>111.07488979060109</v>
      </c>
      <c r="C13" s="119">
        <v>107.09823965416385</v>
      </c>
      <c r="D13" s="119">
        <v>88.112143233551947</v>
      </c>
      <c r="E13" s="119">
        <v>112.67301724476123</v>
      </c>
      <c r="F13" s="119">
        <v>107.1225729215481</v>
      </c>
      <c r="G13" s="119">
        <v>96.309622326256246</v>
      </c>
      <c r="H13" s="119">
        <v>96.055684473259078</v>
      </c>
      <c r="I13" s="119">
        <v>100.68079150745672</v>
      </c>
      <c r="J13" s="119">
        <v>110.33768470849451</v>
      </c>
      <c r="K13" s="119">
        <v>94.817759430774274</v>
      </c>
      <c r="L13" s="119">
        <v>106.58388109181416</v>
      </c>
      <c r="M13" s="119">
        <v>98.679618234820211</v>
      </c>
      <c r="N13" s="119">
        <v>105.33388786406339</v>
      </c>
      <c r="O13" s="119">
        <v>101.59683655945607</v>
      </c>
      <c r="P13" s="119">
        <v>100.74156383648166</v>
      </c>
      <c r="Q13" s="119">
        <v>103.64752139173108</v>
      </c>
      <c r="R13" s="120">
        <v>101.1416992007203</v>
      </c>
      <c r="S13" s="119">
        <v>103.12608684868896</v>
      </c>
      <c r="T13" s="119">
        <v>98.491240999325996</v>
      </c>
      <c r="U13" s="119">
        <v>106.98040900980632</v>
      </c>
      <c r="V13" s="119">
        <v>104.56587436749012</v>
      </c>
      <c r="W13" s="119">
        <v>112.89888725707191</v>
      </c>
    </row>
    <row r="14" spans="1:46" ht="15" customHeight="1" x14ac:dyDescent="0.25">
      <c r="A14" s="106" t="s">
        <v>110</v>
      </c>
      <c r="B14" s="119">
        <v>124.56527704856249</v>
      </c>
      <c r="C14" s="119">
        <v>108.73432141254811</v>
      </c>
      <c r="D14" s="119">
        <v>101.18840387845994</v>
      </c>
      <c r="E14" s="119">
        <v>108.88274790274178</v>
      </c>
      <c r="F14" s="119">
        <v>113.09648934860465</v>
      </c>
      <c r="G14" s="119">
        <v>105.46929109531476</v>
      </c>
      <c r="H14" s="119">
        <v>106.49973977501698</v>
      </c>
      <c r="I14" s="119">
        <v>113.30238699929183</v>
      </c>
      <c r="J14" s="119">
        <v>110.91781678814822</v>
      </c>
      <c r="K14" s="119">
        <v>92.064595825316729</v>
      </c>
      <c r="L14" s="119">
        <v>107.46995517764299</v>
      </c>
      <c r="M14" s="119">
        <v>102.80557102063418</v>
      </c>
      <c r="N14" s="119">
        <v>107.80718150083585</v>
      </c>
      <c r="O14" s="119">
        <v>104.76277094446161</v>
      </c>
      <c r="P14" s="119">
        <v>105.99803859986001</v>
      </c>
      <c r="Q14" s="119">
        <v>109.43092826335202</v>
      </c>
      <c r="R14" s="120">
        <v>106.46246087028922</v>
      </c>
      <c r="S14" s="119">
        <v>104.58693365363172</v>
      </c>
      <c r="T14" s="119">
        <v>101.51986877195675</v>
      </c>
      <c r="U14" s="119">
        <v>114.41383969198091</v>
      </c>
      <c r="V14" s="119">
        <v>125.39144713383654</v>
      </c>
      <c r="W14" s="119">
        <v>118.86031180696611</v>
      </c>
    </row>
    <row r="15" spans="1:46" ht="15" customHeight="1" x14ac:dyDescent="0.25">
      <c r="A15" s="106" t="s">
        <v>109</v>
      </c>
      <c r="B15" s="119">
        <v>115.40524518253949</v>
      </c>
      <c r="C15" s="119">
        <v>114.85611463620553</v>
      </c>
      <c r="D15" s="119">
        <v>104.55574881952995</v>
      </c>
      <c r="E15" s="119">
        <v>109.69224603297641</v>
      </c>
      <c r="F15" s="119">
        <v>116.98459047172595</v>
      </c>
      <c r="G15" s="119">
        <v>108.82532514163987</v>
      </c>
      <c r="H15" s="119">
        <v>109.85022325372201</v>
      </c>
      <c r="I15" s="119">
        <v>121.41197829821166</v>
      </c>
      <c r="J15" s="119">
        <v>123.69368422387424</v>
      </c>
      <c r="K15" s="119">
        <v>109.39689919267863</v>
      </c>
      <c r="L15" s="119">
        <v>107.28706073185018</v>
      </c>
      <c r="M15" s="119">
        <v>105.76700198921075</v>
      </c>
      <c r="N15" s="119">
        <v>108.07821883422037</v>
      </c>
      <c r="O15" s="119">
        <v>109.02158999477945</v>
      </c>
      <c r="P15" s="119">
        <v>109.30189324088018</v>
      </c>
      <c r="Q15" s="119">
        <v>113.68090570308902</v>
      </c>
      <c r="R15" s="120">
        <v>109.87784601371069</v>
      </c>
      <c r="S15" s="119">
        <v>106.93129892741746</v>
      </c>
      <c r="T15" s="119">
        <v>104.31881902682794</v>
      </c>
      <c r="U15" s="119">
        <v>112.8376927270115</v>
      </c>
      <c r="V15" s="119">
        <v>125.16962426413963</v>
      </c>
      <c r="W15" s="119">
        <v>129.85046893025819</v>
      </c>
    </row>
    <row r="16" spans="1:46" ht="15" customHeight="1" x14ac:dyDescent="0.25">
      <c r="A16" s="109" t="s">
        <v>108</v>
      </c>
      <c r="B16" s="119">
        <v>78.267793249515236</v>
      </c>
      <c r="C16" s="119">
        <v>115.10162120644398</v>
      </c>
      <c r="D16" s="119">
        <v>96.582875694273895</v>
      </c>
      <c r="E16" s="119">
        <v>111.00423319622304</v>
      </c>
      <c r="F16" s="119">
        <v>109.77128726199203</v>
      </c>
      <c r="G16" s="119">
        <v>102.15394076992135</v>
      </c>
      <c r="H16" s="119">
        <v>102.633265384035</v>
      </c>
      <c r="I16" s="119">
        <v>116.0678420310673</v>
      </c>
      <c r="J16" s="119">
        <v>136.54250339723686</v>
      </c>
      <c r="K16" s="119">
        <v>114.48751195388098</v>
      </c>
      <c r="L16" s="119">
        <v>109.2594084708645</v>
      </c>
      <c r="M16" s="119">
        <v>108.41376161828138</v>
      </c>
      <c r="N16" s="119">
        <v>107.92166127390463</v>
      </c>
      <c r="O16" s="119">
        <v>110.14940925376364</v>
      </c>
      <c r="P16" s="119">
        <v>106.37033260042348</v>
      </c>
      <c r="Q16" s="119">
        <v>108.30731811436874</v>
      </c>
      <c r="R16" s="120">
        <v>106.66197172880366</v>
      </c>
      <c r="S16" s="119">
        <v>107.7631094958649</v>
      </c>
      <c r="T16" s="119">
        <v>106.07129656795527</v>
      </c>
      <c r="U16" s="119">
        <v>103.90613495739242</v>
      </c>
      <c r="V16" s="119">
        <v>108.79039086749619</v>
      </c>
      <c r="W16" s="119">
        <v>122.13962533253626</v>
      </c>
    </row>
    <row r="17" spans="1:23" ht="15" customHeight="1" x14ac:dyDescent="0.25">
      <c r="A17" s="110" t="s">
        <v>107</v>
      </c>
      <c r="B17" s="121">
        <v>125.04691924464474</v>
      </c>
      <c r="C17" s="121">
        <v>105.89179387957277</v>
      </c>
      <c r="D17" s="121">
        <v>84.371552529671291</v>
      </c>
      <c r="E17" s="121">
        <v>110.43534611289637</v>
      </c>
      <c r="F17" s="121">
        <v>100.9703649974323</v>
      </c>
      <c r="G17" s="121">
        <v>92.230100790965523</v>
      </c>
      <c r="H17" s="121">
        <v>93.606327119079737</v>
      </c>
      <c r="I17" s="121">
        <v>98.641841602350297</v>
      </c>
      <c r="J17" s="121">
        <v>130.9984810342753</v>
      </c>
      <c r="K17" s="121">
        <v>95.441823585802226</v>
      </c>
      <c r="L17" s="121">
        <v>110.58527236240683</v>
      </c>
      <c r="M17" s="121">
        <v>100.27373791926787</v>
      </c>
      <c r="N17" s="121">
        <v>109.51006764844472</v>
      </c>
      <c r="O17" s="121">
        <v>104.40565916828631</v>
      </c>
      <c r="P17" s="121">
        <v>102.36143359064803</v>
      </c>
      <c r="Q17" s="121">
        <v>98.058477880331907</v>
      </c>
      <c r="R17" s="122">
        <v>101.91813104848869</v>
      </c>
      <c r="S17" s="121">
        <v>102.16043776232041</v>
      </c>
      <c r="T17" s="121">
        <v>99.187922417351601</v>
      </c>
      <c r="U17" s="121">
        <v>97.995557923651305</v>
      </c>
      <c r="V17" s="121">
        <v>104.46553177450322</v>
      </c>
      <c r="W17" s="121">
        <v>92.731382898811646</v>
      </c>
    </row>
    <row r="18" spans="1:23" ht="15" customHeight="1" x14ac:dyDescent="0.25">
      <c r="A18" s="110" t="s">
        <v>106</v>
      </c>
      <c r="B18" s="121">
        <v>126.55884064033745</v>
      </c>
      <c r="C18" s="121">
        <v>100.59129977749822</v>
      </c>
      <c r="D18" s="121">
        <v>97.054296496294768</v>
      </c>
      <c r="E18" s="121">
        <v>110.27287276173226</v>
      </c>
      <c r="F18" s="121">
        <v>105.62167973616242</v>
      </c>
      <c r="G18" s="121">
        <v>100.81020021919277</v>
      </c>
      <c r="H18" s="121">
        <v>102.17825029545409</v>
      </c>
      <c r="I18" s="121">
        <v>103.71081572218752</v>
      </c>
      <c r="J18" s="121">
        <v>135.50319616140007</v>
      </c>
      <c r="K18" s="121">
        <v>92.502095669998781</v>
      </c>
      <c r="L18" s="121">
        <v>110.2612004059399</v>
      </c>
      <c r="M18" s="121">
        <v>103.24317917378703</v>
      </c>
      <c r="N18" s="121">
        <v>111.63784920200673</v>
      </c>
      <c r="O18" s="121">
        <v>106.51278524573249</v>
      </c>
      <c r="P18" s="121">
        <v>106.10204754415354</v>
      </c>
      <c r="Q18" s="121">
        <v>105.00005184564381</v>
      </c>
      <c r="R18" s="122">
        <v>106.03582410312809</v>
      </c>
      <c r="S18" s="121">
        <v>103.95186112396139</v>
      </c>
      <c r="T18" s="121">
        <v>102.5246365132824</v>
      </c>
      <c r="U18" s="121">
        <v>102.51430031377338</v>
      </c>
      <c r="V18" s="121">
        <v>124.1224744682213</v>
      </c>
      <c r="W18" s="121">
        <v>101.07084198793838</v>
      </c>
    </row>
    <row r="19" spans="1:23" ht="15" customHeight="1" x14ac:dyDescent="0.25">
      <c r="A19" s="110" t="s">
        <v>105</v>
      </c>
      <c r="B19" s="121">
        <v>119.43081606301058</v>
      </c>
      <c r="C19" s="121">
        <v>107.86016245677637</v>
      </c>
      <c r="D19" s="121">
        <v>101.33739693939643</v>
      </c>
      <c r="E19" s="121">
        <v>110.8423622791004</v>
      </c>
      <c r="F19" s="121">
        <v>110.70605681591036</v>
      </c>
      <c r="G19" s="121">
        <v>105.00055157812105</v>
      </c>
      <c r="H19" s="121">
        <v>105.01736318942891</v>
      </c>
      <c r="I19" s="121">
        <v>113.15997527595913</v>
      </c>
      <c r="J19" s="121">
        <v>132.36993702208591</v>
      </c>
      <c r="K19" s="121">
        <v>109.68760239971364</v>
      </c>
      <c r="L19" s="121">
        <v>109.53419773111155</v>
      </c>
      <c r="M19" s="121">
        <v>106.56055846257054</v>
      </c>
      <c r="N19" s="121">
        <v>111.40512250861205</v>
      </c>
      <c r="O19" s="121">
        <v>109.98833577085146</v>
      </c>
      <c r="P19" s="121">
        <v>109.19797836890042</v>
      </c>
      <c r="Q19" s="121">
        <v>108.66941068643402</v>
      </c>
      <c r="R19" s="122">
        <v>109.20074234310026</v>
      </c>
      <c r="S19" s="121">
        <v>106.80387354844682</v>
      </c>
      <c r="T19" s="121">
        <v>105.45297790942857</v>
      </c>
      <c r="U19" s="121">
        <v>100.03152474525177</v>
      </c>
      <c r="V19" s="121">
        <v>129.29144761025623</v>
      </c>
      <c r="W19" s="121">
        <v>105.47669358405062</v>
      </c>
    </row>
    <row r="20" spans="1:23" ht="15" customHeight="1" x14ac:dyDescent="0.25">
      <c r="A20" s="113" t="s">
        <v>104</v>
      </c>
      <c r="B20" s="121">
        <v>86.290336645970768</v>
      </c>
      <c r="C20" s="121">
        <v>112.00005124716687</v>
      </c>
      <c r="D20" s="121">
        <v>100.40360163347511</v>
      </c>
      <c r="E20" s="121">
        <v>113.10575243362763</v>
      </c>
      <c r="F20" s="121">
        <v>107.82964897263302</v>
      </c>
      <c r="G20" s="121">
        <v>103.95294219618178</v>
      </c>
      <c r="H20" s="121">
        <v>105.02360919510176</v>
      </c>
      <c r="I20" s="121">
        <v>117.86298217672278</v>
      </c>
      <c r="J20" s="121">
        <v>145.25823568185137</v>
      </c>
      <c r="K20" s="121">
        <v>114.32408948540824</v>
      </c>
      <c r="L20" s="121">
        <v>110.22001309537363</v>
      </c>
      <c r="M20" s="121">
        <v>110.55817614183343</v>
      </c>
      <c r="N20" s="121">
        <v>110.68487180020112</v>
      </c>
      <c r="O20" s="121">
        <v>112.3698248384657</v>
      </c>
      <c r="P20" s="121">
        <v>108.81024668837843</v>
      </c>
      <c r="Q20" s="121">
        <v>109.65840563331912</v>
      </c>
      <c r="R20" s="122">
        <v>108.97400932780519</v>
      </c>
      <c r="S20" s="121">
        <v>111.08904457001483</v>
      </c>
      <c r="T20" s="121">
        <v>110.16410789064621</v>
      </c>
      <c r="U20" s="121">
        <v>98.710614310401056</v>
      </c>
      <c r="V20" s="121">
        <v>132.51034944835871</v>
      </c>
      <c r="W20" s="121">
        <v>111.45255272304854</v>
      </c>
    </row>
    <row r="21" spans="1:23" ht="15" customHeight="1" x14ac:dyDescent="0.25">
      <c r="A21" s="106" t="s">
        <v>103</v>
      </c>
      <c r="B21" s="119">
        <v>132.7543973872134</v>
      </c>
      <c r="C21" s="119">
        <v>105.22268278878026</v>
      </c>
      <c r="D21" s="119">
        <v>89.910132202067516</v>
      </c>
      <c r="E21" s="119">
        <v>116.84548616812179</v>
      </c>
      <c r="F21" s="119">
        <v>102.12068007597161</v>
      </c>
      <c r="G21" s="119">
        <v>96.453284527380603</v>
      </c>
      <c r="H21" s="119">
        <v>97.412264359101925</v>
      </c>
      <c r="I21" s="119">
        <v>104.9963356937463</v>
      </c>
      <c r="J21" s="119">
        <v>145.76535423132037</v>
      </c>
      <c r="K21" s="119">
        <v>97.733685061495166</v>
      </c>
      <c r="L21" s="119">
        <v>111.27159780596715</v>
      </c>
      <c r="M21" s="119">
        <v>105.14297988357447</v>
      </c>
      <c r="N21" s="119">
        <v>111.01084013839824</v>
      </c>
      <c r="O21" s="119">
        <v>107.68284312168116</v>
      </c>
      <c r="P21" s="119">
        <v>106.02650053180275</v>
      </c>
      <c r="Q21" s="119">
        <v>108.17082988534077</v>
      </c>
      <c r="R21" s="120">
        <v>106.40324728188213</v>
      </c>
      <c r="S21" s="119">
        <v>105.24000040338211</v>
      </c>
      <c r="T21" s="119">
        <v>102.71363146023289</v>
      </c>
      <c r="U21" s="119">
        <v>97.695492213734852</v>
      </c>
      <c r="V21" s="119">
        <v>126.07951170787388</v>
      </c>
      <c r="W21" s="119">
        <v>96.515730336841841</v>
      </c>
    </row>
    <row r="22" spans="1:23" ht="12.75" customHeight="1" x14ac:dyDescent="0.25">
      <c r="A22" s="106" t="s">
        <v>102</v>
      </c>
      <c r="B22" s="119">
        <v>130.92377338426328</v>
      </c>
      <c r="C22" s="119">
        <v>107.07123478982523</v>
      </c>
      <c r="D22" s="119">
        <v>102.2020512894817</v>
      </c>
      <c r="E22" s="119">
        <v>114.10470062301349</v>
      </c>
      <c r="F22" s="119">
        <v>106.81916671068339</v>
      </c>
      <c r="G22" s="119">
        <v>104.77639983269252</v>
      </c>
      <c r="H22" s="119">
        <v>103.58660471257042</v>
      </c>
      <c r="I22" s="119">
        <v>114.00237085431586</v>
      </c>
      <c r="J22" s="119">
        <v>155.22500278263047</v>
      </c>
      <c r="K22" s="119">
        <v>94.413880857245218</v>
      </c>
      <c r="L22" s="119">
        <v>112.95122263261032</v>
      </c>
      <c r="M22" s="119">
        <v>106.98338518863129</v>
      </c>
      <c r="N22" s="119">
        <v>113.09033543654292</v>
      </c>
      <c r="O22" s="119">
        <v>110.04301653873773</v>
      </c>
      <c r="P22" s="119">
        <v>109.76741967042301</v>
      </c>
      <c r="Q22" s="119">
        <v>112.70232018099412</v>
      </c>
      <c r="R22" s="120">
        <v>110.254362002232</v>
      </c>
      <c r="S22" s="119">
        <v>108.36137010606996</v>
      </c>
      <c r="T22" s="119">
        <v>103.87170103526542</v>
      </c>
      <c r="U22" s="119">
        <v>106.51446382321829</v>
      </c>
      <c r="V22" s="119">
        <v>138.00032965665639</v>
      </c>
      <c r="W22" s="119">
        <v>108.45701226064085</v>
      </c>
    </row>
    <row r="23" spans="1:23" ht="12.75" customHeight="1" x14ac:dyDescent="0.25">
      <c r="A23" s="106" t="s">
        <v>101</v>
      </c>
      <c r="B23" s="119">
        <v>121.21936456815652</v>
      </c>
      <c r="C23" s="119">
        <v>120.15835309763698</v>
      </c>
      <c r="D23" s="119">
        <v>107.09705962856535</v>
      </c>
      <c r="E23" s="119">
        <v>113.96284854680246</v>
      </c>
      <c r="F23" s="119">
        <v>112.74044475881409</v>
      </c>
      <c r="G23" s="119">
        <v>109.66717244716573</v>
      </c>
      <c r="H23" s="119">
        <v>110.09033769684638</v>
      </c>
      <c r="I23" s="119">
        <v>119.57275396569929</v>
      </c>
      <c r="J23" s="119">
        <v>163.19667433688014</v>
      </c>
      <c r="K23" s="119">
        <v>111.91959888473612</v>
      </c>
      <c r="L23" s="119">
        <v>115.00778358792822</v>
      </c>
      <c r="M23" s="119">
        <v>109.77709357234761</v>
      </c>
      <c r="N23" s="119">
        <v>113.23067597685205</v>
      </c>
      <c r="O23" s="119">
        <v>114.73842233575118</v>
      </c>
      <c r="P23" s="119">
        <v>113.7979687470739</v>
      </c>
      <c r="Q23" s="119">
        <v>115.97388617257822</v>
      </c>
      <c r="R23" s="120">
        <v>114.18530754538145</v>
      </c>
      <c r="S23" s="119">
        <v>111.87556617968605</v>
      </c>
      <c r="T23" s="119">
        <v>103.00031718710854</v>
      </c>
      <c r="U23" s="119">
        <v>106.82843482634652</v>
      </c>
      <c r="V23" s="119">
        <v>153.32152409302211</v>
      </c>
      <c r="W23" s="119">
        <v>124.18697139399718</v>
      </c>
    </row>
    <row r="24" spans="1:23" ht="12.75" customHeight="1" x14ac:dyDescent="0.25">
      <c r="A24" s="109" t="s">
        <v>100</v>
      </c>
      <c r="B24" s="119">
        <v>84.884245517049223</v>
      </c>
      <c r="C24" s="119">
        <v>132.63675707714603</v>
      </c>
      <c r="D24" s="119">
        <v>105.75820296634832</v>
      </c>
      <c r="E24" s="119">
        <v>118.23463629586016</v>
      </c>
      <c r="F24" s="119">
        <v>109.41276581306602</v>
      </c>
      <c r="G24" s="119">
        <v>108.83224604009636</v>
      </c>
      <c r="H24" s="119">
        <v>112.97618552294406</v>
      </c>
      <c r="I24" s="119">
        <v>119.61987191164529</v>
      </c>
      <c r="J24" s="119">
        <v>170.17199084458264</v>
      </c>
      <c r="K24" s="119">
        <v>116.97918530200872</v>
      </c>
      <c r="L24" s="119">
        <v>119.10141380088605</v>
      </c>
      <c r="M24" s="119">
        <v>112.45538306778869</v>
      </c>
      <c r="N24" s="119">
        <v>113.27863178203248</v>
      </c>
      <c r="O24" s="119">
        <v>117.47940012699721</v>
      </c>
      <c r="P24" s="119">
        <v>113.63329577274183</v>
      </c>
      <c r="Q24" s="119">
        <v>115.54067766341905</v>
      </c>
      <c r="R24" s="120">
        <v>113.98410221327327</v>
      </c>
      <c r="S24" s="119">
        <v>115.62685211493074</v>
      </c>
      <c r="T24" s="119">
        <v>107.11271286880613</v>
      </c>
      <c r="U24" s="119">
        <v>107.43036999156203</v>
      </c>
      <c r="V24" s="119">
        <v>136.05526046552686</v>
      </c>
      <c r="W24" s="119">
        <v>125.92495120346376</v>
      </c>
    </row>
    <row r="25" spans="1:23" ht="12.75" customHeight="1" x14ac:dyDescent="0.25">
      <c r="A25" s="110" t="s">
        <v>99</v>
      </c>
      <c r="B25" s="121">
        <v>136.58791253584238</v>
      </c>
      <c r="C25" s="121">
        <v>114.63186148483717</v>
      </c>
      <c r="D25" s="121">
        <v>94.238356408568379</v>
      </c>
      <c r="E25" s="121">
        <v>117.94593912287215</v>
      </c>
      <c r="F25" s="121">
        <v>105.71124153094449</v>
      </c>
      <c r="G25" s="121">
        <v>100.418997127202</v>
      </c>
      <c r="H25" s="121">
        <v>102.49020283013751</v>
      </c>
      <c r="I25" s="121">
        <v>105.52241777185212</v>
      </c>
      <c r="J25" s="121">
        <v>161.09053718369265</v>
      </c>
      <c r="K25" s="121">
        <v>97.807299926236411</v>
      </c>
      <c r="L25" s="121">
        <v>116.51749933337599</v>
      </c>
      <c r="M25" s="121">
        <v>103.45563456118853</v>
      </c>
      <c r="N25" s="121">
        <v>114.43527079132275</v>
      </c>
      <c r="O25" s="121">
        <v>110.29342419131942</v>
      </c>
      <c r="P25" s="121">
        <v>109.06621126835388</v>
      </c>
      <c r="Q25" s="121">
        <v>115.97642480375906</v>
      </c>
      <c r="R25" s="122">
        <v>110.10085621394316</v>
      </c>
      <c r="S25" s="121">
        <v>109.47521231472942</v>
      </c>
      <c r="T25" s="121">
        <v>103.82544999105764</v>
      </c>
      <c r="U25" s="121">
        <v>107.70383090179244</v>
      </c>
      <c r="V25" s="121">
        <v>140.18292148747722</v>
      </c>
      <c r="W25" s="121">
        <v>119.95282406704598</v>
      </c>
    </row>
    <row r="26" spans="1:23" ht="12.75" customHeight="1" x14ac:dyDescent="0.25">
      <c r="A26" s="110" t="s">
        <v>98</v>
      </c>
      <c r="B26" s="121">
        <v>134.8967177223137</v>
      </c>
      <c r="C26" s="121">
        <v>116.28809272264743</v>
      </c>
      <c r="D26" s="121">
        <v>102.96635057018288</v>
      </c>
      <c r="E26" s="121">
        <v>111.77585729723936</v>
      </c>
      <c r="F26" s="121">
        <v>106.58429305085609</v>
      </c>
      <c r="G26" s="121">
        <v>105.22573726518124</v>
      </c>
      <c r="H26" s="121">
        <v>108.66297023602131</v>
      </c>
      <c r="I26" s="121">
        <v>113.50248163135609</v>
      </c>
      <c r="J26" s="121">
        <v>166.58934288591615</v>
      </c>
      <c r="K26" s="121">
        <v>95.178672114397017</v>
      </c>
      <c r="L26" s="121">
        <v>117.80017277376317</v>
      </c>
      <c r="M26" s="121">
        <v>107.98598979233941</v>
      </c>
      <c r="N26" s="121">
        <v>117.3769858995614</v>
      </c>
      <c r="O26" s="121">
        <v>113.54499478360992</v>
      </c>
      <c r="P26" s="121">
        <v>112.50514904922426</v>
      </c>
      <c r="Q26" s="121">
        <v>114.1562894573436</v>
      </c>
      <c r="R26" s="122">
        <v>112.81893953616903</v>
      </c>
      <c r="S26" s="121">
        <v>111.71121896136607</v>
      </c>
      <c r="T26" s="121">
        <v>106.20408740560956</v>
      </c>
      <c r="U26" s="121">
        <v>108.68411438556569</v>
      </c>
      <c r="V26" s="121">
        <v>157.07709469932044</v>
      </c>
      <c r="W26" s="121">
        <v>122.368556053221</v>
      </c>
    </row>
    <row r="27" spans="1:23" ht="12.75" customHeight="1" x14ac:dyDescent="0.25">
      <c r="A27" s="110" t="s">
        <v>97</v>
      </c>
      <c r="B27" s="121">
        <v>128.4528462176041</v>
      </c>
      <c r="C27" s="121">
        <v>126.31103463977479</v>
      </c>
      <c r="D27" s="121">
        <v>106.930490121711</v>
      </c>
      <c r="E27" s="121">
        <v>98.211375133285856</v>
      </c>
      <c r="F27" s="121">
        <v>107.36616629258727</v>
      </c>
      <c r="G27" s="121">
        <v>106.79371426637833</v>
      </c>
      <c r="H27" s="121">
        <v>111.31597275232494</v>
      </c>
      <c r="I27" s="121">
        <v>119.46500135072274</v>
      </c>
      <c r="J27" s="121">
        <v>169.18303732077482</v>
      </c>
      <c r="K27" s="121">
        <v>113.46188216717444</v>
      </c>
      <c r="L27" s="121">
        <v>118.25127820022901</v>
      </c>
      <c r="M27" s="121">
        <v>109.12951273337055</v>
      </c>
      <c r="N27" s="121">
        <v>117.64924034085341</v>
      </c>
      <c r="O27" s="121">
        <v>116.72614408236976</v>
      </c>
      <c r="P27" s="121">
        <v>114.7346057083146</v>
      </c>
      <c r="Q27" s="121">
        <v>113.92749131960133</v>
      </c>
      <c r="R27" s="122">
        <v>114.71192532908999</v>
      </c>
      <c r="S27" s="121">
        <v>109.83308443751464</v>
      </c>
      <c r="T27" s="121">
        <v>106.60420460014005</v>
      </c>
      <c r="U27" s="121">
        <v>108.10354658378672</v>
      </c>
      <c r="V27" s="121">
        <v>157.9425689503353</v>
      </c>
      <c r="W27" s="121">
        <v>117.73160830878165</v>
      </c>
    </row>
    <row r="28" spans="1:23" ht="12.75" customHeight="1" x14ac:dyDescent="0.25">
      <c r="A28" s="113" t="s">
        <v>96</v>
      </c>
      <c r="B28" s="121">
        <v>94.274555524794764</v>
      </c>
      <c r="C28" s="121">
        <v>132.98024940431171</v>
      </c>
      <c r="D28" s="121">
        <v>103.72123928404216</v>
      </c>
      <c r="E28" s="121">
        <v>99.671030673853323</v>
      </c>
      <c r="F28" s="121">
        <v>104.34242279651451</v>
      </c>
      <c r="G28" s="121">
        <v>104.59431451629803</v>
      </c>
      <c r="H28" s="121">
        <v>109.41335179850276</v>
      </c>
      <c r="I28" s="121">
        <v>120.7499918287</v>
      </c>
      <c r="J28" s="121">
        <v>178.75749775226427</v>
      </c>
      <c r="K28" s="121">
        <v>119.44417935826263</v>
      </c>
      <c r="L28" s="121">
        <v>120.28501682636407</v>
      </c>
      <c r="M28" s="121">
        <v>112.18794662332111</v>
      </c>
      <c r="N28" s="121">
        <v>117.15662307912145</v>
      </c>
      <c r="O28" s="121">
        <v>118.66467023960398</v>
      </c>
      <c r="P28" s="121">
        <v>113.625639229988</v>
      </c>
      <c r="Q28" s="121">
        <v>111.18903877286589</v>
      </c>
      <c r="R28" s="122">
        <v>113.37793270730057</v>
      </c>
      <c r="S28" s="121">
        <v>113.48653557431412</v>
      </c>
      <c r="T28" s="121">
        <v>110.96512933520883</v>
      </c>
      <c r="U28" s="121">
        <v>99.436091498763915</v>
      </c>
      <c r="V28" s="121">
        <v>149.34100357333622</v>
      </c>
      <c r="W28" s="121">
        <v>110.19238025108432</v>
      </c>
    </row>
    <row r="29" spans="1:23" ht="12.75" customHeight="1" x14ac:dyDescent="0.25">
      <c r="A29" s="106" t="s">
        <v>95</v>
      </c>
      <c r="B29" s="119">
        <v>143.02761268535451</v>
      </c>
      <c r="C29" s="119">
        <v>130.551747242028</v>
      </c>
      <c r="D29" s="119">
        <v>92.070219580607386</v>
      </c>
      <c r="E29" s="119">
        <v>106.33190701340475</v>
      </c>
      <c r="F29" s="119">
        <v>103.10366850491664</v>
      </c>
      <c r="G29" s="119">
        <v>98.083443850614913</v>
      </c>
      <c r="H29" s="119">
        <v>98.150681632096507</v>
      </c>
      <c r="I29" s="119">
        <v>110.38078544864514</v>
      </c>
      <c r="J29" s="119">
        <v>172.38470789984149</v>
      </c>
      <c r="K29" s="119">
        <v>102.09150643283297</v>
      </c>
      <c r="L29" s="119">
        <v>120.03129962498399</v>
      </c>
      <c r="M29" s="119">
        <v>107.97392030978762</v>
      </c>
      <c r="N29" s="119">
        <v>118.08239338961583</v>
      </c>
      <c r="O29" s="119">
        <v>113.53245147614589</v>
      </c>
      <c r="P29" s="119">
        <v>110.8648112076781</v>
      </c>
      <c r="Q29" s="119">
        <v>108.7448835066477</v>
      </c>
      <c r="R29" s="120">
        <v>110.6259482566041</v>
      </c>
      <c r="S29" s="119">
        <v>109.7358909565945</v>
      </c>
      <c r="T29" s="119">
        <v>108.25804764792946</v>
      </c>
      <c r="U29" s="119">
        <v>99.166299431077562</v>
      </c>
      <c r="V29" s="119">
        <v>133.76908841285095</v>
      </c>
      <c r="W29" s="119">
        <v>97.659959364851701</v>
      </c>
    </row>
    <row r="30" spans="1:23" ht="12.75" customHeight="1" x14ac:dyDescent="0.25">
      <c r="A30" s="106" t="s">
        <v>94</v>
      </c>
      <c r="B30" s="119">
        <v>144.8036082167724</v>
      </c>
      <c r="C30" s="119">
        <v>140.45764064665678</v>
      </c>
      <c r="D30" s="119">
        <v>103.64778898446771</v>
      </c>
      <c r="E30" s="119">
        <v>112.22599160864101</v>
      </c>
      <c r="F30" s="119">
        <v>109.58204568725229</v>
      </c>
      <c r="G30" s="119">
        <v>107.66304945051849</v>
      </c>
      <c r="H30" s="119">
        <v>105.30530421333869</v>
      </c>
      <c r="I30" s="119">
        <v>118.49631815821482</v>
      </c>
      <c r="J30" s="119">
        <v>173.66546029354106</v>
      </c>
      <c r="K30" s="119">
        <v>99.389241464549741</v>
      </c>
      <c r="L30" s="119">
        <v>121.64353258467422</v>
      </c>
      <c r="M30" s="119">
        <v>111.27204172603894</v>
      </c>
      <c r="N30" s="119">
        <v>120.64115413378588</v>
      </c>
      <c r="O30" s="119">
        <v>116.3676183231065</v>
      </c>
      <c r="P30" s="119">
        <v>115.58641334671643</v>
      </c>
      <c r="Q30" s="119">
        <v>113.88185970479199</v>
      </c>
      <c r="R30" s="120">
        <v>115.41174725837676</v>
      </c>
      <c r="S30" s="119">
        <v>112.48799722715748</v>
      </c>
      <c r="T30" s="119">
        <v>110.58203014733969</v>
      </c>
      <c r="U30" s="119">
        <v>104.03560889898328</v>
      </c>
      <c r="V30" s="119">
        <v>139.68532955576731</v>
      </c>
      <c r="W30" s="119">
        <v>102.13873437790301</v>
      </c>
    </row>
    <row r="31" spans="1:23" ht="12.75" customHeight="1" x14ac:dyDescent="0.25">
      <c r="A31" s="106" t="s">
        <v>93</v>
      </c>
      <c r="B31" s="119">
        <v>143.4610423292616</v>
      </c>
      <c r="C31" s="119">
        <v>146.29588782467977</v>
      </c>
      <c r="D31" s="119">
        <v>110.06005508064663</v>
      </c>
      <c r="E31" s="119">
        <v>111.54565996898317</v>
      </c>
      <c r="F31" s="119">
        <v>115.01521122030195</v>
      </c>
      <c r="G31" s="119">
        <v>112.93286656056969</v>
      </c>
      <c r="H31" s="119">
        <v>109.8815611252311</v>
      </c>
      <c r="I31" s="119">
        <v>125.34917080240815</v>
      </c>
      <c r="J31" s="119">
        <v>179.89776143493265</v>
      </c>
      <c r="K31" s="119">
        <v>118.03432614505279</v>
      </c>
      <c r="L31" s="119">
        <v>123.05550283967831</v>
      </c>
      <c r="M31" s="119">
        <v>114.2795850494457</v>
      </c>
      <c r="N31" s="119">
        <v>120.48986484695793</v>
      </c>
      <c r="O31" s="119">
        <v>120.69436235393533</v>
      </c>
      <c r="P31" s="119">
        <v>119.90218611087175</v>
      </c>
      <c r="Q31" s="119">
        <v>116.63690003400545</v>
      </c>
      <c r="R31" s="120">
        <v>119.50081440625308</v>
      </c>
      <c r="S31" s="119">
        <v>112.81063211333074</v>
      </c>
      <c r="T31" s="119">
        <v>111.05988130935897</v>
      </c>
      <c r="U31" s="119">
        <v>107.61532217179415</v>
      </c>
      <c r="V31" s="119">
        <v>189.75263146867894</v>
      </c>
      <c r="W31" s="119">
        <v>107.59113380620899</v>
      </c>
    </row>
    <row r="32" spans="1:23" ht="12.75" customHeight="1" x14ac:dyDescent="0.25">
      <c r="A32" s="109" t="s">
        <v>92</v>
      </c>
      <c r="B32" s="119">
        <v>102.55641818484371</v>
      </c>
      <c r="C32" s="119">
        <v>147.58267252488122</v>
      </c>
      <c r="D32" s="119">
        <v>110.61482803136043</v>
      </c>
      <c r="E32" s="119">
        <v>115.73409676933699</v>
      </c>
      <c r="F32" s="119">
        <v>116.63342375868828</v>
      </c>
      <c r="G32" s="119">
        <v>114.21407421883356</v>
      </c>
      <c r="H32" s="119">
        <v>108.34255241551611</v>
      </c>
      <c r="I32" s="119">
        <v>123.16769969764931</v>
      </c>
      <c r="J32" s="119">
        <v>191.9549549233505</v>
      </c>
      <c r="K32" s="119">
        <v>122.52724260604377</v>
      </c>
      <c r="L32" s="119">
        <v>126.3575608857614</v>
      </c>
      <c r="M32" s="119">
        <v>118.63300954011102</v>
      </c>
      <c r="N32" s="119">
        <v>120.01566293530433</v>
      </c>
      <c r="O32" s="119">
        <v>122.97354296290315</v>
      </c>
      <c r="P32" s="119">
        <v>119.68354457884675</v>
      </c>
      <c r="Q32" s="119">
        <v>116.14984112209656</v>
      </c>
      <c r="R32" s="120">
        <v>119.242551614289</v>
      </c>
      <c r="S32" s="119">
        <v>115.33388598250862</v>
      </c>
      <c r="T32" s="119">
        <v>114.01746885499259</v>
      </c>
      <c r="U32" s="119">
        <v>106.98979322828379</v>
      </c>
      <c r="V32" s="119">
        <v>180.4917511598909</v>
      </c>
      <c r="W32" s="119">
        <v>100.2787249697836</v>
      </c>
    </row>
    <row r="33" spans="1:23" ht="12.75" customHeight="1" x14ac:dyDescent="0.25">
      <c r="A33" s="110" t="s">
        <v>91</v>
      </c>
      <c r="B33" s="121">
        <v>165.01359647519641</v>
      </c>
      <c r="C33" s="121">
        <v>134.29750672115949</v>
      </c>
      <c r="D33" s="121">
        <v>89.657989611735516</v>
      </c>
      <c r="E33" s="121">
        <v>116.84953846820416</v>
      </c>
      <c r="F33" s="121">
        <v>102.307207495068</v>
      </c>
      <c r="G33" s="121">
        <v>98.151359087173347</v>
      </c>
      <c r="H33" s="121">
        <v>98.565322004075497</v>
      </c>
      <c r="I33" s="121">
        <v>104.3515992310473</v>
      </c>
      <c r="J33" s="121">
        <v>177.54721095103778</v>
      </c>
      <c r="K33" s="121">
        <v>99.496262144904264</v>
      </c>
      <c r="L33" s="121">
        <v>128.20622508698131</v>
      </c>
      <c r="M33" s="121">
        <v>110.51393161788432</v>
      </c>
      <c r="N33" s="121">
        <v>120.61580438998236</v>
      </c>
      <c r="O33" s="121">
        <v>115.6107998740394</v>
      </c>
      <c r="P33" s="121">
        <v>113.57821922834047</v>
      </c>
      <c r="Q33" s="121">
        <v>113.01962954653446</v>
      </c>
      <c r="R33" s="122">
        <v>113.57637370592631</v>
      </c>
      <c r="S33" s="121">
        <v>109.7169087254191</v>
      </c>
      <c r="T33" s="121">
        <v>107.44559469308733</v>
      </c>
      <c r="U33" s="121">
        <v>102.26240013104433</v>
      </c>
      <c r="V33" s="121">
        <v>153.3857866315798</v>
      </c>
      <c r="W33" s="121">
        <v>93.12665052754457</v>
      </c>
    </row>
    <row r="34" spans="1:23" ht="12.75" customHeight="1" x14ac:dyDescent="0.25">
      <c r="A34" s="110" t="s">
        <v>90</v>
      </c>
      <c r="B34" s="121">
        <v>164.25781099043775</v>
      </c>
      <c r="C34" s="121">
        <v>137.613068431887</v>
      </c>
      <c r="D34" s="121">
        <v>105.80452093213059</v>
      </c>
      <c r="E34" s="121">
        <v>112.33817181889236</v>
      </c>
      <c r="F34" s="121">
        <v>96.087442557595736</v>
      </c>
      <c r="G34" s="121">
        <v>105.51905316115632</v>
      </c>
      <c r="H34" s="121">
        <v>103.51013620510825</v>
      </c>
      <c r="I34" s="121">
        <v>115.15123925617273</v>
      </c>
      <c r="J34" s="121">
        <v>182.00575788183795</v>
      </c>
      <c r="K34" s="121">
        <v>95.6022045711548</v>
      </c>
      <c r="L34" s="121">
        <v>127.89693618159438</v>
      </c>
      <c r="M34" s="121">
        <v>110.66218033988507</v>
      </c>
      <c r="N34" s="121">
        <v>124.25150562467319</v>
      </c>
      <c r="O34" s="121">
        <v>117.40197915485955</v>
      </c>
      <c r="P34" s="121">
        <v>116.81200889982095</v>
      </c>
      <c r="Q34" s="121">
        <v>112.92235620073963</v>
      </c>
      <c r="R34" s="122">
        <v>116.31339274401309</v>
      </c>
      <c r="S34" s="121">
        <v>110.19355387753451</v>
      </c>
      <c r="T34" s="121">
        <v>110.86238666801441</v>
      </c>
      <c r="U34" s="121">
        <v>96.933429344420873</v>
      </c>
      <c r="V34" s="121">
        <v>177.97215267242353</v>
      </c>
      <c r="W34" s="121">
        <v>97.941603442844766</v>
      </c>
    </row>
    <row r="35" spans="1:23" ht="12.75" customHeight="1" x14ac:dyDescent="0.25">
      <c r="A35" s="110" t="s">
        <v>89</v>
      </c>
      <c r="B35" s="121">
        <v>145.56809166017831</v>
      </c>
      <c r="C35" s="121">
        <v>149.99104408444276</v>
      </c>
      <c r="D35" s="121">
        <v>118.53807841432003</v>
      </c>
      <c r="E35" s="121">
        <v>115.12756960817799</v>
      </c>
      <c r="F35" s="121">
        <v>101.18681379559654</v>
      </c>
      <c r="G35" s="121">
        <v>115.08560630433604</v>
      </c>
      <c r="H35" s="121">
        <v>106.40437617885085</v>
      </c>
      <c r="I35" s="121">
        <v>122.76243315058551</v>
      </c>
      <c r="J35" s="121">
        <v>183.18450797308299</v>
      </c>
      <c r="K35" s="121">
        <v>113.45715275894291</v>
      </c>
      <c r="L35" s="121">
        <v>126.32138231415998</v>
      </c>
      <c r="M35" s="121">
        <v>114.18749608426592</v>
      </c>
      <c r="N35" s="121">
        <v>124.71656753643995</v>
      </c>
      <c r="O35" s="121">
        <v>121.26165118057737</v>
      </c>
      <c r="P35" s="121">
        <v>121.03349048037767</v>
      </c>
      <c r="Q35" s="121">
        <v>115.21627658060962</v>
      </c>
      <c r="R35" s="122">
        <v>120.24910545605671</v>
      </c>
      <c r="S35" s="121">
        <v>111.98507035389825</v>
      </c>
      <c r="T35" s="121">
        <v>113.28941854013468</v>
      </c>
      <c r="U35" s="121">
        <v>100.20541638651477</v>
      </c>
      <c r="V35" s="121">
        <v>192.73466165782622</v>
      </c>
      <c r="W35" s="121">
        <v>103.61676934497864</v>
      </c>
    </row>
    <row r="36" spans="1:23" ht="12.75" customHeight="1" x14ac:dyDescent="0.25">
      <c r="A36" s="113" t="s">
        <v>88</v>
      </c>
      <c r="B36" s="121">
        <v>103.35248059379558</v>
      </c>
      <c r="C36" s="121">
        <v>168.87380888725357</v>
      </c>
      <c r="D36" s="121">
        <v>113.46572815977672</v>
      </c>
      <c r="E36" s="121">
        <v>118.0958556757773</v>
      </c>
      <c r="F36" s="121">
        <v>105.01510162121113</v>
      </c>
      <c r="G36" s="121">
        <v>114.58597804078502</v>
      </c>
      <c r="H36" s="121">
        <v>111.5469430982473</v>
      </c>
      <c r="I36" s="121">
        <v>124.41838281614375</v>
      </c>
      <c r="J36" s="121">
        <v>191.3937992426799</v>
      </c>
      <c r="K36" s="121">
        <v>119.25814821285428</v>
      </c>
      <c r="L36" s="121">
        <v>127.68170151856567</v>
      </c>
      <c r="M36" s="121">
        <v>116.56652386411555</v>
      </c>
      <c r="N36" s="121">
        <v>125.04278350277454</v>
      </c>
      <c r="O36" s="121">
        <v>123.98811788750655</v>
      </c>
      <c r="P36" s="121">
        <v>120.33012869895464</v>
      </c>
      <c r="Q36" s="121">
        <v>117.17795960620766</v>
      </c>
      <c r="R36" s="122">
        <v>119.94454676031935</v>
      </c>
      <c r="S36" s="121">
        <v>116.01389435141235</v>
      </c>
      <c r="T36" s="121">
        <v>119.40744756340371</v>
      </c>
      <c r="U36" s="121">
        <v>101.75820533804895</v>
      </c>
      <c r="V36" s="121">
        <v>190.5156694971655</v>
      </c>
      <c r="W36" s="121">
        <v>111.0124631374113</v>
      </c>
    </row>
    <row r="37" spans="1:23" ht="12.75" customHeight="1" x14ac:dyDescent="0.25">
      <c r="A37" s="106" t="s">
        <v>87</v>
      </c>
      <c r="B37" s="119">
        <v>165.03428735186324</v>
      </c>
      <c r="C37" s="119">
        <v>137.29959671550887</v>
      </c>
      <c r="D37" s="119">
        <v>102.38309615973958</v>
      </c>
      <c r="E37" s="119">
        <v>117.1250012079495</v>
      </c>
      <c r="F37" s="119">
        <v>103.05972184851427</v>
      </c>
      <c r="G37" s="119">
        <v>105.39203898600572</v>
      </c>
      <c r="H37" s="119">
        <v>106.42797943102217</v>
      </c>
      <c r="I37" s="119">
        <v>114.83649235272006</v>
      </c>
      <c r="J37" s="119">
        <v>179.58789818665622</v>
      </c>
      <c r="K37" s="119">
        <v>100.90278388541849</v>
      </c>
      <c r="L37" s="119">
        <v>129.09632628728428</v>
      </c>
      <c r="M37" s="119">
        <v>109.03658345284008</v>
      </c>
      <c r="N37" s="119">
        <v>129.7227734453059</v>
      </c>
      <c r="O37" s="119">
        <v>119.44978010759128</v>
      </c>
      <c r="P37" s="119">
        <v>118.20332782090587</v>
      </c>
      <c r="Q37" s="119">
        <v>116.17049386960166</v>
      </c>
      <c r="R37" s="120">
        <v>117.98095902253547</v>
      </c>
      <c r="S37" s="119">
        <v>110.71150888726169</v>
      </c>
      <c r="T37" s="119">
        <v>111.36698846884914</v>
      </c>
      <c r="U37" s="119">
        <v>103.19336221954248</v>
      </c>
      <c r="V37" s="119">
        <v>181.37278586661822</v>
      </c>
      <c r="W37" s="119">
        <v>102.70076933842942</v>
      </c>
    </row>
    <row r="38" spans="1:23" ht="12.75" customHeight="1" x14ac:dyDescent="0.25">
      <c r="A38" s="106" t="s">
        <v>86</v>
      </c>
      <c r="B38" s="119">
        <v>167.55066831016936</v>
      </c>
      <c r="C38" s="119">
        <v>143.11640040646583</v>
      </c>
      <c r="D38" s="119">
        <v>114.16324882190919</v>
      </c>
      <c r="E38" s="119">
        <v>122.85716411466124</v>
      </c>
      <c r="F38" s="119">
        <v>108.81256877045951</v>
      </c>
      <c r="G38" s="119">
        <v>114.92201869399578</v>
      </c>
      <c r="H38" s="119">
        <v>113.24366754670798</v>
      </c>
      <c r="I38" s="119">
        <v>122.54351044486481</v>
      </c>
      <c r="J38" s="119">
        <v>186.7309217993612</v>
      </c>
      <c r="K38" s="119">
        <v>109.40973720873063</v>
      </c>
      <c r="L38" s="119">
        <v>133.13626617543252</v>
      </c>
      <c r="M38" s="119">
        <v>114.83217769560378</v>
      </c>
      <c r="N38" s="119">
        <v>127.98372193697899</v>
      </c>
      <c r="O38" s="119">
        <v>123.94300411500966</v>
      </c>
      <c r="P38" s="119">
        <v>124.06642121241244</v>
      </c>
      <c r="Q38" s="119">
        <v>120.69778015038634</v>
      </c>
      <c r="R38" s="120">
        <v>123.65074002038048</v>
      </c>
      <c r="S38" s="119">
        <v>113.61881620090605</v>
      </c>
      <c r="T38" s="119">
        <v>118.02426686375723</v>
      </c>
      <c r="U38" s="119">
        <v>108.50815000732968</v>
      </c>
      <c r="V38" s="119">
        <v>201.16968046587141</v>
      </c>
      <c r="W38" s="119">
        <v>109.95462997855688</v>
      </c>
    </row>
    <row r="39" spans="1:23" ht="12.75" customHeight="1" x14ac:dyDescent="0.25">
      <c r="A39" s="106" t="s">
        <v>85</v>
      </c>
      <c r="B39" s="119">
        <v>152.19680385853252</v>
      </c>
      <c r="C39" s="119">
        <v>152.61223034044772</v>
      </c>
      <c r="D39" s="119">
        <v>126.029478843531</v>
      </c>
      <c r="E39" s="119">
        <v>123.37867193891798</v>
      </c>
      <c r="F39" s="119">
        <v>120.64681481847255</v>
      </c>
      <c r="G39" s="119">
        <v>125.24908655161801</v>
      </c>
      <c r="H39" s="119">
        <v>119.27975962677179</v>
      </c>
      <c r="I39" s="119">
        <v>126.01152343115349</v>
      </c>
      <c r="J39" s="119">
        <v>192.44731656715447</v>
      </c>
      <c r="K39" s="119">
        <v>112.55869260972474</v>
      </c>
      <c r="L39" s="119">
        <v>137.15576589831011</v>
      </c>
      <c r="M39" s="119">
        <v>119.23609461658785</v>
      </c>
      <c r="N39" s="119">
        <v>128.73846953742853</v>
      </c>
      <c r="O39" s="119">
        <v>127.58794243885106</v>
      </c>
      <c r="P39" s="119">
        <v>128.56228360853993</v>
      </c>
      <c r="Q39" s="119">
        <v>125.10187258977876</v>
      </c>
      <c r="R39" s="120">
        <v>128.13601163116516</v>
      </c>
      <c r="S39" s="119">
        <v>117.45796445837414</v>
      </c>
      <c r="T39" s="119">
        <v>118.18220246147285</v>
      </c>
      <c r="U39" s="119">
        <v>114.41305312670076</v>
      </c>
      <c r="V39" s="119">
        <v>219.14720451722536</v>
      </c>
      <c r="W39" s="119">
        <v>117.06688402389251</v>
      </c>
    </row>
    <row r="40" spans="1:23" ht="12.75" customHeight="1" x14ac:dyDescent="0.25">
      <c r="A40" s="109" t="s">
        <v>84</v>
      </c>
      <c r="B40" s="119">
        <v>104.94586474005111</v>
      </c>
      <c r="C40" s="119">
        <v>154.97443705168254</v>
      </c>
      <c r="D40" s="119">
        <v>123.71649217167906</v>
      </c>
      <c r="E40" s="119">
        <v>126.8014085983452</v>
      </c>
      <c r="F40" s="119">
        <v>115.55115992329172</v>
      </c>
      <c r="G40" s="119">
        <v>123.37741881203645</v>
      </c>
      <c r="H40" s="119">
        <v>120.01623647023921</v>
      </c>
      <c r="I40" s="119">
        <v>128.71936790728975</v>
      </c>
      <c r="J40" s="119">
        <v>206.97070099277903</v>
      </c>
      <c r="K40" s="119">
        <v>121.36023252675174</v>
      </c>
      <c r="L40" s="119">
        <v>138.71963372535572</v>
      </c>
      <c r="M40" s="119">
        <v>125.35587973130767</v>
      </c>
      <c r="N40" s="119">
        <v>128.5160963975396</v>
      </c>
      <c r="O40" s="119">
        <v>131.24065032149741</v>
      </c>
      <c r="P40" s="119">
        <v>127.60748806215452</v>
      </c>
      <c r="Q40" s="119">
        <v>125.58175046241512</v>
      </c>
      <c r="R40" s="120">
        <v>127.39234667115664</v>
      </c>
      <c r="S40" s="119">
        <v>123.69483766106079</v>
      </c>
      <c r="T40" s="119">
        <v>120.91250538187184</v>
      </c>
      <c r="U40" s="119">
        <v>109.09114163848228</v>
      </c>
      <c r="V40" s="119">
        <v>216.34942643456773</v>
      </c>
      <c r="W40" s="119">
        <v>118.02187418580749</v>
      </c>
    </row>
    <row r="41" spans="1:23" ht="12.75" customHeight="1" x14ac:dyDescent="0.25">
      <c r="A41" s="110" t="s">
        <v>83</v>
      </c>
      <c r="B41" s="121">
        <v>170.27675038687698</v>
      </c>
      <c r="C41" s="121">
        <v>139.946411138938</v>
      </c>
      <c r="D41" s="121">
        <v>107.005860485146</v>
      </c>
      <c r="E41" s="121">
        <v>124.80398046638099</v>
      </c>
      <c r="F41" s="121">
        <v>105.28177640968299</v>
      </c>
      <c r="G41" s="121">
        <v>109.82089041847051</v>
      </c>
      <c r="H41" s="121">
        <v>110.04568999057398</v>
      </c>
      <c r="I41" s="121">
        <v>120.896746552921</v>
      </c>
      <c r="J41" s="121">
        <v>193.228596825653</v>
      </c>
      <c r="K41" s="121">
        <v>110.86130818901101</v>
      </c>
      <c r="L41" s="121">
        <v>137.57890714252201</v>
      </c>
      <c r="M41" s="121">
        <v>115.925528671595</v>
      </c>
      <c r="N41" s="121">
        <v>128.87328809768098</v>
      </c>
      <c r="O41" s="121">
        <v>124.86601322250648</v>
      </c>
      <c r="P41" s="121">
        <v>123.19943134037217</v>
      </c>
      <c r="Q41" s="121">
        <v>120.73215108412401</v>
      </c>
      <c r="R41" s="122">
        <v>122.91766611237918</v>
      </c>
      <c r="S41" s="121">
        <v>116.59942558701002</v>
      </c>
      <c r="T41" s="121">
        <v>115.49759727317399</v>
      </c>
      <c r="U41" s="121">
        <v>104.60143492463602</v>
      </c>
      <c r="V41" s="121">
        <v>199.30162810205593</v>
      </c>
      <c r="W41" s="121">
        <v>111.864944276215</v>
      </c>
    </row>
    <row r="42" spans="1:23" ht="12.75" customHeight="1" x14ac:dyDescent="0.25">
      <c r="A42" s="110" t="s">
        <v>82</v>
      </c>
      <c r="B42" s="121">
        <v>171.54086712322601</v>
      </c>
      <c r="C42" s="121">
        <v>159.95616613161101</v>
      </c>
      <c r="D42" s="121">
        <v>121.145152781843</v>
      </c>
      <c r="E42" s="121">
        <v>125.795090460361</v>
      </c>
      <c r="F42" s="121">
        <v>109.70147001494</v>
      </c>
      <c r="G42" s="121">
        <v>120.93534057851568</v>
      </c>
      <c r="H42" s="121">
        <v>118.78129333426</v>
      </c>
      <c r="I42" s="121">
        <v>128.519929394462</v>
      </c>
      <c r="J42" s="121">
        <v>200.91279799500498</v>
      </c>
      <c r="K42" s="121">
        <v>112.076678671929</v>
      </c>
      <c r="L42" s="121">
        <v>138.76881137332902</v>
      </c>
      <c r="M42" s="121">
        <v>120.91371226937299</v>
      </c>
      <c r="N42" s="121">
        <v>131.12696864891299</v>
      </c>
      <c r="O42" s="121">
        <v>129.18083157915586</v>
      </c>
      <c r="P42" s="121">
        <v>129.42365594790343</v>
      </c>
      <c r="Q42" s="121">
        <v>127.197996301399</v>
      </c>
      <c r="R42" s="122">
        <v>129.18408079089295</v>
      </c>
      <c r="S42" s="121">
        <v>119.06270704342805</v>
      </c>
      <c r="T42" s="121">
        <v>118.71916512972697</v>
      </c>
      <c r="U42" s="121">
        <v>111.81476378109004</v>
      </c>
      <c r="V42" s="121">
        <v>223.55781349402594</v>
      </c>
      <c r="W42" s="121">
        <v>119.10014586960401</v>
      </c>
    </row>
    <row r="43" spans="1:23" ht="12.75" customHeight="1" x14ac:dyDescent="0.25">
      <c r="A43" s="110" t="s">
        <v>81</v>
      </c>
      <c r="B43" s="121">
        <v>149.149592410384</v>
      </c>
      <c r="C43" s="121">
        <v>162.90948969882598</v>
      </c>
      <c r="D43" s="121">
        <v>124.742354101779</v>
      </c>
      <c r="E43" s="121">
        <v>126.022679516145</v>
      </c>
      <c r="F43" s="121">
        <v>112.19398852067199</v>
      </c>
      <c r="G43" s="121">
        <v>123.86080353198234</v>
      </c>
      <c r="H43" s="121">
        <v>121.118555313407</v>
      </c>
      <c r="I43" s="121">
        <v>128.78654983954701</v>
      </c>
      <c r="J43" s="121">
        <v>202.90978176865201</v>
      </c>
      <c r="K43" s="121">
        <v>122.18210729439301</v>
      </c>
      <c r="L43" s="121">
        <v>140.48590177035803</v>
      </c>
      <c r="M43" s="121">
        <v>125.37797103333</v>
      </c>
      <c r="N43" s="121">
        <v>130.77610190198402</v>
      </c>
      <c r="O43" s="121">
        <v>132.1011621044857</v>
      </c>
      <c r="P43" s="121">
        <v>130.92605666300904</v>
      </c>
      <c r="Q43" s="121">
        <v>129.72846896952299</v>
      </c>
      <c r="R43" s="122">
        <v>130.8460583732296</v>
      </c>
      <c r="S43" s="121">
        <v>122.60891000459202</v>
      </c>
      <c r="T43" s="121">
        <v>120.209045551911</v>
      </c>
      <c r="U43" s="121">
        <v>115.40316610570002</v>
      </c>
      <c r="V43" s="121">
        <v>243.04735591544687</v>
      </c>
      <c r="W43" s="121">
        <v>126.10660999778899</v>
      </c>
    </row>
    <row r="44" spans="1:23" ht="12.75" customHeight="1" x14ac:dyDescent="0.25">
      <c r="A44" s="113" t="s">
        <v>80</v>
      </c>
      <c r="B44" s="121">
        <v>105.36575407951403</v>
      </c>
      <c r="C44" s="121">
        <v>165.216621430625</v>
      </c>
      <c r="D44" s="121">
        <v>123.856518231232</v>
      </c>
      <c r="E44" s="121">
        <v>128.95915475711399</v>
      </c>
      <c r="F44" s="121">
        <v>111.485302254705</v>
      </c>
      <c r="G44" s="121">
        <v>123.67603453461433</v>
      </c>
      <c r="H44" s="121">
        <v>123.30829136176</v>
      </c>
      <c r="I44" s="121">
        <v>131.64627021307001</v>
      </c>
      <c r="J44" s="121">
        <v>213.01873021069002</v>
      </c>
      <c r="K44" s="121">
        <v>124.918576244666</v>
      </c>
      <c r="L44" s="121">
        <v>143.73105411379203</v>
      </c>
      <c r="M44" s="121">
        <v>128.99914362570198</v>
      </c>
      <c r="N44" s="121">
        <v>129.51944375142199</v>
      </c>
      <c r="O44" s="121">
        <v>134.45785676297075</v>
      </c>
      <c r="P44" s="121">
        <v>129.91337116839736</v>
      </c>
      <c r="Q44" s="121">
        <v>130.65942884495399</v>
      </c>
      <c r="R44" s="122">
        <v>130.1319894399673</v>
      </c>
      <c r="S44" s="121">
        <v>127.79517936497002</v>
      </c>
      <c r="T44" s="121">
        <v>123.481136845188</v>
      </c>
      <c r="U44" s="121">
        <v>111.90027598857301</v>
      </c>
      <c r="V44" s="121">
        <v>231.02554168847092</v>
      </c>
      <c r="W44" s="121">
        <v>124.08019825639198</v>
      </c>
    </row>
    <row r="45" spans="1:23" ht="12.75" customHeight="1" x14ac:dyDescent="0.25">
      <c r="A45" s="106" t="s">
        <v>79</v>
      </c>
      <c r="B45" s="119">
        <v>171.13197158253598</v>
      </c>
      <c r="C45" s="119">
        <v>159.10719714868898</v>
      </c>
      <c r="D45" s="119">
        <v>109.69103377311498</v>
      </c>
      <c r="E45" s="119">
        <v>128.11684558166999</v>
      </c>
      <c r="F45" s="119">
        <v>105.788627110779</v>
      </c>
      <c r="G45" s="119">
        <v>113.45297580447439</v>
      </c>
      <c r="H45" s="119">
        <v>116.34021419028497</v>
      </c>
      <c r="I45" s="119">
        <v>125.67834382133401</v>
      </c>
      <c r="J45" s="119">
        <v>195.30228381333799</v>
      </c>
      <c r="K45" s="119">
        <v>122.41646841236499</v>
      </c>
      <c r="L45" s="119">
        <v>142.13118155942098</v>
      </c>
      <c r="M45" s="119">
        <v>121.014079735002</v>
      </c>
      <c r="N45" s="119">
        <v>133.43244037232301</v>
      </c>
      <c r="O45" s="119">
        <v>130.62035612011081</v>
      </c>
      <c r="P45" s="119">
        <v>127.84044392974113</v>
      </c>
      <c r="Q45" s="119">
        <v>129.39571116254999</v>
      </c>
      <c r="R45" s="120">
        <v>128.17743191335168</v>
      </c>
      <c r="S45" s="119">
        <v>122.34513439518902</v>
      </c>
      <c r="T45" s="119">
        <v>118.923631485399</v>
      </c>
      <c r="U45" s="119">
        <v>113.80423720742905</v>
      </c>
      <c r="V45" s="119">
        <v>216.22266584107396</v>
      </c>
      <c r="W45" s="119">
        <v>128.41097769800501</v>
      </c>
    </row>
    <row r="46" spans="1:23" ht="12.75" customHeight="1" x14ac:dyDescent="0.25">
      <c r="A46" s="106" t="s">
        <v>78</v>
      </c>
      <c r="B46" s="119">
        <v>170.96991906014702</v>
      </c>
      <c r="C46" s="119">
        <v>162.17757222958397</v>
      </c>
      <c r="D46" s="119">
        <v>117.60077637429301</v>
      </c>
      <c r="E46" s="119">
        <v>129.17470049314602</v>
      </c>
      <c r="F46" s="119">
        <v>105.90913589962301</v>
      </c>
      <c r="G46" s="119">
        <v>118.68961707641927</v>
      </c>
      <c r="H46" s="119">
        <v>121.30385783999597</v>
      </c>
      <c r="I46" s="119">
        <v>129.51099407294799</v>
      </c>
      <c r="J46" s="119">
        <v>197.98612565262999</v>
      </c>
      <c r="K46" s="119">
        <v>126.501367714726</v>
      </c>
      <c r="L46" s="119">
        <v>145.10527474827401</v>
      </c>
      <c r="M46" s="119">
        <v>124.90664317431298</v>
      </c>
      <c r="N46" s="119">
        <v>135.79447773519502</v>
      </c>
      <c r="O46" s="119">
        <v>134.20970156504478</v>
      </c>
      <c r="P46" s="119">
        <v>131.7716259416863</v>
      </c>
      <c r="Q46" s="119">
        <v>133.47156379306799</v>
      </c>
      <c r="R46" s="120">
        <v>132.13373748732519</v>
      </c>
      <c r="S46" s="119">
        <v>125.96322940246903</v>
      </c>
      <c r="T46" s="119">
        <v>121.54852835956301</v>
      </c>
      <c r="U46" s="119">
        <v>115.84550837990804</v>
      </c>
      <c r="V46" s="119">
        <v>219.69709720350292</v>
      </c>
      <c r="W46" s="119">
        <v>134.67572367619499</v>
      </c>
    </row>
    <row r="47" spans="1:23" ht="12.75" customHeight="1" x14ac:dyDescent="0.25">
      <c r="A47" s="106" t="s">
        <v>77</v>
      </c>
      <c r="B47" s="119">
        <v>165.72204149099099</v>
      </c>
      <c r="C47" s="119">
        <v>171.56356986879797</v>
      </c>
      <c r="D47" s="119">
        <v>126.815365298624</v>
      </c>
      <c r="E47" s="119">
        <v>133.41604464061299</v>
      </c>
      <c r="F47" s="119">
        <v>113.98432053514</v>
      </c>
      <c r="G47" s="119">
        <v>127.01125388572912</v>
      </c>
      <c r="H47" s="119">
        <v>127.02686287521796</v>
      </c>
      <c r="I47" s="119">
        <v>131.88154016247501</v>
      </c>
      <c r="J47" s="119">
        <v>208.45879022276202</v>
      </c>
      <c r="K47" s="119">
        <v>130.63732949897101</v>
      </c>
      <c r="L47" s="119">
        <v>148.55010201936699</v>
      </c>
      <c r="M47" s="119">
        <v>129.54997155651</v>
      </c>
      <c r="N47" s="119">
        <v>135.74475686974301</v>
      </c>
      <c r="O47" s="119">
        <v>137.862448961056</v>
      </c>
      <c r="P47" s="119">
        <v>136.44715096947408</v>
      </c>
      <c r="Q47" s="119">
        <v>137.568265840604</v>
      </c>
      <c r="R47" s="120">
        <v>136.72469438884488</v>
      </c>
      <c r="S47" s="119">
        <v>129.09579145052402</v>
      </c>
      <c r="T47" s="119">
        <v>123.29479298606701</v>
      </c>
      <c r="U47" s="119">
        <v>122.04514936294105</v>
      </c>
      <c r="V47" s="119">
        <v>261.66178741206392</v>
      </c>
      <c r="W47" s="119">
        <v>151.71986036321098</v>
      </c>
    </row>
    <row r="48" spans="1:23" ht="12.75" customHeight="1" x14ac:dyDescent="0.25">
      <c r="A48" s="109" t="s">
        <v>76</v>
      </c>
      <c r="B48" s="119">
        <v>116.17543906632599</v>
      </c>
      <c r="C48" s="119">
        <v>176.15646355292802</v>
      </c>
      <c r="D48" s="119">
        <v>128.52389535396799</v>
      </c>
      <c r="E48" s="119">
        <v>135.79119448457101</v>
      </c>
      <c r="F48" s="119">
        <v>114.13510325445799</v>
      </c>
      <c r="G48" s="119">
        <v>128.73595640848353</v>
      </c>
      <c r="H48" s="119">
        <v>132.14063349450097</v>
      </c>
      <c r="I48" s="119">
        <v>135.438032343244</v>
      </c>
      <c r="J48" s="119">
        <v>214.51232871127098</v>
      </c>
      <c r="K48" s="119">
        <v>128.88178517393899</v>
      </c>
      <c r="L48" s="119">
        <v>151.06766807293903</v>
      </c>
      <c r="M48" s="119">
        <v>134.30460753417597</v>
      </c>
      <c r="N48" s="119">
        <v>135.64733742273901</v>
      </c>
      <c r="O48" s="119">
        <v>140.46207301648656</v>
      </c>
      <c r="P48" s="119">
        <v>136.33062852035061</v>
      </c>
      <c r="Q48" s="119">
        <v>135.90346000377801</v>
      </c>
      <c r="R48" s="120">
        <v>136.37209434054159</v>
      </c>
      <c r="S48" s="119">
        <v>134.34920515181804</v>
      </c>
      <c r="T48" s="119">
        <v>131.15729716897101</v>
      </c>
      <c r="U48" s="119">
        <v>121.57997184972105</v>
      </c>
      <c r="V48" s="119">
        <v>242.73924394335791</v>
      </c>
      <c r="W48" s="119">
        <v>151.81034946258899</v>
      </c>
    </row>
    <row r="49" spans="1:23" ht="12.75" customHeight="1" x14ac:dyDescent="0.25">
      <c r="A49" s="110" t="s">
        <v>75</v>
      </c>
      <c r="B49" s="121">
        <v>177.73633056319903</v>
      </c>
      <c r="C49" s="121">
        <v>166.617115383748</v>
      </c>
      <c r="D49" s="121">
        <v>113.08185981559295</v>
      </c>
      <c r="E49" s="121">
        <v>135.94946577654602</v>
      </c>
      <c r="F49" s="121">
        <v>111.94790506733101</v>
      </c>
      <c r="G49" s="121">
        <v>118.13952713897339</v>
      </c>
      <c r="H49" s="121">
        <v>124.31749434068999</v>
      </c>
      <c r="I49" s="121">
        <v>129.62107564551499</v>
      </c>
      <c r="J49" s="121">
        <v>206.39646878316799</v>
      </c>
      <c r="K49" s="121">
        <v>136.59510394769401</v>
      </c>
      <c r="L49" s="121">
        <v>152.28439694061902</v>
      </c>
      <c r="M49" s="121">
        <v>126.87359676239799</v>
      </c>
      <c r="N49" s="121">
        <v>137.42570907089001</v>
      </c>
      <c r="O49" s="121">
        <v>138.03654824583543</v>
      </c>
      <c r="P49" s="121">
        <v>134.3727502058438</v>
      </c>
      <c r="Q49" s="121">
        <v>136.75612021834701</v>
      </c>
      <c r="R49" s="122">
        <v>134.8358531056823</v>
      </c>
      <c r="S49" s="121">
        <v>130.121852713229</v>
      </c>
      <c r="T49" s="121">
        <v>124.08461084713301</v>
      </c>
      <c r="U49" s="121">
        <v>121.99825281999905</v>
      </c>
      <c r="V49" s="121">
        <v>228.18681658130592</v>
      </c>
      <c r="W49" s="121">
        <v>153.26377342728702</v>
      </c>
    </row>
    <row r="50" spans="1:23" ht="12.75" customHeight="1" x14ac:dyDescent="0.25">
      <c r="A50" s="110" t="s">
        <v>74</v>
      </c>
      <c r="B50" s="121">
        <v>171.99357542504305</v>
      </c>
      <c r="C50" s="121">
        <v>172.039899284596</v>
      </c>
      <c r="D50" s="121">
        <v>127.60483843458397</v>
      </c>
      <c r="E50" s="121">
        <v>139.889166952659</v>
      </c>
      <c r="F50" s="121">
        <v>118.88257466824801</v>
      </c>
      <c r="G50" s="121">
        <v>129.07382081671332</v>
      </c>
      <c r="H50" s="121">
        <v>132.951683116667</v>
      </c>
      <c r="I50" s="121">
        <v>135.81501163311799</v>
      </c>
      <c r="J50" s="121">
        <v>211.59609259423902</v>
      </c>
      <c r="K50" s="121">
        <v>141.824928778821</v>
      </c>
      <c r="L50" s="121">
        <v>155.24293076162002</v>
      </c>
      <c r="M50" s="121">
        <v>129.82208689505296</v>
      </c>
      <c r="N50" s="121">
        <v>139.02579433374601</v>
      </c>
      <c r="O50" s="121">
        <v>142.25032535594789</v>
      </c>
      <c r="P50" s="121">
        <v>140.19860537866762</v>
      </c>
      <c r="Q50" s="121">
        <v>143.28985834937598</v>
      </c>
      <c r="R50" s="122">
        <v>140.77165961785823</v>
      </c>
      <c r="S50" s="121">
        <v>133.73889535648303</v>
      </c>
      <c r="T50" s="121">
        <v>129.573611485024</v>
      </c>
      <c r="U50" s="121">
        <v>130.25070489023904</v>
      </c>
      <c r="V50" s="121">
        <v>247.90608757183881</v>
      </c>
      <c r="W50" s="121">
        <v>158.35903419967201</v>
      </c>
    </row>
    <row r="51" spans="1:23" ht="12.75" customHeight="1" x14ac:dyDescent="0.25">
      <c r="A51" s="110" t="s">
        <v>73</v>
      </c>
      <c r="B51" s="121">
        <v>173.47691353661205</v>
      </c>
      <c r="C51" s="121">
        <v>174.66431416529301</v>
      </c>
      <c r="D51" s="121">
        <v>136.37351570733099</v>
      </c>
      <c r="E51" s="121">
        <v>139.83716686126698</v>
      </c>
      <c r="F51" s="121">
        <v>125.87632432971401</v>
      </c>
      <c r="G51" s="121">
        <v>135.84167742835507</v>
      </c>
      <c r="H51" s="121">
        <v>138.25728172061497</v>
      </c>
      <c r="I51" s="121">
        <v>138.21142200593002</v>
      </c>
      <c r="J51" s="121">
        <v>216.53747329456399</v>
      </c>
      <c r="K51" s="121">
        <v>148.629064669196</v>
      </c>
      <c r="L51" s="121">
        <v>156.889791734509</v>
      </c>
      <c r="M51" s="121">
        <v>133.19100170427501</v>
      </c>
      <c r="N51" s="121">
        <v>138.57575774342601</v>
      </c>
      <c r="O51" s="121">
        <v>145.27136580017802</v>
      </c>
      <c r="P51" s="121">
        <v>144.29729083395037</v>
      </c>
      <c r="Q51" s="121">
        <v>146.56193215723698</v>
      </c>
      <c r="R51" s="122">
        <v>144.75077830108231</v>
      </c>
      <c r="S51" s="121">
        <v>136.57329786478203</v>
      </c>
      <c r="T51" s="121">
        <v>129.30263043962199</v>
      </c>
      <c r="U51" s="121">
        <v>139.41145994145606</v>
      </c>
      <c r="V51" s="121">
        <v>264.73977104772382</v>
      </c>
      <c r="W51" s="121">
        <v>181.12031200900003</v>
      </c>
    </row>
    <row r="52" spans="1:23" ht="12.75" customHeight="1" x14ac:dyDescent="0.25">
      <c r="A52" s="113" t="s">
        <v>72</v>
      </c>
      <c r="B52" s="121">
        <v>121.053817675147</v>
      </c>
      <c r="C52" s="121">
        <v>175.02051036636303</v>
      </c>
      <c r="D52" s="121">
        <v>135.21072444249197</v>
      </c>
      <c r="E52" s="121">
        <v>143.07040000952799</v>
      </c>
      <c r="F52" s="121">
        <v>123.56034513470699</v>
      </c>
      <c r="G52" s="121">
        <v>135.1164594272453</v>
      </c>
      <c r="H52" s="121">
        <v>142.31714922202795</v>
      </c>
      <c r="I52" s="121">
        <v>145.37759111543699</v>
      </c>
      <c r="J52" s="121">
        <v>234.14254132802901</v>
      </c>
      <c r="K52" s="121">
        <v>158.20859780428898</v>
      </c>
      <c r="L52" s="121">
        <v>157.66126056325299</v>
      </c>
      <c r="M52" s="121">
        <v>138.06974463827402</v>
      </c>
      <c r="N52" s="121">
        <v>137.25936605193803</v>
      </c>
      <c r="O52" s="121">
        <v>149.24330301718726</v>
      </c>
      <c r="P52" s="121">
        <v>144.39559505796063</v>
      </c>
      <c r="Q52" s="121">
        <v>150.54610567504</v>
      </c>
      <c r="R52" s="122">
        <v>145.4268400641507</v>
      </c>
      <c r="S52" s="121">
        <v>143.95009366550602</v>
      </c>
      <c r="T52" s="121">
        <v>132.10259082822199</v>
      </c>
      <c r="U52" s="121">
        <v>138.18219154830604</v>
      </c>
      <c r="V52" s="121">
        <v>257.56328719913182</v>
      </c>
      <c r="W52" s="121">
        <v>184.690453164041</v>
      </c>
    </row>
    <row r="53" spans="1:23" ht="12.75" customHeight="1" x14ac:dyDescent="0.25">
      <c r="A53" s="106" t="s">
        <v>71</v>
      </c>
      <c r="B53" s="119">
        <v>186.19856976932701</v>
      </c>
      <c r="C53" s="119">
        <v>173.06210027509604</v>
      </c>
      <c r="D53" s="119">
        <v>123.82654774032396</v>
      </c>
      <c r="E53" s="119">
        <v>140.06954021214</v>
      </c>
      <c r="F53" s="119">
        <v>117.54178819660703</v>
      </c>
      <c r="G53" s="119">
        <v>126.57803642233485</v>
      </c>
      <c r="H53" s="119">
        <v>133.94967957658196</v>
      </c>
      <c r="I53" s="119">
        <v>140.998853911125</v>
      </c>
      <c r="J53" s="119">
        <v>225.51467130609902</v>
      </c>
      <c r="K53" s="119">
        <v>159.772684112109</v>
      </c>
      <c r="L53" s="119">
        <v>156.480698448114</v>
      </c>
      <c r="M53" s="119">
        <v>131.58526875659999</v>
      </c>
      <c r="N53" s="119">
        <v>136.90236331315</v>
      </c>
      <c r="O53" s="119">
        <v>145.33542923538093</v>
      </c>
      <c r="P53" s="119">
        <v>142.16493636962815</v>
      </c>
      <c r="Q53" s="119">
        <v>148.00455045629798</v>
      </c>
      <c r="R53" s="120">
        <v>143.13824194673197</v>
      </c>
      <c r="S53" s="119">
        <v>139.43660321721103</v>
      </c>
      <c r="T53" s="119">
        <v>127.773929022617</v>
      </c>
      <c r="U53" s="119">
        <v>136.67178595617605</v>
      </c>
      <c r="V53" s="119">
        <v>224.18060731377489</v>
      </c>
      <c r="W53" s="119">
        <v>176.97326088650203</v>
      </c>
    </row>
    <row r="54" spans="1:23" ht="12.75" customHeight="1" x14ac:dyDescent="0.25">
      <c r="A54" s="106" t="s">
        <v>70</v>
      </c>
      <c r="B54" s="119">
        <v>191.01949879895403</v>
      </c>
      <c r="C54" s="119">
        <v>180.88008424579002</v>
      </c>
      <c r="D54" s="119">
        <v>135.83932070025494</v>
      </c>
      <c r="E54" s="119">
        <v>141.159993112259</v>
      </c>
      <c r="F54" s="119">
        <v>123.40574532881699</v>
      </c>
      <c r="G54" s="119">
        <v>135.83363677588579</v>
      </c>
      <c r="H54" s="119">
        <v>142.83152619166492</v>
      </c>
      <c r="I54" s="119">
        <v>150.29775368142199</v>
      </c>
      <c r="J54" s="119">
        <v>232.55234936725694</v>
      </c>
      <c r="K54" s="119">
        <v>164.31650820199999</v>
      </c>
      <c r="L54" s="119">
        <v>157.608947726102</v>
      </c>
      <c r="M54" s="119">
        <v>136.94853487755802</v>
      </c>
      <c r="N54" s="119">
        <v>139.74233598639802</v>
      </c>
      <c r="O54" s="119">
        <v>150.47522129437073</v>
      </c>
      <c r="P54" s="119">
        <v>148.5216509194222</v>
      </c>
      <c r="Q54" s="119">
        <v>155.679413591752</v>
      </c>
      <c r="R54" s="120">
        <v>149.6911264286511</v>
      </c>
      <c r="S54" s="119">
        <v>143.14689808792002</v>
      </c>
      <c r="T54" s="119">
        <v>130.16953468607798</v>
      </c>
      <c r="U54" s="119">
        <v>148.01115785210209</v>
      </c>
      <c r="V54" s="119">
        <v>262.51744039772689</v>
      </c>
      <c r="W54" s="119">
        <v>195.71240611205701</v>
      </c>
    </row>
    <row r="55" spans="1:23" ht="12.75" customHeight="1" x14ac:dyDescent="0.25">
      <c r="A55" s="106" t="s">
        <v>69</v>
      </c>
      <c r="B55" s="119">
        <v>182.17695791483104</v>
      </c>
      <c r="C55" s="119">
        <v>188.00677232737399</v>
      </c>
      <c r="D55" s="119">
        <v>145.74628411158997</v>
      </c>
      <c r="E55" s="119">
        <v>144.897812157874</v>
      </c>
      <c r="F55" s="119">
        <v>134.97021162655</v>
      </c>
      <c r="G55" s="119">
        <v>145.0354105762172</v>
      </c>
      <c r="H55" s="119">
        <v>151.01802377083195</v>
      </c>
      <c r="I55" s="119">
        <v>153.53318623958799</v>
      </c>
      <c r="J55" s="119">
        <v>239.979836986973</v>
      </c>
      <c r="K55" s="119">
        <v>168.78158470962603</v>
      </c>
      <c r="L55" s="119">
        <v>159.204002338045</v>
      </c>
      <c r="M55" s="119">
        <v>141.36855067677899</v>
      </c>
      <c r="N55" s="119">
        <v>139.86963222520501</v>
      </c>
      <c r="O55" s="119">
        <v>154.29086482156654</v>
      </c>
      <c r="P55" s="119">
        <v>153.36526228465323</v>
      </c>
      <c r="Q55" s="119">
        <v>162.71389909155101</v>
      </c>
      <c r="R55" s="120">
        <v>154.85555698323651</v>
      </c>
      <c r="S55" s="119">
        <v>147.98810963163803</v>
      </c>
      <c r="T55" s="119">
        <v>134.389898481801</v>
      </c>
      <c r="U55" s="119">
        <v>164.44115230562207</v>
      </c>
      <c r="V55" s="119">
        <v>273.56952309475389</v>
      </c>
      <c r="W55" s="119">
        <v>219.982013795406</v>
      </c>
    </row>
    <row r="56" spans="1:23" ht="12.75" customHeight="1" x14ac:dyDescent="0.25">
      <c r="A56" s="109" t="s">
        <v>68</v>
      </c>
      <c r="B56" s="119">
        <v>122.04568071688801</v>
      </c>
      <c r="C56" s="119">
        <v>174.70891195174099</v>
      </c>
      <c r="D56" s="119">
        <v>128.11572064782993</v>
      </c>
      <c r="E56" s="119">
        <v>147.037336517727</v>
      </c>
      <c r="F56" s="119">
        <v>127.91738044802601</v>
      </c>
      <c r="G56" s="119">
        <v>131.96741830784711</v>
      </c>
      <c r="H56" s="119">
        <v>138.70735606091995</v>
      </c>
      <c r="I56" s="119">
        <v>145.800411367865</v>
      </c>
      <c r="J56" s="119">
        <v>255.48134673967203</v>
      </c>
      <c r="K56" s="119">
        <v>169.849628976264</v>
      </c>
      <c r="L56" s="119">
        <v>157.40115948773899</v>
      </c>
      <c r="M56" s="119">
        <v>143.06771488906401</v>
      </c>
      <c r="N56" s="119">
        <v>139.30885727524799</v>
      </c>
      <c r="O56" s="119">
        <v>152.42856340910402</v>
      </c>
      <c r="P56" s="119">
        <v>145.55404690793415</v>
      </c>
      <c r="Q56" s="119">
        <v>154.107787660399</v>
      </c>
      <c r="R56" s="120">
        <v>146.92240612167711</v>
      </c>
      <c r="S56" s="119">
        <v>149.00296306323202</v>
      </c>
      <c r="T56" s="119">
        <v>133.26333500950398</v>
      </c>
      <c r="U56" s="119">
        <v>145.82005148609906</v>
      </c>
      <c r="V56" s="119">
        <v>242.21433679374286</v>
      </c>
      <c r="W56" s="119">
        <v>200.10376920603397</v>
      </c>
    </row>
    <row r="57" spans="1:23" ht="12.75" customHeight="1" x14ac:dyDescent="0.25">
      <c r="A57" s="110" t="s">
        <v>67</v>
      </c>
      <c r="B57" s="121">
        <v>183.58739729508304</v>
      </c>
      <c r="C57" s="121">
        <v>163.33721765888103</v>
      </c>
      <c r="D57" s="121">
        <v>103.72160987361698</v>
      </c>
      <c r="E57" s="121">
        <v>136.77226102799699</v>
      </c>
      <c r="F57" s="121">
        <v>116.842393466205</v>
      </c>
      <c r="G57" s="121">
        <v>112.91274930548609</v>
      </c>
      <c r="H57" s="121">
        <v>123.96524003634195</v>
      </c>
      <c r="I57" s="121">
        <v>131.08353276111893</v>
      </c>
      <c r="J57" s="121">
        <v>231.01084963814503</v>
      </c>
      <c r="K57" s="121">
        <v>173.44761623785902</v>
      </c>
      <c r="L57" s="121">
        <v>159.171231302076</v>
      </c>
      <c r="M57" s="121">
        <v>135.81194926579101</v>
      </c>
      <c r="N57" s="121">
        <v>141.19570579200601</v>
      </c>
      <c r="O57" s="121">
        <v>146.76564384440772</v>
      </c>
      <c r="P57" s="121">
        <v>138.92022125653136</v>
      </c>
      <c r="Q57" s="121">
        <v>143.29329307313202</v>
      </c>
      <c r="R57" s="122">
        <v>139.66563031898599</v>
      </c>
      <c r="S57" s="121">
        <v>142.61061944760905</v>
      </c>
      <c r="T57" s="121">
        <v>131.837617855752</v>
      </c>
      <c r="U57" s="121">
        <v>123.70134460774705</v>
      </c>
      <c r="V57" s="121">
        <v>192.53714555281189</v>
      </c>
      <c r="W57" s="121">
        <v>154.026999593965</v>
      </c>
    </row>
    <row r="58" spans="1:23" ht="12.75" customHeight="1" x14ac:dyDescent="0.25">
      <c r="A58" s="110" t="s">
        <v>66</v>
      </c>
      <c r="B58" s="121">
        <v>180.49135573290607</v>
      </c>
      <c r="C58" s="121">
        <v>172.596889278482</v>
      </c>
      <c r="D58" s="121">
        <v>117.48957439008596</v>
      </c>
      <c r="E58" s="121">
        <v>142.99926659068103</v>
      </c>
      <c r="F58" s="121">
        <v>129.37652790669998</v>
      </c>
      <c r="G58" s="121">
        <v>125.0088331568376</v>
      </c>
      <c r="H58" s="121">
        <v>134.78281278729895</v>
      </c>
      <c r="I58" s="121">
        <v>137.35815381168695</v>
      </c>
      <c r="J58" s="121">
        <v>234.99266994914797</v>
      </c>
      <c r="K58" s="121">
        <v>177.04123550769199</v>
      </c>
      <c r="L58" s="121">
        <v>161.004073286742</v>
      </c>
      <c r="M58" s="121">
        <v>139.19507278518896</v>
      </c>
      <c r="N58" s="121">
        <v>143.95530512502702</v>
      </c>
      <c r="O58" s="121">
        <v>151.5086232402856</v>
      </c>
      <c r="P58" s="121">
        <v>145.51087304412425</v>
      </c>
      <c r="Q58" s="121">
        <v>150.774987904406</v>
      </c>
      <c r="R58" s="122">
        <v>146.39345286258077</v>
      </c>
      <c r="S58" s="121">
        <v>148.82798751439606</v>
      </c>
      <c r="T58" s="121">
        <v>132.983538327963</v>
      </c>
      <c r="U58" s="121">
        <v>135.74597704621306</v>
      </c>
      <c r="V58" s="121">
        <v>236.45899230634089</v>
      </c>
      <c r="W58" s="121">
        <v>171.056954741575</v>
      </c>
    </row>
    <row r="59" spans="1:23" ht="12.75" customHeight="1" x14ac:dyDescent="0.25">
      <c r="A59" s="110" t="s">
        <v>65</v>
      </c>
      <c r="B59" s="121">
        <v>168.51483277470405</v>
      </c>
      <c r="C59" s="121">
        <v>181.301993691376</v>
      </c>
      <c r="D59" s="121">
        <v>130.49105822899296</v>
      </c>
      <c r="E59" s="121">
        <v>145.522588423803</v>
      </c>
      <c r="F59" s="121">
        <v>144.48818630464601</v>
      </c>
      <c r="G59" s="121">
        <v>136.68521025201971</v>
      </c>
      <c r="H59" s="121">
        <v>145.50268328718198</v>
      </c>
      <c r="I59" s="121">
        <v>145.21738376835395</v>
      </c>
      <c r="J59" s="121">
        <v>238.06244608887403</v>
      </c>
      <c r="K59" s="121">
        <v>181.80074056460299</v>
      </c>
      <c r="L59" s="121">
        <v>163.23051656886298</v>
      </c>
      <c r="M59" s="121">
        <v>145.09599089408701</v>
      </c>
      <c r="N59" s="121">
        <v>144.49469664950698</v>
      </c>
      <c r="O59" s="121">
        <v>156.46843552100816</v>
      </c>
      <c r="P59" s="121">
        <v>151.70327217501352</v>
      </c>
      <c r="Q59" s="121">
        <v>160.09014095454299</v>
      </c>
      <c r="R59" s="122">
        <v>153.05512857047449</v>
      </c>
      <c r="S59" s="121">
        <v>154.60321044816303</v>
      </c>
      <c r="T59" s="121">
        <v>134.80326841545599</v>
      </c>
      <c r="U59" s="121">
        <v>158.10113526261108</v>
      </c>
      <c r="V59" s="121">
        <v>247.75177994449885</v>
      </c>
      <c r="W59" s="121">
        <v>194.53531980317101</v>
      </c>
    </row>
    <row r="60" spans="1:23" ht="12.75" customHeight="1" x14ac:dyDescent="0.25">
      <c r="A60" s="113" t="s">
        <v>64</v>
      </c>
      <c r="B60" s="121">
        <v>123.43837899730703</v>
      </c>
      <c r="C60" s="121">
        <v>184.224720571261</v>
      </c>
      <c r="D60" s="121">
        <v>132.39984190730397</v>
      </c>
      <c r="E60" s="121">
        <v>152.131239957519</v>
      </c>
      <c r="F60" s="121">
        <v>148.503168722449</v>
      </c>
      <c r="G60" s="121">
        <v>139.44288157431353</v>
      </c>
      <c r="H60" s="121">
        <v>149.02885268917697</v>
      </c>
      <c r="I60" s="121">
        <v>151.16486565883994</v>
      </c>
      <c r="J60" s="121">
        <v>249.57564072383295</v>
      </c>
      <c r="K60" s="121">
        <v>189.07503088984501</v>
      </c>
      <c r="L60" s="121">
        <v>166.16700644231904</v>
      </c>
      <c r="M60" s="121">
        <v>149.48131465493398</v>
      </c>
      <c r="N60" s="121">
        <v>145.19734683346098</v>
      </c>
      <c r="O60" s="121">
        <v>160.24061114125806</v>
      </c>
      <c r="P60" s="121">
        <v>152.90047045710605</v>
      </c>
      <c r="Q60" s="121">
        <v>164.590126867919</v>
      </c>
      <c r="R60" s="122">
        <v>154.74503232348732</v>
      </c>
      <c r="S60" s="121">
        <v>159.36089778983205</v>
      </c>
      <c r="T60" s="121">
        <v>141.45197780082802</v>
      </c>
      <c r="U60" s="121">
        <v>164.70032748342908</v>
      </c>
      <c r="V60" s="121">
        <v>233.03382139634786</v>
      </c>
      <c r="W60" s="121">
        <v>212.885948261289</v>
      </c>
    </row>
    <row r="61" spans="1:23" ht="12.75" customHeight="1" x14ac:dyDescent="0.25">
      <c r="A61" s="106" t="s">
        <v>63</v>
      </c>
      <c r="B61" s="119">
        <v>196.19901510766306</v>
      </c>
      <c r="C61" s="119">
        <v>188.47186269848498</v>
      </c>
      <c r="D61" s="119">
        <v>120.23418985796397</v>
      </c>
      <c r="E61" s="119">
        <v>148.339072686196</v>
      </c>
      <c r="F61" s="119">
        <v>139.69196744028102</v>
      </c>
      <c r="G61" s="119">
        <v>130.19765182779813</v>
      </c>
      <c r="H61" s="119">
        <v>143.71240951743397</v>
      </c>
      <c r="I61" s="119">
        <v>148.20998750064197</v>
      </c>
      <c r="J61" s="119">
        <v>237.87138736462202</v>
      </c>
      <c r="K61" s="119">
        <v>187.71096610391896</v>
      </c>
      <c r="L61" s="119">
        <v>166.82277085198999</v>
      </c>
      <c r="M61" s="119">
        <v>139.41623973662101</v>
      </c>
      <c r="N61" s="119">
        <v>144.68132879121006</v>
      </c>
      <c r="O61" s="119">
        <v>155.88435395206045</v>
      </c>
      <c r="P61" s="119">
        <v>150.68313472698222</v>
      </c>
      <c r="Q61" s="119">
        <v>162.66968899367401</v>
      </c>
      <c r="R61" s="120">
        <v>152.52756782277748</v>
      </c>
      <c r="S61" s="119">
        <v>153.25133492135703</v>
      </c>
      <c r="T61" s="119">
        <v>135.74888710918</v>
      </c>
      <c r="U61" s="119">
        <v>159.57543255318109</v>
      </c>
      <c r="V61" s="119">
        <v>222.35094278739891</v>
      </c>
      <c r="W61" s="119">
        <v>214.02340605663102</v>
      </c>
    </row>
    <row r="62" spans="1:23" ht="12.75" customHeight="1" x14ac:dyDescent="0.25">
      <c r="A62" s="106" t="s">
        <v>62</v>
      </c>
      <c r="B62" s="119">
        <v>198.63893020827504</v>
      </c>
      <c r="C62" s="119">
        <v>199.59313861031595</v>
      </c>
      <c r="D62" s="119">
        <v>131.67691875172295</v>
      </c>
      <c r="E62" s="119">
        <v>153.45815190783699</v>
      </c>
      <c r="F62" s="119">
        <v>152.66694965077801</v>
      </c>
      <c r="G62" s="119">
        <v>141.25286853781378</v>
      </c>
      <c r="H62" s="119">
        <v>151.03478108737298</v>
      </c>
      <c r="I62" s="119">
        <v>155.59998607945695</v>
      </c>
      <c r="J62" s="119">
        <v>246.71384999033896</v>
      </c>
      <c r="K62" s="119">
        <v>191.06828919950104</v>
      </c>
      <c r="L62" s="119">
        <v>169.66331547528</v>
      </c>
      <c r="M62" s="119">
        <v>143.85681963250602</v>
      </c>
      <c r="N62" s="119">
        <v>147.48707090055203</v>
      </c>
      <c r="O62" s="119">
        <v>160.63864066602494</v>
      </c>
      <c r="P62" s="119">
        <v>157.18942181566692</v>
      </c>
      <c r="Q62" s="119">
        <v>167.89255227804102</v>
      </c>
      <c r="R62" s="120">
        <v>158.86286381760897</v>
      </c>
      <c r="S62" s="119">
        <v>156.86208196494599</v>
      </c>
      <c r="T62" s="119">
        <v>139.82046452248801</v>
      </c>
      <c r="U62" s="119">
        <v>166.86454523367408</v>
      </c>
      <c r="V62" s="119">
        <v>253.16548570074892</v>
      </c>
      <c r="W62" s="119">
        <v>232.893725758795</v>
      </c>
    </row>
    <row r="63" spans="1:23" ht="12.75" customHeight="1" x14ac:dyDescent="0.25">
      <c r="A63" s="106" t="s">
        <v>61</v>
      </c>
      <c r="B63" s="119">
        <v>177.84826010160504</v>
      </c>
      <c r="C63" s="119">
        <v>207.49060646043199</v>
      </c>
      <c r="D63" s="119">
        <v>139.79502939157996</v>
      </c>
      <c r="E63" s="119">
        <v>154.36607645566301</v>
      </c>
      <c r="F63" s="119">
        <v>157.97715201424606</v>
      </c>
      <c r="G63" s="119">
        <v>148.05439908753215</v>
      </c>
      <c r="H63" s="119">
        <v>159.80772796640798</v>
      </c>
      <c r="I63" s="119">
        <v>161.41648091102397</v>
      </c>
      <c r="J63" s="119">
        <v>253.24521374710699</v>
      </c>
      <c r="K63" s="119">
        <v>199.56761242637302</v>
      </c>
      <c r="L63" s="119">
        <v>171.36724859771999</v>
      </c>
      <c r="M63" s="119">
        <v>149.622544148418</v>
      </c>
      <c r="N63" s="119">
        <v>147.68843679567104</v>
      </c>
      <c r="O63" s="119">
        <v>165.42598074996533</v>
      </c>
      <c r="P63" s="119">
        <v>161.37823526138334</v>
      </c>
      <c r="Q63" s="119">
        <v>176.17950947573505</v>
      </c>
      <c r="R63" s="120">
        <v>163.62689047214408</v>
      </c>
      <c r="S63" s="119">
        <v>162.76599640775802</v>
      </c>
      <c r="T63" s="119">
        <v>141.32186209528902</v>
      </c>
      <c r="U63" s="119">
        <v>182.22658158299109</v>
      </c>
      <c r="V63" s="119">
        <v>276.30971498393586</v>
      </c>
      <c r="W63" s="119">
        <v>267.03195432195298</v>
      </c>
    </row>
    <row r="64" spans="1:23" ht="12.75" customHeight="1" x14ac:dyDescent="0.25">
      <c r="A64" s="109" t="s">
        <v>60</v>
      </c>
      <c r="B64" s="119">
        <v>127.27984258245704</v>
      </c>
      <c r="C64" s="119">
        <v>210.338023430768</v>
      </c>
      <c r="D64" s="119">
        <v>136.88509719873298</v>
      </c>
      <c r="E64" s="119">
        <v>157.499568950304</v>
      </c>
      <c r="F64" s="119">
        <v>159.51614529469504</v>
      </c>
      <c r="G64" s="119">
        <v>146.99360970697848</v>
      </c>
      <c r="H64" s="119">
        <v>160.41237982878397</v>
      </c>
      <c r="I64" s="119">
        <v>162.79731910887696</v>
      </c>
      <c r="J64" s="119">
        <v>266.83588849793199</v>
      </c>
      <c r="K64" s="119">
        <v>210.26364427020798</v>
      </c>
      <c r="L64" s="119">
        <v>173.46489507500996</v>
      </c>
      <c r="M64" s="119">
        <v>155.26911128245499</v>
      </c>
      <c r="N64" s="119">
        <v>147.77651111256802</v>
      </c>
      <c r="O64" s="119">
        <v>168.72583490481557</v>
      </c>
      <c r="P64" s="119">
        <v>160.87621479025734</v>
      </c>
      <c r="Q64" s="119">
        <v>178.729332052551</v>
      </c>
      <c r="R64" s="120">
        <v>163.54898689356779</v>
      </c>
      <c r="S64" s="119">
        <v>170.23608990593902</v>
      </c>
      <c r="T64" s="119">
        <v>145.398979473043</v>
      </c>
      <c r="U64" s="119">
        <v>177.53646543015509</v>
      </c>
      <c r="V64" s="119">
        <v>264.59767772791685</v>
      </c>
      <c r="W64" s="119">
        <v>264.96374866262198</v>
      </c>
    </row>
    <row r="65" spans="1:23" ht="12.75" customHeight="1" x14ac:dyDescent="0.25">
      <c r="A65" s="110" t="s">
        <v>59</v>
      </c>
      <c r="B65" s="121">
        <v>206.73730130502403</v>
      </c>
      <c r="C65" s="121">
        <v>196.54104499503995</v>
      </c>
      <c r="D65" s="121">
        <v>126.13706955939598</v>
      </c>
      <c r="E65" s="121">
        <v>155.09377018859803</v>
      </c>
      <c r="F65" s="121">
        <v>151.72547188024302</v>
      </c>
      <c r="G65" s="121">
        <v>137.6832578571466</v>
      </c>
      <c r="H65" s="121">
        <v>150.11154876997398</v>
      </c>
      <c r="I65" s="121">
        <v>158.06555861463693</v>
      </c>
      <c r="J65" s="121">
        <v>252.49799111675898</v>
      </c>
      <c r="K65" s="121">
        <v>202.957748742408</v>
      </c>
      <c r="L65" s="121">
        <v>173.02921104339396</v>
      </c>
      <c r="M65" s="121">
        <v>147.16100146626701</v>
      </c>
      <c r="N65" s="121">
        <v>148.112121893189</v>
      </c>
      <c r="O65" s="121">
        <v>163.22012068703745</v>
      </c>
      <c r="P65" s="121">
        <v>158.07740607317322</v>
      </c>
      <c r="Q65" s="121">
        <v>173.80022370667902</v>
      </c>
      <c r="R65" s="122">
        <v>160.45155367383202</v>
      </c>
      <c r="S65" s="121">
        <v>163.07318369635598</v>
      </c>
      <c r="T65" s="121">
        <v>139.257916894342</v>
      </c>
      <c r="U65" s="121">
        <v>172.70536492362407</v>
      </c>
      <c r="V65" s="121">
        <v>231.76971249146291</v>
      </c>
      <c r="W65" s="121">
        <v>239.02074490214301</v>
      </c>
    </row>
    <row r="66" spans="1:23" ht="12.75" customHeight="1" x14ac:dyDescent="0.25">
      <c r="A66" s="110" t="s">
        <v>58</v>
      </c>
      <c r="B66" s="121">
        <v>200.07540101797505</v>
      </c>
      <c r="C66" s="121">
        <v>206.73316016432696</v>
      </c>
      <c r="D66" s="121">
        <v>137.45143692206199</v>
      </c>
      <c r="E66" s="121">
        <v>162.732536605132</v>
      </c>
      <c r="F66" s="121">
        <v>163.85640864273603</v>
      </c>
      <c r="G66" s="121">
        <v>148.4880153457899</v>
      </c>
      <c r="H66" s="121">
        <v>157.35398917329098</v>
      </c>
      <c r="I66" s="121">
        <v>162.84697636540892</v>
      </c>
      <c r="J66" s="121">
        <v>264.31843807486302</v>
      </c>
      <c r="K66" s="121">
        <v>205.75722353086897</v>
      </c>
      <c r="L66" s="121">
        <v>172.35671531473002</v>
      </c>
      <c r="M66" s="121">
        <v>152.62321590425901</v>
      </c>
      <c r="N66" s="121">
        <v>150.68437398445204</v>
      </c>
      <c r="O66" s="121">
        <v>167.62502431215594</v>
      </c>
      <c r="P66" s="121">
        <v>163.96851457192398</v>
      </c>
      <c r="Q66" s="121">
        <v>179.55517077040105</v>
      </c>
      <c r="R66" s="122">
        <v>166.33021324062312</v>
      </c>
      <c r="S66" s="121">
        <v>167.257481460869</v>
      </c>
      <c r="T66" s="121">
        <v>144.41745689262999</v>
      </c>
      <c r="U66" s="121">
        <v>180.43425379433808</v>
      </c>
      <c r="V66" s="121">
        <v>269.6245675532009</v>
      </c>
      <c r="W66" s="121">
        <v>265.71377882458199</v>
      </c>
    </row>
    <row r="67" spans="1:23" ht="12.75" customHeight="1" x14ac:dyDescent="0.25">
      <c r="A67" s="110" t="s">
        <v>57</v>
      </c>
      <c r="B67" s="121">
        <v>191.49429419059706</v>
      </c>
      <c r="C67" s="121">
        <v>213.19144955753296</v>
      </c>
      <c r="D67" s="121">
        <v>142.37793040577799</v>
      </c>
      <c r="E67" s="121">
        <v>163.690914430384</v>
      </c>
      <c r="F67" s="121">
        <v>172.81258008057304</v>
      </c>
      <c r="G67" s="121">
        <v>153.92182889335152</v>
      </c>
      <c r="H67" s="121">
        <v>160.56335685175299</v>
      </c>
      <c r="I67" s="121">
        <v>166.78003737485597</v>
      </c>
      <c r="J67" s="121">
        <v>268.840792204416</v>
      </c>
      <c r="K67" s="121">
        <v>211.191733885248</v>
      </c>
      <c r="L67" s="121">
        <v>173.33109958783803</v>
      </c>
      <c r="M67" s="121">
        <v>156.39612033680601</v>
      </c>
      <c r="N67" s="121">
        <v>150.226447596399</v>
      </c>
      <c r="O67" s="121">
        <v>170.08658017379926</v>
      </c>
      <c r="P67" s="121">
        <v>166.86486121591207</v>
      </c>
      <c r="Q67" s="121">
        <v>183.77617276184503</v>
      </c>
      <c r="R67" s="122">
        <v>169.41493911287532</v>
      </c>
      <c r="S67" s="121">
        <v>169.20982819975603</v>
      </c>
      <c r="T67" s="121">
        <v>143.818474940258</v>
      </c>
      <c r="U67" s="121">
        <v>192.72340885541507</v>
      </c>
      <c r="V67" s="121">
        <v>288.59561650163891</v>
      </c>
      <c r="W67" s="121">
        <v>282.83909565049902</v>
      </c>
    </row>
    <row r="68" spans="1:23" ht="12.75" customHeight="1" x14ac:dyDescent="0.25">
      <c r="A68" s="113" t="s">
        <v>56</v>
      </c>
      <c r="B68" s="121">
        <v>141.12766228640405</v>
      </c>
      <c r="C68" s="121">
        <v>217.39405768310095</v>
      </c>
      <c r="D68" s="121">
        <v>134.50321711276399</v>
      </c>
      <c r="E68" s="121">
        <v>166.54918237588601</v>
      </c>
      <c r="F68" s="121">
        <v>171.75441819644803</v>
      </c>
      <c r="G68" s="121">
        <v>149.71301863226694</v>
      </c>
      <c r="H68" s="121">
        <v>161.33490480498199</v>
      </c>
      <c r="I68" s="121">
        <v>167.20153964509896</v>
      </c>
      <c r="J68" s="121">
        <v>284.23914980396103</v>
      </c>
      <c r="K68" s="121">
        <v>217.661635441475</v>
      </c>
      <c r="L68" s="121">
        <v>175.75981725403898</v>
      </c>
      <c r="M68" s="121">
        <v>159.17329789266702</v>
      </c>
      <c r="N68" s="121">
        <v>149.78521092596</v>
      </c>
      <c r="O68" s="121">
        <v>172.24226473484751</v>
      </c>
      <c r="P68" s="121">
        <v>164.80277508397683</v>
      </c>
      <c r="Q68" s="121">
        <v>184.56440476107409</v>
      </c>
      <c r="R68" s="122">
        <v>167.7489297568525</v>
      </c>
      <c r="S68" s="121">
        <v>174.56326984301899</v>
      </c>
      <c r="T68" s="121">
        <v>147.19088647277101</v>
      </c>
      <c r="U68" s="121">
        <v>187.23543042662311</v>
      </c>
      <c r="V68" s="121">
        <v>275.34369385369695</v>
      </c>
      <c r="W68" s="121">
        <v>283.29107702277503</v>
      </c>
    </row>
    <row r="69" spans="1:23" ht="12.75" customHeight="1" x14ac:dyDescent="0.25">
      <c r="A69" s="106" t="s">
        <v>55</v>
      </c>
      <c r="B69" s="119">
        <v>183.52422207920404</v>
      </c>
      <c r="C69" s="119">
        <v>202.52086199836995</v>
      </c>
      <c r="D69" s="119">
        <v>124.16106954356798</v>
      </c>
      <c r="E69" s="119">
        <v>165.52738483052201</v>
      </c>
      <c r="F69" s="119">
        <v>164.94141430911901</v>
      </c>
      <c r="G69" s="119">
        <v>140.97057323761103</v>
      </c>
      <c r="H69" s="119">
        <v>151.009563843786</v>
      </c>
      <c r="I69" s="119">
        <v>158.07150063421193</v>
      </c>
      <c r="J69" s="119">
        <v>269.56165208954701</v>
      </c>
      <c r="K69" s="119">
        <v>209.74215147889402</v>
      </c>
      <c r="L69" s="119">
        <v>177.74865471184199</v>
      </c>
      <c r="M69" s="119">
        <v>151.60874144522199</v>
      </c>
      <c r="N69" s="119">
        <v>150.13491985186798</v>
      </c>
      <c r="O69" s="119">
        <v>166.76365896909283</v>
      </c>
      <c r="P69" s="119">
        <v>160.41008390851016</v>
      </c>
      <c r="Q69" s="119">
        <v>179.04945958776304</v>
      </c>
      <c r="R69" s="120">
        <v>163.19079054847546</v>
      </c>
      <c r="S69" s="119">
        <v>167.93389775536096</v>
      </c>
      <c r="T69" s="119">
        <v>142.16373812760099</v>
      </c>
      <c r="U69" s="119">
        <v>178.13173300869906</v>
      </c>
      <c r="V69" s="119">
        <v>244.14615590597091</v>
      </c>
      <c r="W69" s="119">
        <v>254.73925332716499</v>
      </c>
    </row>
    <row r="70" spans="1:23" ht="12.75" customHeight="1" x14ac:dyDescent="0.25">
      <c r="A70" s="106" t="s">
        <v>54</v>
      </c>
      <c r="B70" s="119">
        <v>199.755211084492</v>
      </c>
      <c r="C70" s="119">
        <v>201.72264755014703</v>
      </c>
      <c r="D70" s="119">
        <v>129.29178529601296</v>
      </c>
      <c r="E70" s="119">
        <v>161.252496726023</v>
      </c>
      <c r="F70" s="119">
        <v>166.88426136095401</v>
      </c>
      <c r="G70" s="119">
        <v>143.75490156835426</v>
      </c>
      <c r="H70" s="119">
        <v>158.90710414007401</v>
      </c>
      <c r="I70" s="119">
        <v>163.12400041703896</v>
      </c>
      <c r="J70" s="119">
        <v>276.895003011266</v>
      </c>
      <c r="K70" s="119">
        <v>209.97184805014899</v>
      </c>
      <c r="L70" s="119">
        <v>182.279000165762</v>
      </c>
      <c r="M70" s="119">
        <v>156.392389861878</v>
      </c>
      <c r="N70" s="119">
        <v>153.56283988963401</v>
      </c>
      <c r="O70" s="119">
        <v>171.6593722283742</v>
      </c>
      <c r="P70" s="119">
        <v>165.20102349800069</v>
      </c>
      <c r="Q70" s="119">
        <v>183.71714584173205</v>
      </c>
      <c r="R70" s="120">
        <v>167.97102632592791</v>
      </c>
      <c r="S70" s="119">
        <v>170.97175121875097</v>
      </c>
      <c r="T70" s="119">
        <v>147.47761001328098</v>
      </c>
      <c r="U70" s="119">
        <v>182.44126001569708</v>
      </c>
      <c r="V70" s="119">
        <v>266.64849821584784</v>
      </c>
      <c r="W70" s="119">
        <v>272.29426977925402</v>
      </c>
    </row>
    <row r="71" spans="1:23" ht="12.75" customHeight="1" x14ac:dyDescent="0.25">
      <c r="A71" s="106" t="s">
        <v>53</v>
      </c>
      <c r="B71" s="119">
        <v>200.56443954491101</v>
      </c>
      <c r="C71" s="119">
        <v>205.40714015787893</v>
      </c>
      <c r="D71" s="119">
        <v>140.52425254197698</v>
      </c>
      <c r="E71" s="119">
        <v>167.264478755488</v>
      </c>
      <c r="F71" s="119">
        <v>177.78433472978202</v>
      </c>
      <c r="G71" s="119">
        <v>153.21288703833227</v>
      </c>
      <c r="H71" s="119">
        <v>166.82868486097499</v>
      </c>
      <c r="I71" s="119">
        <v>175.57186281569795</v>
      </c>
      <c r="J71" s="119">
        <v>289.33466749873998</v>
      </c>
      <c r="K71" s="119">
        <v>211.318520200173</v>
      </c>
      <c r="L71" s="119">
        <v>184.04243775765701</v>
      </c>
      <c r="M71" s="119">
        <v>161.442801924078</v>
      </c>
      <c r="N71" s="119">
        <v>151.81756853269002</v>
      </c>
      <c r="O71" s="119">
        <v>175.67583753464814</v>
      </c>
      <c r="P71" s="119">
        <v>170.72748107231001</v>
      </c>
      <c r="Q71" s="119">
        <v>190.12023753851304</v>
      </c>
      <c r="R71" s="120">
        <v>173.62561457810165</v>
      </c>
      <c r="S71" s="119">
        <v>175.85153170870299</v>
      </c>
      <c r="T71" s="119">
        <v>146.60889989581202</v>
      </c>
      <c r="U71" s="119">
        <v>189.86092584055208</v>
      </c>
      <c r="V71" s="119">
        <v>278.29519315044291</v>
      </c>
      <c r="W71" s="119">
        <v>267.47565379321298</v>
      </c>
    </row>
    <row r="72" spans="1:23" ht="12.75" customHeight="1" x14ac:dyDescent="0.25">
      <c r="A72" s="109" t="s">
        <v>52</v>
      </c>
      <c r="B72" s="119">
        <v>132.79961849139201</v>
      </c>
      <c r="C72" s="119">
        <v>208.03115749360393</v>
      </c>
      <c r="D72" s="119">
        <v>133.63644821844198</v>
      </c>
      <c r="E72" s="119">
        <v>158.443988087967</v>
      </c>
      <c r="F72" s="119">
        <v>171.55789280014503</v>
      </c>
      <c r="G72" s="119">
        <v>147.60449643075128</v>
      </c>
      <c r="H72" s="119">
        <v>167.49971155516502</v>
      </c>
      <c r="I72" s="119">
        <v>171.50097573305095</v>
      </c>
      <c r="J72" s="119">
        <v>308.99451460044799</v>
      </c>
      <c r="K72" s="119">
        <v>219.510774270783</v>
      </c>
      <c r="L72" s="119">
        <v>185.748390964739</v>
      </c>
      <c r="M72" s="119">
        <v>168.09333196882099</v>
      </c>
      <c r="N72" s="119">
        <v>151.34489972580801</v>
      </c>
      <c r="O72" s="119">
        <v>178.61675579162613</v>
      </c>
      <c r="P72" s="119">
        <v>167.91233344891526</v>
      </c>
      <c r="Q72" s="119">
        <v>195.33355023199206</v>
      </c>
      <c r="R72" s="120">
        <v>171.91376839618232</v>
      </c>
      <c r="S72" s="119">
        <v>182.93651131718596</v>
      </c>
      <c r="T72" s="119">
        <v>151.520089963305</v>
      </c>
      <c r="U72" s="119">
        <v>188.37374113505106</v>
      </c>
      <c r="V72" s="119">
        <v>283.78248712773791</v>
      </c>
      <c r="W72" s="119">
        <v>288.46541150036802</v>
      </c>
    </row>
    <row r="73" spans="1:23" ht="12.75" customHeight="1" x14ac:dyDescent="0.25">
      <c r="A73" s="110" t="s">
        <v>51</v>
      </c>
      <c r="B73" s="121">
        <v>223.00421952924901</v>
      </c>
      <c r="C73" s="121">
        <v>185.46659130630198</v>
      </c>
      <c r="D73" s="121">
        <v>124.17925178237698</v>
      </c>
      <c r="E73" s="121">
        <v>160.628905913354</v>
      </c>
      <c r="F73" s="121">
        <v>166.97130054371704</v>
      </c>
      <c r="G73" s="121">
        <v>138.95871176830931</v>
      </c>
      <c r="H73" s="121">
        <v>156.54191357748402</v>
      </c>
      <c r="I73" s="121">
        <v>159.22550736933198</v>
      </c>
      <c r="J73" s="121">
        <v>283.79041022887395</v>
      </c>
      <c r="K73" s="121">
        <v>210.891121056804</v>
      </c>
      <c r="L73" s="121">
        <v>190.56796817087601</v>
      </c>
      <c r="M73" s="121">
        <v>154.450128103624</v>
      </c>
      <c r="N73" s="121">
        <v>152.499473582343</v>
      </c>
      <c r="O73" s="121">
        <v>171.40432187893043</v>
      </c>
      <c r="P73" s="121">
        <v>164.68641795178397</v>
      </c>
      <c r="Q73" s="121">
        <v>184.45694361729605</v>
      </c>
      <c r="R73" s="122">
        <v>167.63137307519972</v>
      </c>
      <c r="S73" s="121">
        <v>174.38091738075897</v>
      </c>
      <c r="T73" s="121">
        <v>141.98789043746899</v>
      </c>
      <c r="U73" s="121">
        <v>183.39454156533711</v>
      </c>
      <c r="V73" s="121">
        <v>232.03780504910284</v>
      </c>
      <c r="W73" s="121">
        <v>272.11380463013904</v>
      </c>
    </row>
    <row r="74" spans="1:23" ht="12.75" customHeight="1" x14ac:dyDescent="0.25">
      <c r="A74" s="110" t="s">
        <v>50</v>
      </c>
      <c r="B74" s="121">
        <v>220.04325833920103</v>
      </c>
      <c r="C74" s="121">
        <v>194.84850075472795</v>
      </c>
      <c r="D74" s="121">
        <v>136.99390046308497</v>
      </c>
      <c r="E74" s="121">
        <v>164.72027409721798</v>
      </c>
      <c r="F74" s="121">
        <v>180.11918458645403</v>
      </c>
      <c r="G74" s="121">
        <v>150.15049400797699</v>
      </c>
      <c r="H74" s="121">
        <v>165.34509840591102</v>
      </c>
      <c r="I74" s="121">
        <v>173.17456848920995</v>
      </c>
      <c r="J74" s="121">
        <v>292.60923046234001</v>
      </c>
      <c r="K74" s="121">
        <v>217.57933802385799</v>
      </c>
      <c r="L74" s="121">
        <v>191.11145239010202</v>
      </c>
      <c r="M74" s="121">
        <v>158.76447653271498</v>
      </c>
      <c r="N74" s="121">
        <v>155.64715058089601</v>
      </c>
      <c r="O74" s="121">
        <v>176.97302383058653</v>
      </c>
      <c r="P74" s="121">
        <v>171.54475617867104</v>
      </c>
      <c r="Q74" s="121">
        <v>192.98238962260908</v>
      </c>
      <c r="R74" s="122">
        <v>174.72654927446413</v>
      </c>
      <c r="S74" s="121">
        <v>178.00706994791494</v>
      </c>
      <c r="T74" s="121">
        <v>149.205604567574</v>
      </c>
      <c r="U74" s="121">
        <v>197.92763538293207</v>
      </c>
      <c r="V74" s="121">
        <v>282.30688664795684</v>
      </c>
      <c r="W74" s="121">
        <v>290.32025614698614</v>
      </c>
    </row>
    <row r="75" spans="1:23" ht="12.75" customHeight="1" x14ac:dyDescent="0.25">
      <c r="A75" s="110" t="s">
        <v>49</v>
      </c>
      <c r="B75" s="121">
        <v>195.18706723419007</v>
      </c>
      <c r="C75" s="121">
        <v>203.87967525254999</v>
      </c>
      <c r="D75" s="121">
        <v>145.44618365872398</v>
      </c>
      <c r="E75" s="121">
        <v>167.018254620335</v>
      </c>
      <c r="F75" s="121">
        <v>187.61228813677002</v>
      </c>
      <c r="G75" s="121">
        <v>157.60201917774327</v>
      </c>
      <c r="H75" s="121">
        <v>171.64532481170599</v>
      </c>
      <c r="I75" s="121">
        <v>178.56602945463297</v>
      </c>
      <c r="J75" s="121">
        <v>292.51251603883998</v>
      </c>
      <c r="K75" s="121">
        <v>217.95936368084102</v>
      </c>
      <c r="L75" s="121">
        <v>191.765446999201</v>
      </c>
      <c r="M75" s="121">
        <v>164.49990004715903</v>
      </c>
      <c r="N75" s="121">
        <v>156.58743003513905</v>
      </c>
      <c r="O75" s="121">
        <v>180.4912533099982</v>
      </c>
      <c r="P75" s="121">
        <v>174.9458289493019</v>
      </c>
      <c r="Q75" s="121">
        <v>198.47210141540404</v>
      </c>
      <c r="R75" s="122">
        <v>178.41585878598607</v>
      </c>
      <c r="S75" s="121">
        <v>181.96105972595495</v>
      </c>
      <c r="T75" s="121">
        <v>150.24426928830198</v>
      </c>
      <c r="U75" s="121">
        <v>203.81215041294905</v>
      </c>
      <c r="V75" s="121">
        <v>285.22442274092879</v>
      </c>
      <c r="W75" s="121">
        <v>297.50230400666607</v>
      </c>
    </row>
    <row r="76" spans="1:23" ht="12.75" customHeight="1" x14ac:dyDescent="0.25">
      <c r="A76" s="113" t="s">
        <v>48</v>
      </c>
      <c r="B76" s="121">
        <v>138.33069009736002</v>
      </c>
      <c r="C76" s="121">
        <v>207.43150428641894</v>
      </c>
      <c r="D76" s="121">
        <v>136.89280449581497</v>
      </c>
      <c r="E76" s="121">
        <v>170.56900776909302</v>
      </c>
      <c r="F76" s="121">
        <v>177.08772833306</v>
      </c>
      <c r="G76" s="121">
        <v>151.51577079298195</v>
      </c>
      <c r="H76" s="121">
        <v>172.773878804899</v>
      </c>
      <c r="I76" s="121">
        <v>174.86470708682498</v>
      </c>
      <c r="J76" s="121">
        <v>321.741920869946</v>
      </c>
      <c r="K76" s="121">
        <v>219.45717923849602</v>
      </c>
      <c r="L76" s="121">
        <v>193.75031283982102</v>
      </c>
      <c r="M76" s="121">
        <v>170.03588371650201</v>
      </c>
      <c r="N76" s="121">
        <v>155.54575860162203</v>
      </c>
      <c r="O76" s="121">
        <v>182.92322081957408</v>
      </c>
      <c r="P76" s="121">
        <v>172.17617105139817</v>
      </c>
      <c r="Q76" s="121">
        <v>200.27917374469109</v>
      </c>
      <c r="R76" s="122">
        <v>176.26108981056009</v>
      </c>
      <c r="S76" s="121">
        <v>187.56189774537194</v>
      </c>
      <c r="T76" s="121">
        <v>155.208618506655</v>
      </c>
      <c r="U76" s="121">
        <v>196.72514063878208</v>
      </c>
      <c r="V76" s="121">
        <v>292.93994956201186</v>
      </c>
      <c r="W76" s="121">
        <v>295.26915561620808</v>
      </c>
    </row>
    <row r="77" spans="1:23" ht="12.75" customHeight="1" x14ac:dyDescent="0.25">
      <c r="A77" s="106" t="s">
        <v>47</v>
      </c>
      <c r="B77" s="119">
        <v>238.37951190336909</v>
      </c>
      <c r="C77" s="119">
        <v>197.30651682537291</v>
      </c>
      <c r="D77" s="119">
        <v>124.931022806789</v>
      </c>
      <c r="E77" s="119">
        <v>169.06441372749399</v>
      </c>
      <c r="F77" s="119">
        <v>180.63845688198498</v>
      </c>
      <c r="G77" s="119">
        <v>144.35903790565632</v>
      </c>
      <c r="H77" s="119">
        <v>163.36229826366804</v>
      </c>
      <c r="I77" s="119">
        <v>167.20822714587794</v>
      </c>
      <c r="J77" s="119">
        <v>302.81582351868599</v>
      </c>
      <c r="K77" s="119">
        <v>214.19119140215898</v>
      </c>
      <c r="L77" s="119">
        <v>193.53558660687503</v>
      </c>
      <c r="M77" s="119">
        <v>160.43370777998896</v>
      </c>
      <c r="N77" s="119">
        <v>152.870556765945</v>
      </c>
      <c r="O77" s="119">
        <v>176.21626026364618</v>
      </c>
      <c r="P77" s="119">
        <v>170.25534411890041</v>
      </c>
      <c r="Q77" s="119">
        <v>191.72942947004304</v>
      </c>
      <c r="R77" s="120">
        <v>173.44712259246003</v>
      </c>
      <c r="S77" s="119">
        <v>180.60684531126893</v>
      </c>
      <c r="T77" s="119">
        <v>144.879572942946</v>
      </c>
      <c r="U77" s="119">
        <v>191.02737603402903</v>
      </c>
      <c r="V77" s="119">
        <v>237.62630113645088</v>
      </c>
      <c r="W77" s="119">
        <v>271.93536048544411</v>
      </c>
    </row>
    <row r="78" spans="1:23" ht="12.75" customHeight="1" x14ac:dyDescent="0.25">
      <c r="A78" s="106" t="s">
        <v>46</v>
      </c>
      <c r="B78" s="119">
        <v>220.45314053849103</v>
      </c>
      <c r="C78" s="119">
        <v>210.14119526648395</v>
      </c>
      <c r="D78" s="119">
        <v>126.456005575419</v>
      </c>
      <c r="E78" s="119">
        <v>158.96169042283702</v>
      </c>
      <c r="F78" s="119">
        <v>174.96236973297999</v>
      </c>
      <c r="G78" s="119">
        <v>144.83842522665694</v>
      </c>
      <c r="H78" s="119">
        <v>162.80241684576501</v>
      </c>
      <c r="I78" s="119">
        <v>169.80619653473397</v>
      </c>
      <c r="J78" s="119">
        <v>308.6539552232</v>
      </c>
      <c r="K78" s="119">
        <v>213.81865939959201</v>
      </c>
      <c r="L78" s="119">
        <v>192.24467635161403</v>
      </c>
      <c r="M78" s="119">
        <v>163.85302017718197</v>
      </c>
      <c r="N78" s="119">
        <v>156.49317843153102</v>
      </c>
      <c r="O78" s="119">
        <v>178.1447834798</v>
      </c>
      <c r="P78" s="119">
        <v>170.8527155259151</v>
      </c>
      <c r="Q78" s="119">
        <v>191.71764606325306</v>
      </c>
      <c r="R78" s="120">
        <v>173.96601167496374</v>
      </c>
      <c r="S78" s="119">
        <v>180.7390000332629</v>
      </c>
      <c r="T78" s="119">
        <v>151.05408426715502</v>
      </c>
      <c r="U78" s="119">
        <v>185.26812118118906</v>
      </c>
      <c r="V78" s="119">
        <v>279.58899171043885</v>
      </c>
      <c r="W78" s="119">
        <v>278.08554137424909</v>
      </c>
    </row>
    <row r="79" spans="1:23" ht="12.75" customHeight="1" x14ac:dyDescent="0.25">
      <c r="A79" s="106" t="s">
        <v>45</v>
      </c>
      <c r="B79" s="119">
        <v>197.24157811740304</v>
      </c>
      <c r="C79" s="119">
        <v>225.43733579467496</v>
      </c>
      <c r="D79" s="119">
        <v>138.01631614213301</v>
      </c>
      <c r="E79" s="119">
        <v>157.10509433096499</v>
      </c>
      <c r="F79" s="119">
        <v>170.729309488166</v>
      </c>
      <c r="G79" s="119">
        <v>152.00470670561813</v>
      </c>
      <c r="H79" s="119">
        <v>170.58783231607305</v>
      </c>
      <c r="I79" s="119">
        <v>180.91621113062496</v>
      </c>
      <c r="J79" s="119">
        <v>311.47738372034598</v>
      </c>
      <c r="K79" s="119">
        <v>213.77026846490699</v>
      </c>
      <c r="L79" s="119">
        <v>192.11566709940402</v>
      </c>
      <c r="M79" s="119">
        <v>166.42605794737096</v>
      </c>
      <c r="N79" s="119">
        <v>156.346307461636</v>
      </c>
      <c r="O79" s="119">
        <v>181.1951676215991</v>
      </c>
      <c r="P79" s="119">
        <v>173.85541006194836</v>
      </c>
      <c r="Q79" s="119">
        <v>197.01600775387905</v>
      </c>
      <c r="R79" s="120">
        <v>177.27614977855285</v>
      </c>
      <c r="S79" s="119">
        <v>183.97144921845194</v>
      </c>
      <c r="T79" s="119">
        <v>151.800572185471</v>
      </c>
      <c r="U79" s="119">
        <v>188.63342792987805</v>
      </c>
      <c r="V79" s="119">
        <v>296.86325981084275</v>
      </c>
      <c r="W79" s="119">
        <v>299.42470332163708</v>
      </c>
    </row>
    <row r="80" spans="1:23" ht="12.75" customHeight="1" x14ac:dyDescent="0.25">
      <c r="A80" s="109" t="s">
        <v>44</v>
      </c>
      <c r="B80" s="119">
        <v>142.16334424073605</v>
      </c>
      <c r="C80" s="119">
        <v>230.39687011346692</v>
      </c>
      <c r="D80" s="119">
        <v>128.634202675658</v>
      </c>
      <c r="E80" s="119">
        <v>164.92048711870299</v>
      </c>
      <c r="F80" s="119">
        <v>170.22245869687001</v>
      </c>
      <c r="G80" s="119">
        <v>148.00246335960426</v>
      </c>
      <c r="H80" s="119">
        <v>173.256894574494</v>
      </c>
      <c r="I80" s="119">
        <v>178.12589078876294</v>
      </c>
      <c r="J80" s="119">
        <v>330.35819833776799</v>
      </c>
      <c r="K80" s="119">
        <v>219.21470433334301</v>
      </c>
      <c r="L80" s="119">
        <v>194.93422834210605</v>
      </c>
      <c r="M80" s="119">
        <v>169.13047329545799</v>
      </c>
      <c r="N80" s="119">
        <v>155.17410014088799</v>
      </c>
      <c r="O80" s="119">
        <v>183.24962952650134</v>
      </c>
      <c r="P80" s="119">
        <v>171.53998757148733</v>
      </c>
      <c r="Q80" s="119">
        <v>201.59092191282502</v>
      </c>
      <c r="R80" s="120">
        <v>175.85833417484562</v>
      </c>
      <c r="S80" s="119">
        <v>192.83895143701594</v>
      </c>
      <c r="T80" s="119">
        <v>153.76339460442901</v>
      </c>
      <c r="U80" s="119">
        <v>183.90426245490303</v>
      </c>
      <c r="V80" s="119">
        <v>261.28161014226686</v>
      </c>
      <c r="W80" s="119">
        <v>279.51485201867013</v>
      </c>
    </row>
    <row r="81" spans="1:23" ht="12.75" customHeight="1" x14ac:dyDescent="0.25">
      <c r="A81" s="110" t="s">
        <v>43</v>
      </c>
      <c r="B81" s="121">
        <v>255.39478446345908</v>
      </c>
      <c r="C81" s="121">
        <v>222.75590495759295</v>
      </c>
      <c r="D81" s="121">
        <v>117.14234060086402</v>
      </c>
      <c r="E81" s="121">
        <v>160.56729439127599</v>
      </c>
      <c r="F81" s="121">
        <v>163.11076747077601</v>
      </c>
      <c r="G81" s="121">
        <v>138.37807734825756</v>
      </c>
      <c r="H81" s="121">
        <v>156.78384663252604</v>
      </c>
      <c r="I81" s="121">
        <v>163.41683481711294</v>
      </c>
      <c r="J81" s="121">
        <v>311.65095934082797</v>
      </c>
      <c r="K81" s="121">
        <v>212.569093379218</v>
      </c>
      <c r="L81" s="121">
        <v>193.25518629206505</v>
      </c>
      <c r="M81" s="121">
        <v>157.34401836861494</v>
      </c>
      <c r="N81" s="121">
        <v>153.576845428501</v>
      </c>
      <c r="O81" s="121">
        <v>174.08531232227966</v>
      </c>
      <c r="P81" s="121">
        <v>167.74825054291219</v>
      </c>
      <c r="Q81" s="121">
        <v>186.76186125062404</v>
      </c>
      <c r="R81" s="122">
        <v>170.63830527996979</v>
      </c>
      <c r="S81" s="121">
        <v>179.46970662340297</v>
      </c>
      <c r="T81" s="121">
        <v>144.32938077204201</v>
      </c>
      <c r="U81" s="121">
        <v>173.00227538954803</v>
      </c>
      <c r="V81" s="121">
        <v>247.45187088072282</v>
      </c>
      <c r="W81" s="121">
        <v>257.48348374314116</v>
      </c>
    </row>
    <row r="82" spans="1:23" ht="12.75" customHeight="1" x14ac:dyDescent="0.25">
      <c r="A82" s="110" t="s">
        <v>42</v>
      </c>
      <c r="B82" s="121">
        <v>230.35583765089109</v>
      </c>
      <c r="C82" s="121">
        <v>228.31633826081296</v>
      </c>
      <c r="D82" s="121">
        <v>118.35181827224098</v>
      </c>
      <c r="E82" s="121">
        <v>157.70204372372504</v>
      </c>
      <c r="F82" s="121">
        <v>156.181142774969</v>
      </c>
      <c r="G82" s="121">
        <v>137.93839558659781</v>
      </c>
      <c r="H82" s="121">
        <v>153.69150536631901</v>
      </c>
      <c r="I82" s="121">
        <v>164.42919978858995</v>
      </c>
      <c r="J82" s="121">
        <v>306.11403524761107</v>
      </c>
      <c r="K82" s="121">
        <v>211.40326238417296</v>
      </c>
      <c r="L82" s="121">
        <v>191.52990665084303</v>
      </c>
      <c r="M82" s="121">
        <v>159.00069095130692</v>
      </c>
      <c r="N82" s="121">
        <v>156.13567919363899</v>
      </c>
      <c r="O82" s="121">
        <v>174.19520669747024</v>
      </c>
      <c r="P82" s="121">
        <v>166.61857763768873</v>
      </c>
      <c r="Q82" s="121">
        <v>183.17978321530103</v>
      </c>
      <c r="R82" s="122">
        <v>169.1986950308102</v>
      </c>
      <c r="S82" s="121">
        <v>176.80323692170094</v>
      </c>
      <c r="T82" s="121">
        <v>148.59147528582</v>
      </c>
      <c r="U82" s="121">
        <v>162.56334212612404</v>
      </c>
      <c r="V82" s="121">
        <v>304.20823416665377</v>
      </c>
      <c r="W82" s="121">
        <v>247.21912723010115</v>
      </c>
    </row>
    <row r="83" spans="1:23" ht="12.75" customHeight="1" x14ac:dyDescent="0.25">
      <c r="A83" s="110" t="s">
        <v>41</v>
      </c>
      <c r="B83" s="121">
        <v>196.81038832076806</v>
      </c>
      <c r="C83" s="121">
        <v>236.81305684705495</v>
      </c>
      <c r="D83" s="121">
        <v>124.441838182292</v>
      </c>
      <c r="E83" s="121">
        <v>161.49451147314497</v>
      </c>
      <c r="F83" s="121">
        <v>159.13980461410898</v>
      </c>
      <c r="G83" s="121">
        <v>143.2640192445929</v>
      </c>
      <c r="H83" s="121">
        <v>156.22490547381599</v>
      </c>
      <c r="I83" s="121">
        <v>172.05185430265692</v>
      </c>
      <c r="J83" s="121">
        <v>305.06700400690602</v>
      </c>
      <c r="K83" s="121">
        <v>210.64424443034005</v>
      </c>
      <c r="L83" s="121">
        <v>191.64259899249706</v>
      </c>
      <c r="M83" s="121">
        <v>157.82273776831894</v>
      </c>
      <c r="N83" s="121">
        <v>156.90940842191898</v>
      </c>
      <c r="O83" s="121">
        <v>175.04150856061079</v>
      </c>
      <c r="P83" s="121">
        <v>167.21994513044325</v>
      </c>
      <c r="Q83" s="121">
        <v>183.11894002497806</v>
      </c>
      <c r="R83" s="122">
        <v>169.71914864821525</v>
      </c>
      <c r="S83" s="121">
        <v>176.76750597487995</v>
      </c>
      <c r="T83" s="121">
        <v>149.098603089064</v>
      </c>
      <c r="U83" s="121">
        <v>160.48710700476803</v>
      </c>
      <c r="V83" s="121">
        <v>303.19912869299981</v>
      </c>
      <c r="W83" s="121">
        <v>240.03546772743908</v>
      </c>
    </row>
    <row r="84" spans="1:23" ht="12.75" customHeight="1" x14ac:dyDescent="0.25">
      <c r="A84" s="113" t="s">
        <v>40</v>
      </c>
      <c r="B84" s="121">
        <v>142.13280316488203</v>
      </c>
      <c r="C84" s="121">
        <v>224.57365393453793</v>
      </c>
      <c r="D84" s="121">
        <v>114.149839744603</v>
      </c>
      <c r="E84" s="121">
        <v>167.73535881185296</v>
      </c>
      <c r="F84" s="121">
        <v>155.39969354014499</v>
      </c>
      <c r="G84" s="121">
        <v>135.67709652917628</v>
      </c>
      <c r="H84" s="121">
        <v>154.37475332733902</v>
      </c>
      <c r="I84" s="121">
        <v>166.05874669163993</v>
      </c>
      <c r="J84" s="121">
        <v>318.632336204654</v>
      </c>
      <c r="K84" s="121">
        <v>215.976472206268</v>
      </c>
      <c r="L84" s="121">
        <v>193.45466006459603</v>
      </c>
      <c r="M84" s="121">
        <v>161.12870891175896</v>
      </c>
      <c r="N84" s="121">
        <v>155.76651655594102</v>
      </c>
      <c r="O84" s="121">
        <v>175.8333757470063</v>
      </c>
      <c r="P84" s="121">
        <v>163.29128952680071</v>
      </c>
      <c r="Q84" s="121">
        <v>182.17701910909506</v>
      </c>
      <c r="R84" s="122">
        <v>166.15170823390076</v>
      </c>
      <c r="S84" s="121">
        <v>181.37305448001496</v>
      </c>
      <c r="T84" s="121">
        <v>150.83724125307299</v>
      </c>
      <c r="U84" s="121">
        <v>148.34444107956105</v>
      </c>
      <c r="V84" s="121">
        <v>293.83580305962374</v>
      </c>
      <c r="W84" s="121">
        <v>224.01569969932007</v>
      </c>
    </row>
    <row r="85" spans="1:23" ht="12.75" customHeight="1" x14ac:dyDescent="0.25">
      <c r="A85" s="106" t="s">
        <v>39</v>
      </c>
      <c r="B85" s="119">
        <v>235.89278295608008</v>
      </c>
      <c r="C85" s="119">
        <v>206.67558661134495</v>
      </c>
      <c r="D85" s="119">
        <v>106.03484084647098</v>
      </c>
      <c r="E85" s="119">
        <v>170.71587246015801</v>
      </c>
      <c r="F85" s="119">
        <v>148.02790272895402</v>
      </c>
      <c r="G85" s="119">
        <v>128.09638849553221</v>
      </c>
      <c r="H85" s="119">
        <v>140.48471953638099</v>
      </c>
      <c r="I85" s="119">
        <v>153.52155579416694</v>
      </c>
      <c r="J85" s="119">
        <v>299.02365749593804</v>
      </c>
      <c r="K85" s="119">
        <v>207.65371579557802</v>
      </c>
      <c r="L85" s="119">
        <v>193.12664873698208</v>
      </c>
      <c r="M85" s="119">
        <v>153.49314853357694</v>
      </c>
      <c r="N85" s="119">
        <v>154.15907234684502</v>
      </c>
      <c r="O85" s="119">
        <v>168.49296532014165</v>
      </c>
      <c r="P85" s="119">
        <v>160.19500223478178</v>
      </c>
      <c r="Q85" s="119">
        <v>169.89629919493004</v>
      </c>
      <c r="R85" s="120">
        <v>161.87050437492726</v>
      </c>
      <c r="S85" s="119">
        <v>169.39413958040396</v>
      </c>
      <c r="T85" s="119">
        <v>144.12846669001198</v>
      </c>
      <c r="U85" s="119">
        <v>140.58356736505903</v>
      </c>
      <c r="V85" s="119">
        <v>277.48232766879983</v>
      </c>
      <c r="W85" s="119">
        <v>201.6270049389521</v>
      </c>
    </row>
    <row r="86" spans="1:23" ht="12.75" customHeight="1" x14ac:dyDescent="0.25">
      <c r="A86" s="106" t="s">
        <v>38</v>
      </c>
      <c r="B86" s="119">
        <v>218.13386741040208</v>
      </c>
      <c r="C86" s="119">
        <v>219.27894265032398</v>
      </c>
      <c r="D86" s="119">
        <v>113.07423051248102</v>
      </c>
      <c r="E86" s="119">
        <v>174.03300012555002</v>
      </c>
      <c r="F86" s="119">
        <v>143.31668176299297</v>
      </c>
      <c r="G86" s="119">
        <v>132.55809565796187</v>
      </c>
      <c r="H86" s="119">
        <v>142.72847413455401</v>
      </c>
      <c r="I86" s="119">
        <v>157.44323279440192</v>
      </c>
      <c r="J86" s="119">
        <v>300.14735968871906</v>
      </c>
      <c r="K86" s="119">
        <v>204.77760976311302</v>
      </c>
      <c r="L86" s="119">
        <v>192.37471155960804</v>
      </c>
      <c r="M86" s="119">
        <v>155.99783524230992</v>
      </c>
      <c r="N86" s="119">
        <v>157.44590481919099</v>
      </c>
      <c r="O86" s="119">
        <v>170.45142233824208</v>
      </c>
      <c r="P86" s="119">
        <v>162.02827177894986</v>
      </c>
      <c r="Q86" s="119">
        <v>172.07420734297904</v>
      </c>
      <c r="R86" s="120">
        <v>163.75303438935885</v>
      </c>
      <c r="S86" s="119">
        <v>168.88077673639194</v>
      </c>
      <c r="T86" s="119">
        <v>149.38513775975801</v>
      </c>
      <c r="U86" s="119">
        <v>145.15555413516304</v>
      </c>
      <c r="V86" s="119">
        <v>312.19435155530482</v>
      </c>
      <c r="W86" s="119">
        <v>220.88741997209809</v>
      </c>
    </row>
    <row r="87" spans="1:23" ht="12.75" customHeight="1" x14ac:dyDescent="0.25">
      <c r="A87" s="106" t="s">
        <v>37</v>
      </c>
      <c r="B87" s="119">
        <v>188.11125920883407</v>
      </c>
      <c r="C87" s="119">
        <v>237.987712165076</v>
      </c>
      <c r="D87" s="119">
        <v>120.96023446512699</v>
      </c>
      <c r="E87" s="119">
        <v>170.76399943694298</v>
      </c>
      <c r="F87" s="119">
        <v>143.20348341918901</v>
      </c>
      <c r="G87" s="119">
        <v>138.34105840175067</v>
      </c>
      <c r="H87" s="119">
        <v>148.28518259427003</v>
      </c>
      <c r="I87" s="119">
        <v>161.55683923438394</v>
      </c>
      <c r="J87" s="119">
        <v>305.50247785817805</v>
      </c>
      <c r="K87" s="119">
        <v>201.91516251494301</v>
      </c>
      <c r="L87" s="119">
        <v>191.66468999627307</v>
      </c>
      <c r="M87" s="119">
        <v>157.81800186668193</v>
      </c>
      <c r="N87" s="119">
        <v>157.549670918142</v>
      </c>
      <c r="O87" s="119">
        <v>172.19640441023884</v>
      </c>
      <c r="P87" s="119">
        <v>163.5740152671539</v>
      </c>
      <c r="Q87" s="119">
        <v>175.56918585709204</v>
      </c>
      <c r="R87" s="120">
        <v>165.55391917628108</v>
      </c>
      <c r="S87" s="119">
        <v>171.70482346811096</v>
      </c>
      <c r="T87" s="119">
        <v>149.03905894097699</v>
      </c>
      <c r="U87" s="119">
        <v>143.49002526051308</v>
      </c>
      <c r="V87" s="119">
        <v>300.13787673721686</v>
      </c>
      <c r="W87" s="119">
        <v>223.36174767515908</v>
      </c>
    </row>
    <row r="88" spans="1:23" ht="12.75" customHeight="1" x14ac:dyDescent="0.25">
      <c r="A88" s="109" t="s">
        <v>36</v>
      </c>
      <c r="B88" s="119">
        <v>139.47210362468306</v>
      </c>
      <c r="C88" s="119">
        <v>237.38826057325494</v>
      </c>
      <c r="D88" s="119">
        <v>111.41675057591999</v>
      </c>
      <c r="E88" s="119">
        <v>173.89036277734803</v>
      </c>
      <c r="F88" s="119">
        <v>136.00040768886399</v>
      </c>
      <c r="G88" s="119">
        <v>130.90732690308769</v>
      </c>
      <c r="H88" s="119">
        <v>148.42512133479499</v>
      </c>
      <c r="I88" s="119">
        <v>156.24434337704693</v>
      </c>
      <c r="J88" s="119">
        <v>311.54595415716403</v>
      </c>
      <c r="K88" s="119">
        <v>207.189924726366</v>
      </c>
      <c r="L88" s="119">
        <v>194.00796770713706</v>
      </c>
      <c r="M88" s="119">
        <v>159.52351715743094</v>
      </c>
      <c r="N88" s="119">
        <v>154.83547751582199</v>
      </c>
      <c r="O88" s="119">
        <v>172.48396722108598</v>
      </c>
      <c r="P88" s="119">
        <v>159.79833343719756</v>
      </c>
      <c r="Q88" s="119">
        <v>176.65885840499902</v>
      </c>
      <c r="R88" s="120">
        <v>162.39477143108442</v>
      </c>
      <c r="S88" s="119">
        <v>177.02029421509295</v>
      </c>
      <c r="T88" s="119">
        <v>151.55497100925302</v>
      </c>
      <c r="U88" s="119">
        <v>137.00376083926605</v>
      </c>
      <c r="V88" s="119">
        <v>268.79516123867882</v>
      </c>
      <c r="W88" s="119">
        <v>222.68005341379009</v>
      </c>
    </row>
    <row r="89" spans="1:23" ht="12.75" customHeight="1" x14ac:dyDescent="0.25">
      <c r="A89" s="110" t="s">
        <v>35</v>
      </c>
      <c r="B89" s="121">
        <v>283.97445197979312</v>
      </c>
      <c r="C89" s="121">
        <v>225.84185748400495</v>
      </c>
      <c r="D89" s="121">
        <v>106.13147851268198</v>
      </c>
      <c r="E89" s="121">
        <v>177.86537286818498</v>
      </c>
      <c r="F89" s="121">
        <v>130.26946467627602</v>
      </c>
      <c r="G89" s="121">
        <v>125.62379886360056</v>
      </c>
      <c r="H89" s="121">
        <v>137.94497267395599</v>
      </c>
      <c r="I89" s="121">
        <v>151.24906621987094</v>
      </c>
      <c r="J89" s="121">
        <v>302.18079867910399</v>
      </c>
      <c r="K89" s="121">
        <v>199.337738522264</v>
      </c>
      <c r="L89" s="121">
        <v>192.26699157129008</v>
      </c>
      <c r="M89" s="121">
        <v>151.45508192776992</v>
      </c>
      <c r="N89" s="121">
        <v>153.68648556149199</v>
      </c>
      <c r="O89" s="121">
        <v>166.42924143941718</v>
      </c>
      <c r="P89" s="121">
        <v>160.67482304043546</v>
      </c>
      <c r="Q89" s="121">
        <v>170.16032203735506</v>
      </c>
      <c r="R89" s="122">
        <v>162.32697343403493</v>
      </c>
      <c r="S89" s="121">
        <v>168.46849232961193</v>
      </c>
      <c r="T89" s="121">
        <v>141.85169705403001</v>
      </c>
      <c r="U89" s="121">
        <v>133.14101330746306</v>
      </c>
      <c r="V89" s="121">
        <v>281.73503867678488</v>
      </c>
      <c r="W89" s="121">
        <v>224.54544905421207</v>
      </c>
    </row>
    <row r="90" spans="1:23" ht="12.75" customHeight="1" x14ac:dyDescent="0.25">
      <c r="A90" s="110" t="s">
        <v>34</v>
      </c>
      <c r="B90" s="121">
        <v>253.23581231834913</v>
      </c>
      <c r="C90" s="121">
        <v>234.59158620249991</v>
      </c>
      <c r="D90" s="121">
        <v>113.21300707233097</v>
      </c>
      <c r="E90" s="121">
        <v>172.83190688050101</v>
      </c>
      <c r="F90" s="121">
        <v>126.96080696132299</v>
      </c>
      <c r="G90" s="121">
        <v>129.53852186774753</v>
      </c>
      <c r="H90" s="121">
        <v>144.55184039020799</v>
      </c>
      <c r="I90" s="121">
        <v>156.56370706973291</v>
      </c>
      <c r="J90" s="121">
        <v>301.12544980503606</v>
      </c>
      <c r="K90" s="121">
        <v>201.70311115745304</v>
      </c>
      <c r="L90" s="121">
        <v>194.4605545855251</v>
      </c>
      <c r="M90" s="121">
        <v>156.98358978135593</v>
      </c>
      <c r="N90" s="121">
        <v>157.122295492196</v>
      </c>
      <c r="O90" s="121">
        <v>170.93537469091768</v>
      </c>
      <c r="P90" s="121">
        <v>163.36208410414338</v>
      </c>
      <c r="Q90" s="121">
        <v>173.01150281723602</v>
      </c>
      <c r="R90" s="122">
        <v>165.0425395531247</v>
      </c>
      <c r="S90" s="121">
        <v>171.49264242397194</v>
      </c>
      <c r="T90" s="121">
        <v>148.00239680670103</v>
      </c>
      <c r="U90" s="121">
        <v>134.06050822810906</v>
      </c>
      <c r="V90" s="121">
        <v>318.63692610723587</v>
      </c>
      <c r="W90" s="121">
        <v>218.16560407050906</v>
      </c>
    </row>
    <row r="91" spans="1:23" ht="12.75" customHeight="1" x14ac:dyDescent="0.25">
      <c r="A91" s="110" t="s">
        <v>33</v>
      </c>
      <c r="B91" s="121">
        <v>207.73707102334208</v>
      </c>
      <c r="C91" s="121">
        <v>244.94709748765695</v>
      </c>
      <c r="D91" s="121">
        <v>124.28255500464998</v>
      </c>
      <c r="E91" s="121">
        <v>170.71605884732901</v>
      </c>
      <c r="F91" s="121">
        <v>129.53136283327399</v>
      </c>
      <c r="G91" s="121">
        <v>137.83541735789612</v>
      </c>
      <c r="H91" s="121">
        <v>154.81368970174702</v>
      </c>
      <c r="I91" s="121">
        <v>164.91347476242993</v>
      </c>
      <c r="J91" s="121">
        <v>304.65591695606804</v>
      </c>
      <c r="K91" s="121">
        <v>200.80307870989097</v>
      </c>
      <c r="L91" s="121">
        <v>196.22708176698109</v>
      </c>
      <c r="M91" s="121">
        <v>160.00343862045793</v>
      </c>
      <c r="N91" s="121">
        <v>157.644053097143</v>
      </c>
      <c r="O91" s="121">
        <v>174.75578980837392</v>
      </c>
      <c r="P91" s="121">
        <v>166.01964453042953</v>
      </c>
      <c r="Q91" s="121">
        <v>180.08037888734202</v>
      </c>
      <c r="R91" s="122">
        <v>168.27017209036222</v>
      </c>
      <c r="S91" s="121">
        <v>177.05196042696295</v>
      </c>
      <c r="T91" s="121">
        <v>147.88697280231901</v>
      </c>
      <c r="U91" s="121">
        <v>142.13060294514307</v>
      </c>
      <c r="V91" s="121">
        <v>322.40596392065885</v>
      </c>
      <c r="W91" s="121">
        <v>240.07830348451114</v>
      </c>
    </row>
    <row r="92" spans="1:23" ht="12.75" customHeight="1" x14ac:dyDescent="0.25">
      <c r="A92" s="113" t="s">
        <v>32</v>
      </c>
      <c r="B92" s="121">
        <v>147.27914547851606</v>
      </c>
      <c r="C92" s="121">
        <v>240.32315442583689</v>
      </c>
      <c r="D92" s="121">
        <v>118.28627541033696</v>
      </c>
      <c r="E92" s="121">
        <v>174.355315403985</v>
      </c>
      <c r="F92" s="121">
        <v>131.035567129127</v>
      </c>
      <c r="G92" s="121">
        <v>134.25174877786714</v>
      </c>
      <c r="H92" s="121">
        <v>156.03109163408899</v>
      </c>
      <c r="I92" s="121">
        <v>162.17073674796595</v>
      </c>
      <c r="J92" s="121">
        <v>325.24753575979111</v>
      </c>
      <c r="K92" s="121">
        <v>210.274968010392</v>
      </c>
      <c r="L92" s="121">
        <v>198.45671847620312</v>
      </c>
      <c r="M92" s="121">
        <v>162.64752127041692</v>
      </c>
      <c r="N92" s="121">
        <v>156.049623849168</v>
      </c>
      <c r="O92" s="121">
        <v>176.73861679679621</v>
      </c>
      <c r="P92" s="121">
        <v>163.63620187104939</v>
      </c>
      <c r="Q92" s="121">
        <v>183.17052905806804</v>
      </c>
      <c r="R92" s="122">
        <v>166.57844899575031</v>
      </c>
      <c r="S92" s="121">
        <v>183.57553841945196</v>
      </c>
      <c r="T92" s="121">
        <v>152.38196453695002</v>
      </c>
      <c r="U92" s="121">
        <v>142.42019431928509</v>
      </c>
      <c r="V92" s="121">
        <v>292.70554569531885</v>
      </c>
      <c r="W92" s="121">
        <v>244.10727619076908</v>
      </c>
    </row>
    <row r="93" spans="1:23" ht="12.75" customHeight="1" x14ac:dyDescent="0.25">
      <c r="A93" s="106" t="s">
        <v>31</v>
      </c>
      <c r="B93" s="119">
        <v>276.4509656188082</v>
      </c>
      <c r="C93" s="119">
        <v>223.8128943535549</v>
      </c>
      <c r="D93" s="119">
        <v>110.41782351792098</v>
      </c>
      <c r="E93" s="119">
        <v>181.02830145653397</v>
      </c>
      <c r="F93" s="119">
        <v>123.248206793222</v>
      </c>
      <c r="G93" s="119">
        <v>127.28494941987998</v>
      </c>
      <c r="H93" s="119">
        <v>146.36989124833701</v>
      </c>
      <c r="I93" s="119">
        <v>155.44418672348698</v>
      </c>
      <c r="J93" s="119">
        <v>300.86425263042298</v>
      </c>
      <c r="K93" s="119">
        <v>201.15664841331511</v>
      </c>
      <c r="L93" s="119">
        <v>197.84706170414611</v>
      </c>
      <c r="M93" s="119">
        <v>156.77609634601194</v>
      </c>
      <c r="N93" s="119">
        <v>154.89473345079801</v>
      </c>
      <c r="O93" s="119">
        <v>170.94796464006947</v>
      </c>
      <c r="P93" s="119">
        <v>163.44335689473672</v>
      </c>
      <c r="Q93" s="119">
        <v>175.43017292326505</v>
      </c>
      <c r="R93" s="120">
        <v>165.41926534519672</v>
      </c>
      <c r="S93" s="119">
        <v>174.67402277646292</v>
      </c>
      <c r="T93" s="119">
        <v>143.28099933957404</v>
      </c>
      <c r="U93" s="119">
        <v>137.60317004012609</v>
      </c>
      <c r="V93" s="119">
        <v>295.94952509737783</v>
      </c>
      <c r="W93" s="119">
        <v>241.14311208998714</v>
      </c>
    </row>
    <row r="94" spans="1:23" ht="12.75" customHeight="1" x14ac:dyDescent="0.25">
      <c r="A94" s="106" t="s">
        <v>30</v>
      </c>
      <c r="B94" s="119">
        <v>255.25502489497214</v>
      </c>
      <c r="C94" s="119">
        <v>237.5581933079919</v>
      </c>
      <c r="D94" s="119">
        <v>115.35015759880697</v>
      </c>
      <c r="E94" s="119">
        <v>179.87535928578203</v>
      </c>
      <c r="F94" s="119">
        <v>123.156392286529</v>
      </c>
      <c r="G94" s="119">
        <v>131.0508224600014</v>
      </c>
      <c r="H94" s="119">
        <v>148.25169576954599</v>
      </c>
      <c r="I94" s="119">
        <v>158.32691256376597</v>
      </c>
      <c r="J94" s="119">
        <v>308.58692478922706</v>
      </c>
      <c r="K94" s="119">
        <v>204.40419402719806</v>
      </c>
      <c r="L94" s="119">
        <v>200.83833838452313</v>
      </c>
      <c r="M94" s="119">
        <v>161.89702826927891</v>
      </c>
      <c r="N94" s="119">
        <v>157.49523083251898</v>
      </c>
      <c r="O94" s="119">
        <v>174.38386402249947</v>
      </c>
      <c r="P94" s="119">
        <v>165.99762775403616</v>
      </c>
      <c r="Q94" s="119">
        <v>175.91887564346806</v>
      </c>
      <c r="R94" s="120">
        <v>167.71144485026034</v>
      </c>
      <c r="S94" s="119">
        <v>175.1907656078869</v>
      </c>
      <c r="T94" s="119">
        <v>149.84832508655606</v>
      </c>
      <c r="U94" s="119">
        <v>139.35448859867807</v>
      </c>
      <c r="V94" s="119">
        <v>310.77470329452882</v>
      </c>
      <c r="W94" s="119">
        <v>230.47947564173913</v>
      </c>
    </row>
    <row r="95" spans="1:23" ht="12.75" customHeight="1" x14ac:dyDescent="0.25">
      <c r="A95" s="106" t="s">
        <v>29</v>
      </c>
      <c r="B95" s="119">
        <v>217.70396101601412</v>
      </c>
      <c r="C95" s="119">
        <v>245.11324521561585</v>
      </c>
      <c r="D95" s="119">
        <v>126.17638688466597</v>
      </c>
      <c r="E95" s="119">
        <v>174.77614239277401</v>
      </c>
      <c r="F95" s="119">
        <v>128.33380534756301</v>
      </c>
      <c r="G95" s="119">
        <v>139.22752251529599</v>
      </c>
      <c r="H95" s="119">
        <v>157.65299960608402</v>
      </c>
      <c r="I95" s="119">
        <v>169.62134095218994</v>
      </c>
      <c r="J95" s="119">
        <v>311.95430076998502</v>
      </c>
      <c r="K95" s="119">
        <v>204.73215994417711</v>
      </c>
      <c r="L95" s="119">
        <v>203.14148555940008</v>
      </c>
      <c r="M95" s="119">
        <v>165.63351687360995</v>
      </c>
      <c r="N95" s="119">
        <v>157.345323741486</v>
      </c>
      <c r="O95" s="119">
        <v>178.38141095624215</v>
      </c>
      <c r="P95" s="119">
        <v>169.45865261339171</v>
      </c>
      <c r="Q95" s="119">
        <v>183.60820071782703</v>
      </c>
      <c r="R95" s="120">
        <v>171.73115808283691</v>
      </c>
      <c r="S95" s="119">
        <v>180.4979668344879</v>
      </c>
      <c r="T95" s="119">
        <v>150.23252783776007</v>
      </c>
      <c r="U95" s="119">
        <v>155.23198622509406</v>
      </c>
      <c r="V95" s="119">
        <v>330.38339218549481</v>
      </c>
      <c r="W95" s="119">
        <v>271.68975085196013</v>
      </c>
    </row>
    <row r="96" spans="1:23" ht="12.75" customHeight="1" x14ac:dyDescent="0.25">
      <c r="A96" s="109" t="s">
        <v>28</v>
      </c>
      <c r="B96" s="119">
        <v>154.47842727020512</v>
      </c>
      <c r="C96" s="119">
        <v>242.90015832283788</v>
      </c>
      <c r="D96" s="119">
        <v>116.40245599860597</v>
      </c>
      <c r="E96" s="119">
        <v>185.58311966490999</v>
      </c>
      <c r="F96" s="119">
        <v>127.56718477268601</v>
      </c>
      <c r="G96" s="119">
        <v>133.46647179425574</v>
      </c>
      <c r="H96" s="119">
        <v>156.68860497603302</v>
      </c>
      <c r="I96" s="119">
        <v>165.12486856055693</v>
      </c>
      <c r="J96" s="119">
        <v>334.33065661036494</v>
      </c>
      <c r="K96" s="119">
        <v>209.96480161530911</v>
      </c>
      <c r="L96" s="119">
        <v>205.4903611519311</v>
      </c>
      <c r="M96" s="119">
        <v>168.83488091109894</v>
      </c>
      <c r="N96" s="119">
        <v>155.37609077519701</v>
      </c>
      <c r="O96" s="119">
        <v>179.52326094125152</v>
      </c>
      <c r="P96" s="119">
        <v>166.27276537291948</v>
      </c>
      <c r="Q96" s="119">
        <v>185.27375831544003</v>
      </c>
      <c r="R96" s="120">
        <v>169.16803051685497</v>
      </c>
      <c r="S96" s="119">
        <v>186.80112118116091</v>
      </c>
      <c r="T96" s="119">
        <v>151.40480053610906</v>
      </c>
      <c r="U96" s="119">
        <v>148.42902193610206</v>
      </c>
      <c r="V96" s="119">
        <v>327.64041622259981</v>
      </c>
      <c r="W96" s="119">
        <v>255.35185141631413</v>
      </c>
    </row>
    <row r="97" spans="1:23" ht="12.75" customHeight="1" x14ac:dyDescent="0.25">
      <c r="A97" s="110" t="s">
        <v>27</v>
      </c>
      <c r="B97" s="121">
        <v>277.81752565015722</v>
      </c>
      <c r="C97" s="121">
        <v>202.04336947734092</v>
      </c>
      <c r="D97" s="121">
        <v>109.110977751585</v>
      </c>
      <c r="E97" s="121">
        <v>190.58687991640502</v>
      </c>
      <c r="F97" s="121">
        <v>121.262926399498</v>
      </c>
      <c r="G97" s="121">
        <v>125.39974131972554</v>
      </c>
      <c r="H97" s="121">
        <v>146.54867671770901</v>
      </c>
      <c r="I97" s="121">
        <v>158.00405623084094</v>
      </c>
      <c r="J97" s="121">
        <v>314.63376467608902</v>
      </c>
      <c r="K97" s="121">
        <v>203.7589417819751</v>
      </c>
      <c r="L97" s="121">
        <v>204.39514290027714</v>
      </c>
      <c r="M97" s="121">
        <v>161.78072493830791</v>
      </c>
      <c r="N97" s="121">
        <v>154.51116472035801</v>
      </c>
      <c r="O97" s="121">
        <v>173.70490919097554</v>
      </c>
      <c r="P97" s="121">
        <v>164.79180346011734</v>
      </c>
      <c r="Q97" s="121">
        <v>177.85967162726703</v>
      </c>
      <c r="R97" s="122">
        <v>166.91022607139013</v>
      </c>
      <c r="S97" s="121">
        <v>178.63372342977189</v>
      </c>
      <c r="T97" s="121">
        <v>142.72326768801807</v>
      </c>
      <c r="U97" s="121">
        <v>141.6706895558801</v>
      </c>
      <c r="V97" s="121">
        <v>289.61141485953078</v>
      </c>
      <c r="W97" s="121">
        <v>234.64394875399211</v>
      </c>
    </row>
    <row r="98" spans="1:23" ht="12.75" customHeight="1" x14ac:dyDescent="0.25">
      <c r="A98" s="110" t="s">
        <v>26</v>
      </c>
      <c r="B98" s="121">
        <v>257.28074691128427</v>
      </c>
      <c r="C98" s="121">
        <v>196.57416290867792</v>
      </c>
      <c r="D98" s="121">
        <v>117.01710566251798</v>
      </c>
      <c r="E98" s="121">
        <v>185.27367515576802</v>
      </c>
      <c r="F98" s="121">
        <v>126.46420273019501</v>
      </c>
      <c r="G98" s="121">
        <v>130.56637770119968</v>
      </c>
      <c r="H98" s="121">
        <v>150.28666145841902</v>
      </c>
      <c r="I98" s="121">
        <v>159.83053826779198</v>
      </c>
      <c r="J98" s="121">
        <v>319.86242100510003</v>
      </c>
      <c r="K98" s="121">
        <v>202.49951983556508</v>
      </c>
      <c r="L98" s="121">
        <v>207.10680255611916</v>
      </c>
      <c r="M98" s="121">
        <v>166.05602198315592</v>
      </c>
      <c r="N98" s="121">
        <v>156.616054089557</v>
      </c>
      <c r="O98" s="121">
        <v>176.63999847455372</v>
      </c>
      <c r="P98" s="121">
        <v>167.45395763356981</v>
      </c>
      <c r="Q98" s="121">
        <v>181.27057652612001</v>
      </c>
      <c r="R98" s="122">
        <v>169.67793595035266</v>
      </c>
      <c r="S98" s="121">
        <v>179.45750258798995</v>
      </c>
      <c r="T98" s="121">
        <v>149.13919124641905</v>
      </c>
      <c r="U98" s="121">
        <v>149.65439055021611</v>
      </c>
      <c r="V98" s="121">
        <v>312.52402213154875</v>
      </c>
      <c r="W98" s="121">
        <v>241.94588797724509</v>
      </c>
    </row>
    <row r="99" spans="1:23" ht="12.75" customHeight="1" x14ac:dyDescent="0.25">
      <c r="A99" s="110" t="s">
        <v>25</v>
      </c>
      <c r="B99" s="121">
        <v>219.75892052826316</v>
      </c>
      <c r="C99" s="121">
        <v>231.18037038043991</v>
      </c>
      <c r="D99" s="121">
        <v>123.74309885919898</v>
      </c>
      <c r="E99" s="121">
        <v>179.39883137573403</v>
      </c>
      <c r="F99" s="121">
        <v>134.51101569617998</v>
      </c>
      <c r="G99" s="121">
        <v>138.23430138188999</v>
      </c>
      <c r="H99" s="121">
        <v>161.11106799933</v>
      </c>
      <c r="I99" s="121">
        <v>167.88862731970895</v>
      </c>
      <c r="J99" s="121">
        <v>326.417151706987</v>
      </c>
      <c r="K99" s="121">
        <v>207.25467391388909</v>
      </c>
      <c r="L99" s="121">
        <v>207.62394310006113</v>
      </c>
      <c r="M99" s="121">
        <v>168.59129218726389</v>
      </c>
      <c r="N99" s="121">
        <v>155.89880083644502</v>
      </c>
      <c r="O99" s="121">
        <v>180.50152744447212</v>
      </c>
      <c r="P99" s="121">
        <v>170.79651487487996</v>
      </c>
      <c r="Q99" s="121">
        <v>189.19803434939104</v>
      </c>
      <c r="R99" s="122">
        <v>173.63660825135449</v>
      </c>
      <c r="S99" s="121">
        <v>185.19573478905389</v>
      </c>
      <c r="T99" s="121">
        <v>148.47390935553307</v>
      </c>
      <c r="U99" s="121">
        <v>162.78222169364409</v>
      </c>
      <c r="V99" s="121">
        <v>318.76889395088472</v>
      </c>
      <c r="W99" s="121">
        <v>278.19456917803717</v>
      </c>
    </row>
    <row r="100" spans="1:23" ht="12.75" customHeight="1" x14ac:dyDescent="0.25">
      <c r="A100" s="113" t="s">
        <v>24</v>
      </c>
      <c r="B100" s="121">
        <v>152.78265651029614</v>
      </c>
      <c r="C100" s="121">
        <v>232.72270243354089</v>
      </c>
      <c r="D100" s="121">
        <v>116.48140092669699</v>
      </c>
      <c r="E100" s="121">
        <v>184.59541115209302</v>
      </c>
      <c r="F100" s="121">
        <v>129.68698437412701</v>
      </c>
      <c r="G100" s="121">
        <v>133.27124698146704</v>
      </c>
      <c r="H100" s="121">
        <v>160.965698224542</v>
      </c>
      <c r="I100" s="121">
        <v>163.17879058165795</v>
      </c>
      <c r="J100" s="121">
        <v>350.836258611826</v>
      </c>
      <c r="K100" s="121">
        <v>215.5690060685711</v>
      </c>
      <c r="L100" s="121">
        <v>207.83212944354315</v>
      </c>
      <c r="M100" s="121">
        <v>174.76199249127191</v>
      </c>
      <c r="N100" s="121">
        <v>155.42976355363999</v>
      </c>
      <c r="O100" s="121">
        <v>183.02371689857429</v>
      </c>
      <c r="P100" s="121">
        <v>168.64137232557172</v>
      </c>
      <c r="Q100" s="121">
        <v>191.24179189722201</v>
      </c>
      <c r="R100" s="122">
        <v>172.03353601032637</v>
      </c>
      <c r="S100" s="121">
        <v>192.48976879318391</v>
      </c>
      <c r="T100" s="121">
        <v>151.53857131003105</v>
      </c>
      <c r="U100" s="121">
        <v>149.8874642002601</v>
      </c>
      <c r="V100" s="121">
        <v>311.4481834580327</v>
      </c>
      <c r="W100" s="121">
        <v>257.18764449072808</v>
      </c>
    </row>
    <row r="101" spans="1:23" ht="12.75" customHeight="1" x14ac:dyDescent="0.25">
      <c r="A101" s="106" t="s">
        <v>23</v>
      </c>
      <c r="B101" s="119">
        <v>297.62128459042333</v>
      </c>
      <c r="C101" s="119">
        <v>208.4565906898269</v>
      </c>
      <c r="D101" s="119">
        <v>106.70329292454497</v>
      </c>
      <c r="E101" s="119">
        <v>182.40140130825205</v>
      </c>
      <c r="F101" s="119">
        <v>122.55418500642598</v>
      </c>
      <c r="G101" s="119">
        <v>123.8746876551603</v>
      </c>
      <c r="H101" s="119">
        <v>150.15470252233803</v>
      </c>
      <c r="I101" s="119">
        <v>152.22596441662094</v>
      </c>
      <c r="J101" s="119">
        <v>325.49756337167901</v>
      </c>
      <c r="K101" s="119">
        <v>204.52383762375808</v>
      </c>
      <c r="L101" s="119">
        <v>207.50761480666316</v>
      </c>
      <c r="M101" s="119">
        <v>160.25835578892188</v>
      </c>
      <c r="N101" s="119">
        <v>154.05608740691602</v>
      </c>
      <c r="O101" s="119">
        <v>174.25727517836958</v>
      </c>
      <c r="P101" s="119">
        <v>165.35553194608411</v>
      </c>
      <c r="Q101" s="119">
        <v>179.29343694993801</v>
      </c>
      <c r="R101" s="120">
        <v>167.60119291316838</v>
      </c>
      <c r="S101" s="119">
        <v>179.3174072646359</v>
      </c>
      <c r="T101" s="119">
        <v>142.55186500955409</v>
      </c>
      <c r="U101" s="119">
        <v>151.59679876084513</v>
      </c>
      <c r="V101" s="119">
        <v>281.66580496120179</v>
      </c>
      <c r="W101" s="119">
        <v>248.1633209226361</v>
      </c>
    </row>
    <row r="102" spans="1:23" ht="12.75" customHeight="1" x14ac:dyDescent="0.25">
      <c r="A102" s="106" t="s">
        <v>22</v>
      </c>
      <c r="B102" s="119">
        <v>271.37771290200027</v>
      </c>
      <c r="C102" s="119">
        <v>208.88155039491591</v>
      </c>
      <c r="D102" s="119">
        <v>91.949948227980585</v>
      </c>
      <c r="E102" s="119">
        <v>184.09836425779906</v>
      </c>
      <c r="F102" s="119">
        <v>114.50146044108698</v>
      </c>
      <c r="G102" s="119">
        <v>113.39357125500631</v>
      </c>
      <c r="H102" s="119">
        <v>131.35149842818802</v>
      </c>
      <c r="I102" s="119">
        <v>122.59420906750094</v>
      </c>
      <c r="J102" s="119">
        <v>315.21921003331499</v>
      </c>
      <c r="K102" s="119">
        <v>212.78636783529907</v>
      </c>
      <c r="L102" s="119">
        <v>208.86927476273112</v>
      </c>
      <c r="M102" s="119">
        <v>135.46766129436591</v>
      </c>
      <c r="N102" s="119">
        <v>142.56895892295799</v>
      </c>
      <c r="O102" s="119">
        <v>159.41161463001507</v>
      </c>
      <c r="P102" s="119">
        <v>151.25618119947333</v>
      </c>
      <c r="Q102" s="119">
        <v>157.53635135349802</v>
      </c>
      <c r="R102" s="120">
        <v>152.47648707987037</v>
      </c>
      <c r="S102" s="119">
        <v>159.38772012143593</v>
      </c>
      <c r="T102" s="119">
        <v>137.40642068225208</v>
      </c>
      <c r="U102" s="119">
        <v>127.90541973834809</v>
      </c>
      <c r="V102" s="119">
        <v>313.4035811571207</v>
      </c>
      <c r="W102" s="119">
        <v>207.5427006308241</v>
      </c>
    </row>
    <row r="103" spans="1:23" ht="12.75" customHeight="1" x14ac:dyDescent="0.25">
      <c r="A103" s="106" t="s">
        <v>21</v>
      </c>
      <c r="B103" s="119">
        <v>223.51673944450016</v>
      </c>
      <c r="C103" s="119">
        <v>234.07531695013191</v>
      </c>
      <c r="D103" s="119">
        <v>123.12443146483498</v>
      </c>
      <c r="E103" s="119">
        <v>186.39811451790206</v>
      </c>
      <c r="F103" s="119">
        <v>131.91532766787299</v>
      </c>
      <c r="G103" s="119">
        <v>138.29711815307689</v>
      </c>
      <c r="H103" s="119">
        <v>162.06483752352602</v>
      </c>
      <c r="I103" s="119">
        <v>142.21095636112094</v>
      </c>
      <c r="J103" s="119">
        <v>329.01791424455996</v>
      </c>
      <c r="K103" s="119">
        <v>217.41206530601607</v>
      </c>
      <c r="L103" s="119">
        <v>211.26558304910111</v>
      </c>
      <c r="M103" s="119">
        <v>150.08000346693689</v>
      </c>
      <c r="N103" s="119">
        <v>147.33655126918597</v>
      </c>
      <c r="O103" s="119">
        <v>173.1304486959184</v>
      </c>
      <c r="P103" s="119">
        <v>165.90152160853921</v>
      </c>
      <c r="Q103" s="119">
        <v>181.52200915994302</v>
      </c>
      <c r="R103" s="120">
        <v>168.36554586106294</v>
      </c>
      <c r="S103" s="119">
        <v>175.67180551963094</v>
      </c>
      <c r="T103" s="119">
        <v>141.89998067874407</v>
      </c>
      <c r="U103" s="119">
        <v>148.42548428816409</v>
      </c>
      <c r="V103" s="119">
        <v>313.80714661677274</v>
      </c>
      <c r="W103" s="119">
        <v>209.65054299847208</v>
      </c>
    </row>
    <row r="104" spans="1:23" ht="12.75" customHeight="1" x14ac:dyDescent="0.25">
      <c r="A104" s="109" t="s">
        <v>20</v>
      </c>
      <c r="B104" s="119">
        <v>153.01425106307713</v>
      </c>
      <c r="C104" s="119">
        <v>218.5143211651249</v>
      </c>
      <c r="D104" s="119">
        <v>122.81249858263898</v>
      </c>
      <c r="E104" s="119">
        <v>179.48712151604701</v>
      </c>
      <c r="F104" s="119">
        <v>132.27682488461397</v>
      </c>
      <c r="G104" s="119">
        <v>136.23557788160798</v>
      </c>
      <c r="H104" s="119">
        <v>166.35973392594803</v>
      </c>
      <c r="I104" s="119">
        <v>149.46675255475594</v>
      </c>
      <c r="J104" s="119">
        <v>369.23564835044596</v>
      </c>
      <c r="K104" s="119">
        <v>221.37260403492709</v>
      </c>
      <c r="L104" s="119">
        <v>213.70893698150516</v>
      </c>
      <c r="M104" s="119">
        <v>163.20087024977491</v>
      </c>
      <c r="N104" s="119">
        <v>150.31096400094</v>
      </c>
      <c r="O104" s="119">
        <v>180.38558218460625</v>
      </c>
      <c r="P104" s="119">
        <v>167.78345875964163</v>
      </c>
      <c r="Q104" s="119">
        <v>192.76432013662102</v>
      </c>
      <c r="R104" s="120">
        <v>171.45912145728278</v>
      </c>
      <c r="S104" s="119">
        <v>187.81753189429691</v>
      </c>
      <c r="T104" s="119">
        <v>148.18250842945108</v>
      </c>
      <c r="U104" s="119">
        <v>165.51550841264313</v>
      </c>
      <c r="V104" s="119">
        <v>295.24394606490375</v>
      </c>
      <c r="W104" s="119">
        <v>250.71454744806809</v>
      </c>
    </row>
    <row r="105" spans="1:23" ht="12.75" customHeight="1" x14ac:dyDescent="0.25">
      <c r="A105" s="110" t="s">
        <v>19</v>
      </c>
      <c r="B105" s="121">
        <v>309.42933075328034</v>
      </c>
      <c r="C105" s="121">
        <v>205.59756384730389</v>
      </c>
      <c r="D105" s="121">
        <v>114.95452024285697</v>
      </c>
      <c r="E105" s="121">
        <v>188.16163295433205</v>
      </c>
      <c r="F105" s="121">
        <v>134.23008630506999</v>
      </c>
      <c r="G105" s="121">
        <v>131.58291919640121</v>
      </c>
      <c r="H105" s="121">
        <v>154.25229177335001</v>
      </c>
      <c r="I105" s="121">
        <v>146.38435312086594</v>
      </c>
      <c r="J105" s="121">
        <v>348.22744503162306</v>
      </c>
      <c r="K105" s="121">
        <v>210.48919038864312</v>
      </c>
      <c r="L105" s="121">
        <v>211.64703521700611</v>
      </c>
      <c r="M105" s="121">
        <v>154.85584753444891</v>
      </c>
      <c r="N105" s="121">
        <v>148.49156205074701</v>
      </c>
      <c r="O105" s="121">
        <v>173.3698165470405</v>
      </c>
      <c r="P105" s="121">
        <v>167.9796967779638</v>
      </c>
      <c r="Q105" s="121">
        <v>184.27921120223004</v>
      </c>
      <c r="R105" s="122">
        <v>170.53384983562313</v>
      </c>
      <c r="S105" s="121">
        <v>176.64388110669793</v>
      </c>
      <c r="T105" s="121">
        <v>139.57117084582808</v>
      </c>
      <c r="U105" s="121">
        <v>169.30798849427515</v>
      </c>
      <c r="V105" s="121">
        <v>280.58230573420269</v>
      </c>
      <c r="W105" s="121">
        <v>269.35883522804909</v>
      </c>
    </row>
    <row r="106" spans="1:23" ht="12.75" customHeight="1" x14ac:dyDescent="0.25">
      <c r="A106" s="110" t="s">
        <v>18</v>
      </c>
      <c r="B106" s="121">
        <v>266.28304184335929</v>
      </c>
      <c r="C106" s="121">
        <v>224.1816121808379</v>
      </c>
      <c r="D106" s="121">
        <v>116.78608171870897</v>
      </c>
      <c r="E106" s="121">
        <v>188.97114542948609</v>
      </c>
      <c r="F106" s="121">
        <v>136.39454693830697</v>
      </c>
      <c r="G106" s="121">
        <v>134.64348638075262</v>
      </c>
      <c r="H106" s="121">
        <v>154.36298730328801</v>
      </c>
      <c r="I106" s="121">
        <v>147.40535432844393</v>
      </c>
      <c r="J106" s="121">
        <v>370.45918169174803</v>
      </c>
      <c r="K106" s="121">
        <v>208.39829838427107</v>
      </c>
      <c r="L106" s="121">
        <v>213.20138367653212</v>
      </c>
      <c r="M106" s="121">
        <v>160.82469893982591</v>
      </c>
      <c r="N106" s="121">
        <v>152.03992548194503</v>
      </c>
      <c r="O106" s="121">
        <v>176.62423228330451</v>
      </c>
      <c r="P106" s="121">
        <v>169.08295118234577</v>
      </c>
      <c r="Q106" s="121">
        <v>183.26242056301206</v>
      </c>
      <c r="R106" s="122">
        <v>171.37830607986234</v>
      </c>
      <c r="S106" s="121">
        <v>174.79247670617292</v>
      </c>
      <c r="T106" s="121">
        <v>148.58454155648212</v>
      </c>
      <c r="U106" s="121">
        <v>161.99418812716814</v>
      </c>
      <c r="V106" s="121">
        <v>352.35877810463967</v>
      </c>
      <c r="W106" s="121">
        <v>253.97942861363205</v>
      </c>
    </row>
    <row r="107" spans="1:23" ht="12.75" customHeight="1" x14ac:dyDescent="0.25">
      <c r="A107" s="110" t="s">
        <v>17</v>
      </c>
      <c r="B107" s="121">
        <v>208.28129032770218</v>
      </c>
      <c r="C107" s="121">
        <v>242.34319949930892</v>
      </c>
      <c r="D107" s="121">
        <v>120.75442966288999</v>
      </c>
      <c r="E107" s="121">
        <v>182.67237195690507</v>
      </c>
      <c r="F107" s="121">
        <v>149.12371333366897</v>
      </c>
      <c r="G107" s="121">
        <v>140.26732905557594</v>
      </c>
      <c r="H107" s="121">
        <v>164.61032125354703</v>
      </c>
      <c r="I107" s="121">
        <v>153.91199470024694</v>
      </c>
      <c r="J107" s="121">
        <v>383.64813746142102</v>
      </c>
      <c r="K107" s="121">
        <v>210.45464374695908</v>
      </c>
      <c r="L107" s="121">
        <v>214.66107262297211</v>
      </c>
      <c r="M107" s="121">
        <v>171.54525010331591</v>
      </c>
      <c r="N107" s="121">
        <v>153.87532675245399</v>
      </c>
      <c r="O107" s="121">
        <v>183.11551357652425</v>
      </c>
      <c r="P107" s="121">
        <v>172.41774727132693</v>
      </c>
      <c r="Q107" s="121">
        <v>192.53681462820907</v>
      </c>
      <c r="R107" s="122">
        <v>175.45871440804501</v>
      </c>
      <c r="S107" s="121">
        <v>182.35359476304492</v>
      </c>
      <c r="T107" s="121">
        <v>150.53218175422609</v>
      </c>
      <c r="U107" s="121">
        <v>170.38681881787514</v>
      </c>
      <c r="V107" s="121">
        <v>321.56253854548766</v>
      </c>
      <c r="W107" s="121">
        <v>257.84552642338605</v>
      </c>
    </row>
    <row r="108" spans="1:23" ht="12.75" customHeight="1" x14ac:dyDescent="0.25">
      <c r="A108" s="113" t="s">
        <v>16</v>
      </c>
      <c r="B108" s="121">
        <v>161.56895787565912</v>
      </c>
      <c r="C108" s="121">
        <v>229.10420247254791</v>
      </c>
      <c r="D108" s="121">
        <v>108.89002397554299</v>
      </c>
      <c r="E108" s="121">
        <v>183.90997805927705</v>
      </c>
      <c r="F108" s="121">
        <v>144.73890622295497</v>
      </c>
      <c r="G108" s="121">
        <v>131.077995477933</v>
      </c>
      <c r="H108" s="121">
        <v>164.09621046981405</v>
      </c>
      <c r="I108" s="121">
        <v>155.37900785044195</v>
      </c>
      <c r="J108" s="121">
        <v>423.22707981520898</v>
      </c>
      <c r="K108" s="121">
        <v>220.60724108012607</v>
      </c>
      <c r="L108" s="121">
        <v>217.42584848348915</v>
      </c>
      <c r="M108" s="121">
        <v>176.6968598224079</v>
      </c>
      <c r="N108" s="121">
        <v>155.55601451485302</v>
      </c>
      <c r="O108" s="121">
        <v>187.08051616512117</v>
      </c>
      <c r="P108" s="121">
        <v>170.33295054974553</v>
      </c>
      <c r="Q108" s="121">
        <v>195.24256520654802</v>
      </c>
      <c r="R108" s="122">
        <v>173.96001500162356</v>
      </c>
      <c r="S108" s="121">
        <v>189.17279142408393</v>
      </c>
      <c r="T108" s="121">
        <v>155.1384974434641</v>
      </c>
      <c r="U108" s="121">
        <v>168.35063776068216</v>
      </c>
      <c r="V108" s="121">
        <v>302.38450561566765</v>
      </c>
      <c r="W108" s="121">
        <v>260.86590893493303</v>
      </c>
    </row>
    <row r="109" spans="1:23" ht="12.75" customHeight="1" x14ac:dyDescent="0.25">
      <c r="A109" s="106" t="s">
        <v>15</v>
      </c>
      <c r="B109" s="119">
        <v>288.89166078614846</v>
      </c>
      <c r="C109" s="119">
        <v>204.54731612670756</v>
      </c>
      <c r="D109" s="119">
        <v>107.60256499009779</v>
      </c>
      <c r="E109" s="119">
        <v>201.89440324119707</v>
      </c>
      <c r="F109" s="119">
        <v>143.98650736631888</v>
      </c>
      <c r="G109" s="119">
        <v>128.55490621183588</v>
      </c>
      <c r="H109" s="119">
        <v>151.65065663916988</v>
      </c>
      <c r="I109" s="119">
        <v>154.91791715091748</v>
      </c>
      <c r="J109" s="119">
        <v>368.53956766744858</v>
      </c>
      <c r="K109" s="119">
        <v>206.18828464607267</v>
      </c>
      <c r="L109" s="119">
        <v>212.81649301230485</v>
      </c>
      <c r="M109" s="119">
        <v>172.06045503315639</v>
      </c>
      <c r="N109" s="119">
        <v>154.34992399943013</v>
      </c>
      <c r="O109" s="119">
        <v>179.86908595282296</v>
      </c>
      <c r="P109" s="119">
        <v>170.82541816923379</v>
      </c>
      <c r="Q109" s="119">
        <v>184.69364206676602</v>
      </c>
      <c r="R109" s="120">
        <v>173.0464589341353</v>
      </c>
      <c r="S109" s="119">
        <v>179.69435436534599</v>
      </c>
      <c r="T109" s="119">
        <v>145.17502348307747</v>
      </c>
      <c r="U109" s="119">
        <v>159.30227067162468</v>
      </c>
      <c r="V109" s="119">
        <v>304.87399655153212</v>
      </c>
      <c r="W109" s="119">
        <v>241.79354153354248</v>
      </c>
    </row>
    <row r="110" spans="1:23" ht="12.75" customHeight="1" x14ac:dyDescent="0.25">
      <c r="A110" s="106" t="s">
        <v>14</v>
      </c>
      <c r="B110" s="119">
        <v>263.83223774799512</v>
      </c>
      <c r="C110" s="119">
        <v>216.51676486315097</v>
      </c>
      <c r="D110" s="119">
        <v>115.29308256540324</v>
      </c>
      <c r="E110" s="119">
        <v>209.35652282459588</v>
      </c>
      <c r="F110" s="119">
        <v>148.56672034628079</v>
      </c>
      <c r="G110" s="119">
        <v>136.0974918767289</v>
      </c>
      <c r="H110" s="119">
        <v>158.0999412090477</v>
      </c>
      <c r="I110" s="119">
        <v>160.87120316236116</v>
      </c>
      <c r="J110" s="119">
        <v>386.01909022968601</v>
      </c>
      <c r="K110" s="119">
        <v>204.511976153413</v>
      </c>
      <c r="L110" s="119">
        <v>216.0771079397949</v>
      </c>
      <c r="M110" s="119">
        <v>182.32089127614952</v>
      </c>
      <c r="N110" s="119">
        <v>154.25597815582529</v>
      </c>
      <c r="O110" s="119">
        <v>184.97946896157225</v>
      </c>
      <c r="P110" s="119">
        <v>175.1176779442587</v>
      </c>
      <c r="Q110" s="119">
        <v>189.76804009898871</v>
      </c>
      <c r="R110" s="120">
        <v>177.45170210011761</v>
      </c>
      <c r="S110" s="119">
        <v>184.36059219655112</v>
      </c>
      <c r="T110" s="119">
        <v>151.29897655664263</v>
      </c>
      <c r="U110" s="119">
        <v>165.22539081134045</v>
      </c>
      <c r="V110" s="119">
        <v>337.96712619070627</v>
      </c>
      <c r="W110" s="119">
        <v>253.87606326333847</v>
      </c>
    </row>
    <row r="111" spans="1:23" ht="12.75" customHeight="1" x14ac:dyDescent="0.25">
      <c r="A111" s="106" t="s">
        <v>13</v>
      </c>
      <c r="B111" s="119">
        <v>226.65665165745173</v>
      </c>
      <c r="C111" s="119">
        <v>235.18934231248792</v>
      </c>
      <c r="D111" s="119">
        <v>122.73350333761623</v>
      </c>
      <c r="E111" s="119">
        <v>203.19378318804414</v>
      </c>
      <c r="F111" s="119">
        <v>158.67437896548975</v>
      </c>
      <c r="G111" s="119">
        <v>143.97010011310431</v>
      </c>
      <c r="H111" s="119">
        <v>168.10808638084592</v>
      </c>
      <c r="I111" s="119">
        <v>168.46847223834735</v>
      </c>
      <c r="J111" s="119">
        <v>407.2803967554222</v>
      </c>
      <c r="K111" s="119">
        <v>214.03444886989178</v>
      </c>
      <c r="L111" s="119">
        <v>220.48518146721378</v>
      </c>
      <c r="M111" s="119">
        <v>190.50292962102242</v>
      </c>
      <c r="N111" s="119">
        <v>156.81166413650595</v>
      </c>
      <c r="O111" s="119">
        <v>192.21716448771883</v>
      </c>
      <c r="P111" s="119">
        <v>180.18550288148842</v>
      </c>
      <c r="Q111" s="119">
        <v>198.70824657190991</v>
      </c>
      <c r="R111" s="120">
        <v>183.04171236306593</v>
      </c>
      <c r="S111" s="119">
        <v>191.01896236355421</v>
      </c>
      <c r="T111" s="119">
        <v>154.51687055599788</v>
      </c>
      <c r="U111" s="119">
        <v>179.03004654610368</v>
      </c>
      <c r="V111" s="119">
        <v>347.66897448396702</v>
      </c>
      <c r="W111" s="119">
        <v>286.04417083149986</v>
      </c>
    </row>
    <row r="112" spans="1:23" ht="12.75" customHeight="1" x14ac:dyDescent="0.25">
      <c r="A112" s="109" t="s">
        <v>12</v>
      </c>
      <c r="B112" s="119">
        <v>155.53894822380806</v>
      </c>
      <c r="C112" s="119">
        <v>232.465131393055</v>
      </c>
      <c r="D112" s="119">
        <v>113.2338611885279</v>
      </c>
      <c r="E112" s="119">
        <v>207.49021288812318</v>
      </c>
      <c r="F112" s="119">
        <v>151.92015880044082</v>
      </c>
      <c r="G112" s="119">
        <v>137.12479279665465</v>
      </c>
      <c r="H112" s="119">
        <v>165.18320064311865</v>
      </c>
      <c r="I112" s="119">
        <v>167.46699238255414</v>
      </c>
      <c r="J112" s="119">
        <v>442.52246794708901</v>
      </c>
      <c r="K112" s="119">
        <v>223.56132058771402</v>
      </c>
      <c r="L112" s="119">
        <v>223.54948701696699</v>
      </c>
      <c r="M112" s="119">
        <v>194.39579554450157</v>
      </c>
      <c r="N112" s="119">
        <v>154.4298207751998</v>
      </c>
      <c r="O112" s="119">
        <v>193.78059871991059</v>
      </c>
      <c r="P112" s="119">
        <v>175.01149541657426</v>
      </c>
      <c r="Q112" s="119">
        <v>199.5304185945873</v>
      </c>
      <c r="R112" s="120">
        <v>178.64635171345753</v>
      </c>
      <c r="S112" s="119">
        <v>197.85868312995018</v>
      </c>
      <c r="T112" s="119">
        <v>155.53854141357331</v>
      </c>
      <c r="U112" s="119">
        <v>173.78184095951846</v>
      </c>
      <c r="V112" s="119">
        <v>338.55910327574202</v>
      </c>
      <c r="W112" s="119">
        <v>270.25096146359772</v>
      </c>
    </row>
    <row r="113" spans="1:25" ht="12.75" customHeight="1" x14ac:dyDescent="0.25">
      <c r="A113" s="110" t="s">
        <v>11</v>
      </c>
      <c r="B113" s="121">
        <v>359.08785330533982</v>
      </c>
      <c r="C113" s="121">
        <v>222.78187366552731</v>
      </c>
      <c r="D113" s="121">
        <v>106.06933552575553</v>
      </c>
      <c r="E113" s="121">
        <v>213.51844119314293</v>
      </c>
      <c r="F113" s="121">
        <v>146.39143677738483</v>
      </c>
      <c r="G113" s="121">
        <v>130.603949716806</v>
      </c>
      <c r="H113" s="121">
        <v>154.20672308845548</v>
      </c>
      <c r="I113" s="121">
        <v>162.90045156764714</v>
      </c>
      <c r="J113" s="121">
        <v>390.77664769058521</v>
      </c>
      <c r="K113" s="121">
        <v>219.27349979530015</v>
      </c>
      <c r="L113" s="121">
        <v>218.70084726601374</v>
      </c>
      <c r="M113" s="121">
        <v>181.91992711116472</v>
      </c>
      <c r="N113" s="121">
        <v>155.27632551489879</v>
      </c>
      <c r="O113" s="121">
        <v>186.09907089919005</v>
      </c>
      <c r="P113" s="121">
        <v>178.55870468306392</v>
      </c>
      <c r="Q113" s="121">
        <v>191.61622401722016</v>
      </c>
      <c r="R113" s="122">
        <v>180.73723140429365</v>
      </c>
      <c r="S113" s="121">
        <v>186.93084794537569</v>
      </c>
      <c r="T113" s="121">
        <v>147.35506663401358</v>
      </c>
      <c r="U113" s="121">
        <v>161.61274314482188</v>
      </c>
      <c r="V113" s="121">
        <v>326.52651693011745</v>
      </c>
      <c r="W113" s="121">
        <v>245.8377285282366</v>
      </c>
    </row>
    <row r="114" spans="1:25" ht="12.75" customHeight="1" x14ac:dyDescent="0.25">
      <c r="A114" s="110" t="s">
        <v>10</v>
      </c>
      <c r="B114" s="121">
        <v>323.39332101086978</v>
      </c>
      <c r="C114" s="121">
        <v>236.35448534720058</v>
      </c>
      <c r="D114" s="121">
        <v>112.90622304120487</v>
      </c>
      <c r="E114" s="121">
        <v>213.33673692668862</v>
      </c>
      <c r="F114" s="121">
        <v>149.74490146098614</v>
      </c>
      <c r="G114" s="121">
        <v>137.36681507637564</v>
      </c>
      <c r="H114" s="121">
        <v>159.46191186367048</v>
      </c>
      <c r="I114" s="121">
        <v>168.25913333463976</v>
      </c>
      <c r="J114" s="121">
        <v>403.2283374469597</v>
      </c>
      <c r="K114" s="121">
        <v>220.94996473825825</v>
      </c>
      <c r="L114" s="121">
        <v>222.34787241773961</v>
      </c>
      <c r="M114" s="121">
        <v>188.32933672111923</v>
      </c>
      <c r="N114" s="121">
        <v>158.28899461825972</v>
      </c>
      <c r="O114" s="121">
        <v>190.85352366246465</v>
      </c>
      <c r="P114" s="121">
        <v>182.04033220580286</v>
      </c>
      <c r="Q114" s="121">
        <v>195.53755706397939</v>
      </c>
      <c r="R114" s="122">
        <v>184.28407175415242</v>
      </c>
      <c r="S114" s="121">
        <v>190.05777461686557</v>
      </c>
      <c r="T114" s="121">
        <v>158.61994184240001</v>
      </c>
      <c r="U114" s="121">
        <v>162.66880241327476</v>
      </c>
      <c r="V114" s="121">
        <v>376.76988747427129</v>
      </c>
      <c r="W114" s="121">
        <v>256.55358482723818</v>
      </c>
    </row>
    <row r="115" spans="1:25" ht="12.75" customHeight="1" x14ac:dyDescent="0.25">
      <c r="A115" s="110" t="s">
        <v>9</v>
      </c>
      <c r="B115" s="121">
        <v>248.43286413842642</v>
      </c>
      <c r="C115" s="121">
        <v>253.59425474687208</v>
      </c>
      <c r="D115" s="121">
        <v>121.49518103130262</v>
      </c>
      <c r="E115" s="121">
        <v>213.60556202370597</v>
      </c>
      <c r="F115" s="121">
        <v>151.60525825130219</v>
      </c>
      <c r="G115" s="121">
        <v>145.64507549737448</v>
      </c>
      <c r="H115" s="121">
        <v>169.52704319208391</v>
      </c>
      <c r="I115" s="121">
        <v>170.71134297220701</v>
      </c>
      <c r="J115" s="121">
        <v>414.02064662782783</v>
      </c>
      <c r="K115" s="121">
        <v>230.35638358717918</v>
      </c>
      <c r="L115" s="121">
        <v>228.51585576545611</v>
      </c>
      <c r="M115" s="121">
        <v>193.77336903216815</v>
      </c>
      <c r="N115" s="121">
        <v>159.0781681581739</v>
      </c>
      <c r="O115" s="121">
        <v>196.61276007284201</v>
      </c>
      <c r="P115" s="121">
        <v>184.70385110647729</v>
      </c>
      <c r="Q115" s="121">
        <v>201.42711424401693</v>
      </c>
      <c r="R115" s="122">
        <v>187.35239361522707</v>
      </c>
      <c r="S115" s="121">
        <v>197.26057610888932</v>
      </c>
      <c r="T115" s="121">
        <v>159.9574310100823</v>
      </c>
      <c r="U115" s="121">
        <v>166.77983216769408</v>
      </c>
      <c r="V115" s="121">
        <v>381.11557454342812</v>
      </c>
      <c r="W115" s="121">
        <v>269.36968695104315</v>
      </c>
    </row>
    <row r="116" spans="1:25" ht="12.75" customHeight="1" x14ac:dyDescent="0.25">
      <c r="A116" s="113" t="s">
        <v>8</v>
      </c>
      <c r="B116" s="121">
        <v>156.39040192925498</v>
      </c>
      <c r="C116" s="121">
        <v>258.10923536432301</v>
      </c>
      <c r="D116" s="121">
        <v>112.55138923556176</v>
      </c>
      <c r="E116" s="121">
        <v>229.04124473909837</v>
      </c>
      <c r="F116" s="121">
        <v>153.53299000911218</v>
      </c>
      <c r="G116" s="121">
        <v>141.29096173414086</v>
      </c>
      <c r="H116" s="121">
        <v>164.98162446213516</v>
      </c>
      <c r="I116" s="121">
        <v>165.68770300454429</v>
      </c>
      <c r="J116" s="121">
        <v>442.95864437024704</v>
      </c>
      <c r="K116" s="121">
        <v>241.52642367237723</v>
      </c>
      <c r="L116" s="121">
        <v>229.5426256486077</v>
      </c>
      <c r="M116" s="121">
        <v>200.06954094491732</v>
      </c>
      <c r="N116" s="121">
        <v>157.09872086711923</v>
      </c>
      <c r="O116" s="121">
        <v>198.13504155416103</v>
      </c>
      <c r="P116" s="121">
        <v>179.59057153042963</v>
      </c>
      <c r="Q116" s="121">
        <v>201.82176649307951</v>
      </c>
      <c r="R116" s="122">
        <v>182.89915104965624</v>
      </c>
      <c r="S116" s="121">
        <v>203.07661369528188</v>
      </c>
      <c r="T116" s="121">
        <v>163.4744636683719</v>
      </c>
      <c r="U116" s="121">
        <v>166.10120253042518</v>
      </c>
      <c r="V116" s="121">
        <v>363.23905529900333</v>
      </c>
      <c r="W116" s="121">
        <v>267.76060627209671</v>
      </c>
    </row>
    <row r="117" spans="1:25" ht="12.75" customHeight="1" x14ac:dyDescent="0.25">
      <c r="A117" s="106" t="s">
        <v>7</v>
      </c>
      <c r="B117" s="119">
        <v>334.27604380583182</v>
      </c>
      <c r="C117" s="119">
        <v>236.0873826263842</v>
      </c>
      <c r="D117" s="119">
        <v>107.91431462907794</v>
      </c>
      <c r="E117" s="119">
        <v>223.75999100803296</v>
      </c>
      <c r="F117" s="119">
        <v>149.33624144165677</v>
      </c>
      <c r="G117" s="119">
        <v>134.46789471071182</v>
      </c>
      <c r="H117" s="119">
        <v>158.09317231564583</v>
      </c>
      <c r="I117" s="119">
        <v>163.17525246675291</v>
      </c>
      <c r="J117" s="119">
        <v>408.97051224221491</v>
      </c>
      <c r="K117" s="119">
        <v>232.12007861695449</v>
      </c>
      <c r="L117" s="119">
        <v>226.93084958157175</v>
      </c>
      <c r="M117" s="119">
        <v>191.69858798478208</v>
      </c>
      <c r="N117" s="119">
        <v>157.68886381457168</v>
      </c>
      <c r="O117" s="119">
        <v>192.64519696760331</v>
      </c>
      <c r="P117" s="119">
        <v>182.50574586310034</v>
      </c>
      <c r="Q117" s="119">
        <v>199.55120964933698</v>
      </c>
      <c r="R117" s="120">
        <v>185.18396412854025</v>
      </c>
      <c r="S117" s="119">
        <v>196.65183683978984</v>
      </c>
      <c r="T117" s="119">
        <v>152.62221291064503</v>
      </c>
      <c r="U117" s="119">
        <v>165.76174748997593</v>
      </c>
      <c r="V117" s="119">
        <v>345.63816587209095</v>
      </c>
      <c r="W117" s="119">
        <v>272.34748423086899</v>
      </c>
    </row>
    <row r="118" spans="1:25" ht="12.75" customHeight="1" x14ac:dyDescent="0.25">
      <c r="A118" s="106" t="s">
        <v>6</v>
      </c>
      <c r="B118" s="119">
        <v>311.67125895576572</v>
      </c>
      <c r="C118" s="119">
        <v>239.06544782945008</v>
      </c>
      <c r="D118" s="119">
        <v>117.36581823230721</v>
      </c>
      <c r="E118" s="119">
        <v>227.74145441000329</v>
      </c>
      <c r="F118" s="119">
        <v>156.31436197819457</v>
      </c>
      <c r="G118" s="119">
        <v>142.8055838786903</v>
      </c>
      <c r="H118" s="119">
        <v>165.66786818636078</v>
      </c>
      <c r="I118" s="119">
        <v>169.7187994659171</v>
      </c>
      <c r="J118" s="119">
        <v>424.82631431116744</v>
      </c>
      <c r="K118" s="119">
        <v>235.18434434434985</v>
      </c>
      <c r="L118" s="119">
        <v>230.36917666402417</v>
      </c>
      <c r="M118" s="119">
        <v>197.99623026711762</v>
      </c>
      <c r="N118" s="119">
        <v>160.89295275833064</v>
      </c>
      <c r="O118" s="119">
        <v>198.16242618683589</v>
      </c>
      <c r="P118" s="119">
        <v>187.73917824630664</v>
      </c>
      <c r="Q118" s="119">
        <v>206.85843522113277</v>
      </c>
      <c r="R118" s="120">
        <v>190.68077054146073</v>
      </c>
      <c r="S118" s="119">
        <v>200.342763222678</v>
      </c>
      <c r="T118" s="119">
        <v>162.02074364740389</v>
      </c>
      <c r="U118" s="119">
        <v>171.17801565745719</v>
      </c>
      <c r="V118" s="119">
        <v>392.67815709232121</v>
      </c>
      <c r="W118" s="119">
        <v>296.11648923650921</v>
      </c>
    </row>
    <row r="119" spans="1:25" ht="12.75" customHeight="1" x14ac:dyDescent="0.25">
      <c r="A119" s="106" t="s">
        <v>5</v>
      </c>
      <c r="B119" s="119">
        <v>247.0692748383488</v>
      </c>
      <c r="C119" s="119">
        <v>251.33993090012282</v>
      </c>
      <c r="D119" s="119">
        <v>126.75839352228348</v>
      </c>
      <c r="E119" s="119">
        <v>212.20096866406249</v>
      </c>
      <c r="F119" s="119">
        <v>160.68230650383228</v>
      </c>
      <c r="G119" s="119">
        <v>150.40867535670606</v>
      </c>
      <c r="H119" s="119">
        <v>176.49108521286047</v>
      </c>
      <c r="I119" s="119">
        <v>174.91120276521494</v>
      </c>
      <c r="J119" s="119">
        <v>446.89088399178064</v>
      </c>
      <c r="K119" s="119">
        <v>244.40127509673846</v>
      </c>
      <c r="L119" s="119">
        <v>235.20840480774638</v>
      </c>
      <c r="M119" s="119">
        <v>205.80187190693923</v>
      </c>
      <c r="N119" s="119">
        <v>162.32690403651802</v>
      </c>
      <c r="O119" s="119">
        <v>205.02696386609759</v>
      </c>
      <c r="P119" s="119">
        <v>191.65607876370521</v>
      </c>
      <c r="Q119" s="119">
        <v>214.94094839930861</v>
      </c>
      <c r="R119" s="120">
        <v>195.10243231930141</v>
      </c>
      <c r="S119" s="119">
        <v>208.76162951253883</v>
      </c>
      <c r="T119" s="119">
        <v>163.74228283052886</v>
      </c>
      <c r="U119" s="119">
        <v>183.91069100891337</v>
      </c>
      <c r="V119" s="119">
        <v>388.78917491094086</v>
      </c>
      <c r="W119" s="119">
        <v>320.74586917330407</v>
      </c>
    </row>
    <row r="120" spans="1:25" ht="12.75" customHeight="1" x14ac:dyDescent="0.25">
      <c r="A120" s="109" t="s">
        <v>4</v>
      </c>
      <c r="B120" s="119">
        <v>153.60223191238236</v>
      </c>
      <c r="C120" s="119">
        <v>248.88514071757348</v>
      </c>
      <c r="D120" s="119">
        <v>118.52778484534848</v>
      </c>
      <c r="E120" s="119">
        <v>214.49773941114657</v>
      </c>
      <c r="F120" s="119">
        <v>161.10152541767414</v>
      </c>
      <c r="G120" s="119">
        <v>144.34106246371252</v>
      </c>
      <c r="H120" s="119">
        <v>172.30154717199619</v>
      </c>
      <c r="I120" s="119">
        <v>172.40432031959114</v>
      </c>
      <c r="J120" s="119">
        <v>470.21413626636729</v>
      </c>
      <c r="K120" s="119">
        <v>250.6274610554257</v>
      </c>
      <c r="L120" s="119">
        <v>234.66568769066657</v>
      </c>
      <c r="M120" s="119">
        <v>208.72417425409563</v>
      </c>
      <c r="N120" s="119">
        <v>159.69720720606736</v>
      </c>
      <c r="O120" s="119">
        <v>205.03407059723571</v>
      </c>
      <c r="P120" s="119">
        <v>185.35420731090807</v>
      </c>
      <c r="Q120" s="119">
        <v>214.32761652267999</v>
      </c>
      <c r="R120" s="120">
        <v>189.4469768309641</v>
      </c>
      <c r="S120" s="119">
        <v>211.23005034067188</v>
      </c>
      <c r="T120" s="119">
        <v>163.62186665516785</v>
      </c>
      <c r="U120" s="119">
        <v>181.39846336041396</v>
      </c>
      <c r="V120" s="119">
        <v>360.54288227035761</v>
      </c>
      <c r="W120" s="119">
        <v>312.19178282902203</v>
      </c>
    </row>
    <row r="121" spans="1:25" ht="12.75" customHeight="1" x14ac:dyDescent="0.25">
      <c r="A121" s="110" t="s">
        <v>3</v>
      </c>
      <c r="B121" s="121">
        <v>377.23879321425403</v>
      </c>
      <c r="C121" s="121">
        <v>238.96313928936064</v>
      </c>
      <c r="D121" s="121">
        <v>110.64393796306723</v>
      </c>
      <c r="E121" s="121">
        <v>227.32635791395072</v>
      </c>
      <c r="F121" s="121">
        <v>153.87652260522071</v>
      </c>
      <c r="G121" s="121">
        <v>137.70811519818196</v>
      </c>
      <c r="H121" s="121">
        <v>161.9322986473714</v>
      </c>
      <c r="I121" s="121">
        <v>164.79182890752267</v>
      </c>
      <c r="J121" s="121">
        <v>437.79388473159264</v>
      </c>
      <c r="K121" s="121">
        <v>239.69093839066934</v>
      </c>
      <c r="L121" s="121">
        <v>231.33754867831155</v>
      </c>
      <c r="M121" s="121">
        <v>195.78285520783649</v>
      </c>
      <c r="N121" s="121">
        <v>158.65114296171097</v>
      </c>
      <c r="O121" s="121">
        <v>196.69997575695123</v>
      </c>
      <c r="P121" s="121">
        <v>188.39298819320612</v>
      </c>
      <c r="Q121" s="121">
        <v>205.28054512587383</v>
      </c>
      <c r="R121" s="122">
        <v>191.015271647449</v>
      </c>
      <c r="S121" s="121">
        <v>201.02222247746292</v>
      </c>
      <c r="T121" s="121">
        <v>155.70067100353936</v>
      </c>
      <c r="U121" s="121">
        <v>180.68927618502997</v>
      </c>
      <c r="V121" s="121">
        <v>349.82487954285642</v>
      </c>
      <c r="W121" s="121">
        <v>308.45935053192602</v>
      </c>
    </row>
    <row r="122" spans="1:25" ht="12.75" customHeight="1" x14ac:dyDescent="0.25">
      <c r="A122" s="110" t="s">
        <v>2</v>
      </c>
      <c r="B122" s="121">
        <v>347.58125357102699</v>
      </c>
      <c r="C122" s="121">
        <v>260.15981910504996</v>
      </c>
      <c r="D122" s="121">
        <v>117.13028696679261</v>
      </c>
      <c r="E122" s="121">
        <v>220.71390928798866</v>
      </c>
      <c r="F122" s="121">
        <v>156.68068732593284</v>
      </c>
      <c r="G122" s="121">
        <v>144.36649281977009</v>
      </c>
      <c r="H122" s="121">
        <v>167.38006309251128</v>
      </c>
      <c r="I122" s="121">
        <v>171.99160761006559</v>
      </c>
      <c r="J122" s="121">
        <v>452.27389882190533</v>
      </c>
      <c r="K122" s="121">
        <v>243.42743237391062</v>
      </c>
      <c r="L122" s="121">
        <v>235.03417112432416</v>
      </c>
      <c r="M122" s="121">
        <v>203.36815967228313</v>
      </c>
      <c r="N122" s="121">
        <v>161.03022619861298</v>
      </c>
      <c r="O122" s="121">
        <v>201.96488590547196</v>
      </c>
      <c r="P122" s="121">
        <v>192.48104064561977</v>
      </c>
      <c r="Q122" s="121">
        <v>209.89258563473734</v>
      </c>
      <c r="R122" s="122">
        <v>195.18049048825833</v>
      </c>
      <c r="S122" s="121">
        <v>203.93509955614041</v>
      </c>
      <c r="T122" s="121">
        <v>163.49508296503356</v>
      </c>
      <c r="U122" s="121">
        <v>178.21027713342971</v>
      </c>
      <c r="V122" s="121">
        <v>400.88500941492111</v>
      </c>
      <c r="W122" s="121">
        <v>307.61152129276655</v>
      </c>
    </row>
    <row r="123" spans="1:25" ht="12.75" customHeight="1" x14ac:dyDescent="0.25">
      <c r="A123" s="110" t="s">
        <v>1</v>
      </c>
      <c r="B123" s="121">
        <v>272.11910429699219</v>
      </c>
      <c r="C123" s="121">
        <v>281.31020065492106</v>
      </c>
      <c r="D123" s="121">
        <v>125.93547466489987</v>
      </c>
      <c r="E123" s="121">
        <v>210.12246113914549</v>
      </c>
      <c r="F123" s="121">
        <v>163.91352716167862</v>
      </c>
      <c r="G123" s="121">
        <v>152.97397294253955</v>
      </c>
      <c r="H123" s="121">
        <v>178.11191121946175</v>
      </c>
      <c r="I123" s="121">
        <v>182.33927283980373</v>
      </c>
      <c r="J123" s="121">
        <v>470.58411956802576</v>
      </c>
      <c r="K123" s="121">
        <v>245.46161338643546</v>
      </c>
      <c r="L123" s="121">
        <v>239.84920957588648</v>
      </c>
      <c r="M123" s="121">
        <v>208.01437805042633</v>
      </c>
      <c r="N123" s="121">
        <v>162.7873224826173</v>
      </c>
      <c r="O123" s="121">
        <v>207.67061149214879</v>
      </c>
      <c r="P123" s="121">
        <v>195.28261928344892</v>
      </c>
      <c r="Q123" s="121">
        <v>217.91566343240177</v>
      </c>
      <c r="R123" s="122">
        <v>198.66040876582926</v>
      </c>
      <c r="S123" s="121">
        <v>209.50518458027119</v>
      </c>
      <c r="T123" s="121">
        <v>166.7513291092184</v>
      </c>
      <c r="U123" s="121">
        <v>188.17996001099254</v>
      </c>
      <c r="V123" s="121">
        <v>416.79615565685265</v>
      </c>
      <c r="W123" s="121">
        <v>327.90317120062036</v>
      </c>
    </row>
    <row r="124" spans="1:25" ht="12.75" customHeight="1" x14ac:dyDescent="0.25">
      <c r="A124" s="113" t="s">
        <v>0</v>
      </c>
      <c r="B124" s="121">
        <v>172.16979899742859</v>
      </c>
      <c r="C124" s="121">
        <v>278.67370064185673</v>
      </c>
      <c r="D124" s="121">
        <v>116.1260277834814</v>
      </c>
      <c r="E124" s="121">
        <v>216.65882710229815</v>
      </c>
      <c r="F124" s="121">
        <v>156.38244186250697</v>
      </c>
      <c r="G124" s="121">
        <v>145.24273636626103</v>
      </c>
      <c r="H124" s="121">
        <v>172.63281550585126</v>
      </c>
      <c r="I124" s="121">
        <v>175.35562452479257</v>
      </c>
      <c r="J124" s="121">
        <v>503.41961510083536</v>
      </c>
      <c r="K124" s="121">
        <v>262.0070704197251</v>
      </c>
      <c r="L124" s="121">
        <v>239.17022071226421</v>
      </c>
      <c r="M124" s="121">
        <v>213.16814730542495</v>
      </c>
      <c r="N124" s="121">
        <v>161.20423800548491</v>
      </c>
      <c r="O124" s="121">
        <v>209.08286009818292</v>
      </c>
      <c r="P124" s="121">
        <v>188.9468764123371</v>
      </c>
      <c r="Q124" s="121">
        <v>216.47438738056033</v>
      </c>
      <c r="R124" s="122">
        <v>192.93911251253454</v>
      </c>
      <c r="S124" s="121">
        <v>213.24281828820165</v>
      </c>
      <c r="T124" s="121">
        <v>169.56350339768989</v>
      </c>
      <c r="U124" s="121">
        <v>175.73701725916206</v>
      </c>
      <c r="V124" s="121">
        <v>411.85073542988806</v>
      </c>
      <c r="W124" s="121">
        <v>311.14288694227389</v>
      </c>
      <c r="Y124" s="1">
        <f>R124/R120-1</f>
        <v>1.8433314376329779E-2</v>
      </c>
    </row>
    <row r="125" spans="1:25" ht="12.75" customHeight="1" x14ac:dyDescent="0.25">
      <c r="A125" s="106" t="s">
        <v>177</v>
      </c>
      <c r="B125" s="119">
        <v>379.77917647966791</v>
      </c>
      <c r="C125" s="119">
        <v>270.31389301880165</v>
      </c>
      <c r="D125" s="119">
        <v>109.65618103372289</v>
      </c>
      <c r="E125" s="119">
        <v>223.35549691953003</v>
      </c>
      <c r="F125" s="119">
        <v>155.82454497759906</v>
      </c>
      <c r="G125" s="119">
        <v>139.95923074776792</v>
      </c>
      <c r="H125" s="119">
        <v>163.61206181238865</v>
      </c>
      <c r="I125" s="119">
        <v>165.90898378416748</v>
      </c>
      <c r="J125" s="119">
        <v>470.96802101389449</v>
      </c>
      <c r="K125" s="119">
        <v>246.32367165072424</v>
      </c>
      <c r="L125" s="119">
        <v>238.02635016391585</v>
      </c>
      <c r="M125" s="119">
        <v>200.392026769122</v>
      </c>
      <c r="N125" s="119">
        <v>160.32971719363587</v>
      </c>
      <c r="O125" s="119">
        <v>200.91147101381256</v>
      </c>
      <c r="P125" s="119">
        <v>191.83067068674652</v>
      </c>
      <c r="Q125" s="119">
        <v>209.23278712996182</v>
      </c>
      <c r="R125" s="120">
        <v>194.52821822130312</v>
      </c>
      <c r="S125" s="119">
        <v>204.53967029987646</v>
      </c>
      <c r="T125" s="119">
        <v>160.01096209421553</v>
      </c>
      <c r="U125" s="119">
        <v>178.18292820577483</v>
      </c>
      <c r="V125" s="119">
        <v>375.72086758063455</v>
      </c>
      <c r="W125" s="119">
        <v>312.20785146244754</v>
      </c>
    </row>
    <row r="126" spans="1:25" ht="12.75" customHeight="1" x14ac:dyDescent="0.25">
      <c r="A126" s="114" t="s">
        <v>183</v>
      </c>
      <c r="B126" s="123">
        <v>371.09280186013808</v>
      </c>
      <c r="C126" s="123">
        <v>291.39842063566942</v>
      </c>
      <c r="D126" s="123">
        <v>116.12819980773411</v>
      </c>
      <c r="E126" s="123">
        <v>219.62927711704154</v>
      </c>
      <c r="F126" s="123">
        <v>158.17181788253117</v>
      </c>
      <c r="G126" s="123">
        <v>146.53450351966467</v>
      </c>
      <c r="H126" s="123">
        <v>168.93312821548093</v>
      </c>
      <c r="I126" s="123">
        <v>174.0329310917042</v>
      </c>
      <c r="J126" s="123">
        <v>490.37098170229308</v>
      </c>
      <c r="K126" s="123">
        <v>245.78655858853384</v>
      </c>
      <c r="L126" s="123">
        <v>240.27204206937344</v>
      </c>
      <c r="M126" s="123">
        <v>205.64920594308973</v>
      </c>
      <c r="N126" s="123">
        <v>162.43430974433113</v>
      </c>
      <c r="O126" s="123">
        <v>205.02835048922819</v>
      </c>
      <c r="P126" s="123">
        <v>196.14415316772553</v>
      </c>
      <c r="Q126" s="123">
        <v>215.10355995487492</v>
      </c>
      <c r="R126" s="124">
        <v>199.05207292673262</v>
      </c>
      <c r="S126" s="123">
        <v>204.86362886228045</v>
      </c>
      <c r="T126" s="123">
        <v>168.48244366754813</v>
      </c>
      <c r="U126" s="123">
        <v>180.75093126609653</v>
      </c>
      <c r="V126" s="123">
        <v>416.30431599133533</v>
      </c>
      <c r="W126" s="123">
        <v>324.60275041747559</v>
      </c>
    </row>
  </sheetData>
  <sheetProtection selectLockedCells="1" selectUnlockedCells="1"/>
  <mergeCells count="13">
    <mergeCell ref="W3:W4"/>
    <mergeCell ref="G2:L2"/>
    <mergeCell ref="M2:R2"/>
    <mergeCell ref="R3:R4"/>
    <mergeCell ref="S3:S4"/>
    <mergeCell ref="T3:T4"/>
    <mergeCell ref="U3:U4"/>
    <mergeCell ref="V3:V4"/>
    <mergeCell ref="A3:A4"/>
    <mergeCell ref="C3:G3"/>
    <mergeCell ref="H3:O3"/>
    <mergeCell ref="P3:P4"/>
    <mergeCell ref="Q3:Q4"/>
  </mergeCells>
  <pageMargins left="0.25" right="0.30972222222222223" top="0.65" bottom="0.62986111111111109" header="0.51180555555555551" footer="0.51180555555555551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33CA-88DE-4A0F-937C-5D73C85203EA}">
  <dimension ref="A1:BQ129"/>
  <sheetViews>
    <sheetView topLeftCell="AH12" workbookViewId="0">
      <selection activeCell="BQ129" sqref="BQ129"/>
    </sheetView>
  </sheetViews>
  <sheetFormatPr defaultColWidth="9.109375" defaultRowHeight="12.75" customHeight="1" x14ac:dyDescent="0.25"/>
  <cols>
    <col min="1" max="1" width="8" style="1" customWidth="1"/>
    <col min="2" max="2" width="10.109375" style="1" customWidth="1"/>
    <col min="3" max="3" width="9.44140625" style="1" customWidth="1"/>
    <col min="4" max="5" width="9.109375" style="1"/>
    <col min="6" max="6" width="9.5546875" style="1" customWidth="1"/>
    <col min="7" max="7" width="7.5546875" style="1" customWidth="1"/>
    <col min="8" max="9" width="9.109375" style="1"/>
    <col min="10" max="10" width="9.5546875" style="1" customWidth="1"/>
    <col min="11" max="14" width="9.109375" style="1"/>
    <col min="15" max="15" width="10" style="1" customWidth="1"/>
    <col min="16" max="16" width="10.44140625" style="1" customWidth="1"/>
    <col min="17" max="17" width="10.33203125" style="1" customWidth="1"/>
    <col min="18" max="18" width="11" style="1" customWidth="1"/>
    <col min="19" max="19" width="10.88671875" style="2" customWidth="1"/>
    <col min="20" max="20" width="11.88671875" style="1" customWidth="1"/>
    <col min="21" max="21" width="10.109375" style="1" customWidth="1"/>
    <col min="22" max="22" width="12.5546875" style="1" customWidth="1"/>
    <col min="23" max="23" width="11.6640625" style="1" customWidth="1"/>
    <col min="24" max="41" width="9.109375" style="1"/>
    <col min="42" max="42" width="9.109375" style="82"/>
    <col min="43" max="16384" width="9.109375" style="1"/>
  </cols>
  <sheetData>
    <row r="1" spans="1:69" ht="15" customHeight="1" thickBot="1" x14ac:dyDescent="0.3">
      <c r="A1" s="18" t="s">
        <v>170</v>
      </c>
      <c r="B1" s="17"/>
      <c r="C1" s="17"/>
      <c r="D1" s="17"/>
      <c r="E1" s="17"/>
      <c r="F1" s="17"/>
      <c r="G1" s="16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  <c r="T1" s="16"/>
      <c r="U1" s="14"/>
      <c r="V1" s="14"/>
      <c r="W1" s="13"/>
    </row>
    <row r="2" spans="1:69" ht="15" customHeight="1" thickBot="1" x14ac:dyDescent="0.3">
      <c r="A2" s="38" t="s">
        <v>149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63"/>
    </row>
    <row r="3" spans="1:69" ht="15" customHeight="1" thickBot="1" x14ac:dyDescent="0.3">
      <c r="A3" s="153" t="s">
        <v>143</v>
      </c>
      <c r="B3" s="10" t="s">
        <v>142</v>
      </c>
      <c r="C3" s="154" t="s">
        <v>141</v>
      </c>
      <c r="D3" s="154"/>
      <c r="E3" s="154"/>
      <c r="F3" s="154"/>
      <c r="G3" s="154"/>
      <c r="H3" s="155" t="s">
        <v>140</v>
      </c>
      <c r="I3" s="155"/>
      <c r="J3" s="155"/>
      <c r="K3" s="155"/>
      <c r="L3" s="155"/>
      <c r="M3" s="155"/>
      <c r="N3" s="155"/>
      <c r="O3" s="155"/>
      <c r="P3" s="152" t="s">
        <v>139</v>
      </c>
      <c r="Q3" s="152" t="s">
        <v>138</v>
      </c>
      <c r="R3" s="152" t="s">
        <v>137</v>
      </c>
      <c r="S3" s="152" t="s">
        <v>136</v>
      </c>
      <c r="T3" s="152" t="s">
        <v>135</v>
      </c>
      <c r="U3" s="152" t="s">
        <v>134</v>
      </c>
      <c r="V3" s="152" t="s">
        <v>133</v>
      </c>
      <c r="W3" s="152" t="s">
        <v>132</v>
      </c>
      <c r="Y3" s="117">
        <f>SUM(O5:O8)/SUM(R5:R8)</f>
        <v>0.58172750787155947</v>
      </c>
    </row>
    <row r="4" spans="1:69" ht="15" customHeight="1" x14ac:dyDescent="0.25">
      <c r="A4" s="153"/>
      <c r="B4" s="9" t="s">
        <v>120</v>
      </c>
      <c r="C4" s="8" t="s">
        <v>131</v>
      </c>
      <c r="D4" s="8" t="s">
        <v>130</v>
      </c>
      <c r="E4" s="8" t="s">
        <v>129</v>
      </c>
      <c r="F4" s="8" t="s">
        <v>128</v>
      </c>
      <c r="G4" s="7" t="s">
        <v>120</v>
      </c>
      <c r="H4" s="8" t="s">
        <v>127</v>
      </c>
      <c r="I4" s="8" t="s">
        <v>126</v>
      </c>
      <c r="J4" s="8" t="s">
        <v>125</v>
      </c>
      <c r="K4" s="8" t="s">
        <v>124</v>
      </c>
      <c r="L4" s="8" t="s">
        <v>123</v>
      </c>
      <c r="M4" s="8" t="s">
        <v>122</v>
      </c>
      <c r="N4" s="8" t="s">
        <v>121</v>
      </c>
      <c r="O4" s="7" t="s">
        <v>120</v>
      </c>
      <c r="P4" s="152"/>
      <c r="Q4" s="152"/>
      <c r="R4" s="152"/>
      <c r="S4" s="152"/>
      <c r="T4" s="152"/>
      <c r="U4" s="152"/>
      <c r="V4" s="152"/>
      <c r="W4" s="152"/>
    </row>
    <row r="5" spans="1:69" ht="12.75" customHeight="1" x14ac:dyDescent="0.25">
      <c r="A5" s="106" t="s">
        <v>119</v>
      </c>
      <c r="B5" s="107">
        <v>9316.4022647905804</v>
      </c>
      <c r="C5" s="107">
        <v>1106.9757034122199</v>
      </c>
      <c r="D5" s="107">
        <v>22989.1306579952</v>
      </c>
      <c r="E5" s="107">
        <v>3835.4899515700499</v>
      </c>
      <c r="F5" s="107">
        <v>10525.1334430363</v>
      </c>
      <c r="G5" s="107">
        <v>38456.729756013701</v>
      </c>
      <c r="H5" s="107">
        <v>12731.937769567699</v>
      </c>
      <c r="I5" s="107">
        <v>5031.3911056069901</v>
      </c>
      <c r="J5" s="107">
        <v>3740.8413240710402</v>
      </c>
      <c r="K5" s="107">
        <v>15329.0910699408</v>
      </c>
      <c r="L5" s="107">
        <v>15372.838603939399</v>
      </c>
      <c r="M5" s="107">
        <v>22400.281676929397</v>
      </c>
      <c r="N5" s="107">
        <v>26246.877940971299</v>
      </c>
      <c r="O5" s="107">
        <v>100853.259491027</v>
      </c>
      <c r="P5" s="107">
        <v>148626.391511831</v>
      </c>
      <c r="Q5" s="107">
        <v>22293.605031375799</v>
      </c>
      <c r="R5" s="108">
        <v>170919.996543207</v>
      </c>
      <c r="S5" s="107">
        <v>108013.037973903</v>
      </c>
      <c r="T5" s="107">
        <v>35503.234760082603</v>
      </c>
      <c r="U5" s="107">
        <v>33266.712107426007</v>
      </c>
      <c r="V5" s="107">
        <v>12645.2471927439</v>
      </c>
      <c r="W5" s="107">
        <v>13696.724985490098</v>
      </c>
    </row>
    <row r="6" spans="1:69" ht="12.75" customHeight="1" x14ac:dyDescent="0.25">
      <c r="A6" s="106" t="s">
        <v>118</v>
      </c>
      <c r="B6" s="107">
        <v>9332.3862207053699</v>
      </c>
      <c r="C6" s="107">
        <v>1102.1030207709</v>
      </c>
      <c r="D6" s="107">
        <v>24655.2376492861</v>
      </c>
      <c r="E6" s="107">
        <v>3771.9318961143404</v>
      </c>
      <c r="F6" s="107">
        <v>10872.622558029001</v>
      </c>
      <c r="G6" s="107">
        <v>40401.895124200397</v>
      </c>
      <c r="H6" s="107">
        <v>13999.033673241198</v>
      </c>
      <c r="I6" s="107">
        <v>5344.7762358108703</v>
      </c>
      <c r="J6" s="107">
        <v>3843.0359561753799</v>
      </c>
      <c r="K6" s="107">
        <v>14879.983784821899</v>
      </c>
      <c r="L6" s="107">
        <v>15479.601123160301</v>
      </c>
      <c r="M6" s="107">
        <v>22772.560181733705</v>
      </c>
      <c r="N6" s="107">
        <v>26862.1125488453</v>
      </c>
      <c r="O6" s="107">
        <v>103181.103503789</v>
      </c>
      <c r="P6" s="107">
        <v>152915.384848694</v>
      </c>
      <c r="Q6" s="107">
        <v>23793.361005898099</v>
      </c>
      <c r="R6" s="108">
        <v>176708.74585459201</v>
      </c>
      <c r="S6" s="107">
        <v>112161.271676469</v>
      </c>
      <c r="T6" s="107">
        <v>36962.558513035998</v>
      </c>
      <c r="U6" s="107">
        <v>36227.6379790059</v>
      </c>
      <c r="V6" s="107">
        <v>13904.3227550762</v>
      </c>
      <c r="W6" s="107">
        <v>16388.4715290522</v>
      </c>
    </row>
    <row r="7" spans="1:69" ht="12.75" customHeight="1" x14ac:dyDescent="0.25">
      <c r="A7" s="106" t="s">
        <v>117</v>
      </c>
      <c r="B7" s="107">
        <v>9561.6197748148206</v>
      </c>
      <c r="C7" s="107">
        <v>1119.0545703187699</v>
      </c>
      <c r="D7" s="107">
        <v>29570.693631850801</v>
      </c>
      <c r="E7" s="107">
        <v>3816.54033329916</v>
      </c>
      <c r="F7" s="107">
        <v>11555.1062668585</v>
      </c>
      <c r="G7" s="107">
        <v>46061.394802327202</v>
      </c>
      <c r="H7" s="107">
        <v>15154.668515061099</v>
      </c>
      <c r="I7" s="107">
        <v>5910.4543517827797</v>
      </c>
      <c r="J7" s="107">
        <v>3985.8470478783402</v>
      </c>
      <c r="K7" s="107">
        <v>17653.074701806101</v>
      </c>
      <c r="L7" s="107">
        <v>15500.331630936402</v>
      </c>
      <c r="M7" s="107">
        <v>23450.118641000296</v>
      </c>
      <c r="N7" s="107">
        <v>26829.583299195001</v>
      </c>
      <c r="O7" s="107">
        <v>108484.07818765999</v>
      </c>
      <c r="P7" s="107">
        <v>164107.09276480199</v>
      </c>
      <c r="Q7" s="107">
        <v>25737.165653069205</v>
      </c>
      <c r="R7" s="108">
        <v>189844.25841787099</v>
      </c>
      <c r="S7" s="107">
        <v>117771.275187194</v>
      </c>
      <c r="T7" s="107">
        <v>38783.503280709097</v>
      </c>
      <c r="U7" s="107">
        <v>37688.094521307903</v>
      </c>
      <c r="V7" s="107">
        <v>14175.0776156669</v>
      </c>
      <c r="W7" s="107">
        <v>19098.501820798101</v>
      </c>
      <c r="AD7" s="1" t="s">
        <v>161</v>
      </c>
      <c r="AE7" s="1" t="s">
        <v>171</v>
      </c>
      <c r="AF7" s="1" t="s">
        <v>172</v>
      </c>
      <c r="AG7" s="1" t="s">
        <v>173</v>
      </c>
      <c r="AR7" s="81" t="s">
        <v>136</v>
      </c>
      <c r="AS7" s="81" t="s">
        <v>135</v>
      </c>
      <c r="AT7" s="81" t="s">
        <v>134</v>
      </c>
      <c r="AU7" s="81" t="s">
        <v>148</v>
      </c>
      <c r="AV7" s="81" t="s">
        <v>133</v>
      </c>
      <c r="AW7" s="81" t="s">
        <v>132</v>
      </c>
      <c r="AY7" s="81" t="s">
        <v>136</v>
      </c>
      <c r="AZ7" s="81" t="s">
        <v>135</v>
      </c>
      <c r="BA7" s="81" t="s">
        <v>134</v>
      </c>
      <c r="BB7" s="81" t="s">
        <v>148</v>
      </c>
      <c r="BC7" s="81" t="s">
        <v>133</v>
      </c>
      <c r="BD7" s="81" t="s">
        <v>132</v>
      </c>
    </row>
    <row r="8" spans="1:69" ht="12.75" customHeight="1" x14ac:dyDescent="0.25">
      <c r="A8" s="109" t="s">
        <v>116</v>
      </c>
      <c r="B8" s="107">
        <v>8216.4229300352308</v>
      </c>
      <c r="C8" s="107">
        <v>1190.7276804463199</v>
      </c>
      <c r="D8" s="107">
        <v>25534.559169873897</v>
      </c>
      <c r="E8" s="107">
        <v>3980.5332707186399</v>
      </c>
      <c r="F8" s="107">
        <v>11054.104450951998</v>
      </c>
      <c r="G8" s="107">
        <v>41759.924571990909</v>
      </c>
      <c r="H8" s="107">
        <v>14838.436627464702</v>
      </c>
      <c r="I8" s="107">
        <v>5643.5878977202501</v>
      </c>
      <c r="J8" s="107">
        <v>4146.6653423732296</v>
      </c>
      <c r="K8" s="107">
        <v>17097.343188678198</v>
      </c>
      <c r="L8" s="107">
        <v>15285.663658226598</v>
      </c>
      <c r="M8" s="107">
        <v>23869.559700815604</v>
      </c>
      <c r="N8" s="107">
        <v>26366.694484980402</v>
      </c>
      <c r="O8" s="107">
        <v>107247.95090025901</v>
      </c>
      <c r="P8" s="107">
        <v>157224.298402285</v>
      </c>
      <c r="Q8" s="107">
        <v>26888.643345750599</v>
      </c>
      <c r="R8" s="108">
        <v>184112.94174803601</v>
      </c>
      <c r="S8" s="107">
        <v>126373.404086815</v>
      </c>
      <c r="T8" s="107">
        <v>33802.566283464403</v>
      </c>
      <c r="U8" s="107">
        <v>37749.322887873197</v>
      </c>
      <c r="V8" s="107">
        <v>12205.4027742709</v>
      </c>
      <c r="W8" s="107">
        <v>21306.453234897701</v>
      </c>
      <c r="Y8" s="77">
        <f>SUM('Valores Correntes'!B5:B8)/SUM('Valores Correntes'!$R5:$R8)</f>
        <v>4.7684112083316611E-2</v>
      </c>
      <c r="Z8" s="77">
        <f>SUM('Valores Correntes'!G5:G8)/SUM('Valores Correntes'!$R5:$R8)</f>
        <v>0.22340114560779267</v>
      </c>
      <c r="AA8" s="77">
        <f>SUM('Valores Correntes'!O5:O8)/SUM('Valores Correntes'!$R5:$R8)</f>
        <v>0.60318879793447222</v>
      </c>
      <c r="AB8" s="77">
        <f>SUM('Valores Correntes'!Q5:Q8)/SUM('Valores Correntes'!$R5:$R8)</f>
        <v>0.1257259443744187</v>
      </c>
      <c r="AC8" s="79"/>
      <c r="AD8" s="78">
        <f>'Acum. em 4 trimestres'!B8/100</f>
        <v>2.9531711432991603E-2</v>
      </c>
      <c r="AE8" s="78">
        <f>'Acum. em 4 trimestres'!G8/100</f>
        <v>9.7461658775286342E-3</v>
      </c>
      <c r="AF8" s="78">
        <f>'Acum. em 4 trimestres'!O8/100</f>
        <v>2.2991376601751545E-2</v>
      </c>
      <c r="AG8" s="78">
        <f>'Acum. em 4 trimestres'!Q8/100</f>
        <v>3.6831528402823333E-2</v>
      </c>
      <c r="AH8" s="1" t="s">
        <v>116</v>
      </c>
      <c r="AR8" s="81">
        <f>SUM('Valores Correntes'!S5:S8)/SUM('Valores Correntes'!$R5:$R8)</f>
        <v>0.65157399218033119</v>
      </c>
      <c r="AS8" s="81">
        <f>SUM('Valores Correntes'!T5:T8)/SUM('Valores Correntes'!$R5:$R8)</f>
        <v>0.19750826512574113</v>
      </c>
      <c r="AT8" s="81">
        <f>SUM('Valores Correntes'!U5:U8)/SUM('Valores Correntes'!$R5:$R8)</f>
        <v>0.18640653787825773</v>
      </c>
      <c r="AU8" s="81">
        <f>SUM('Valores Correntes'!V5:V8)/SUM('Valores Correntes'!$R5:$R8)</f>
        <v>-1.3737074094751519E-2</v>
      </c>
      <c r="AV8" s="81">
        <f>SUM('Valores Correntes'!W5:W8)/SUM('Valores Correntes'!$R5:$R8)</f>
        <v>6.7302096847125376E-2</v>
      </c>
      <c r="AW8" s="81">
        <f>SUM('Valores Correntes'!X5:X8)/SUM('Valores Correntes'!$R5:$R8)</f>
        <v>8.9053817936704069E-2</v>
      </c>
      <c r="AY8" s="80">
        <f>'Acum. em 4 trimestres'!S8/100</f>
        <v>3.2365808056054712E-2</v>
      </c>
      <c r="AZ8" s="80">
        <f>'Acum. em 4 trimestres'!T8/100</f>
        <v>-1.8257395592624404E-2</v>
      </c>
      <c r="BA8" s="80">
        <f>'Acum. em 4 trimestres'!U8/100</f>
        <v>1.1955211401679211E-2</v>
      </c>
      <c r="BB8" s="80"/>
      <c r="BC8" s="80">
        <f>'Acum. em 4 trimestres'!V8/100</f>
        <v>-4.1986446824197055E-3</v>
      </c>
      <c r="BD8" s="80">
        <f>'Acum. em 4 trimestres'!W8/100</f>
        <v>5.5943151590062801E-2</v>
      </c>
      <c r="BF8" s="1" t="s">
        <v>116</v>
      </c>
    </row>
    <row r="9" spans="1:69" ht="12.75" customHeight="1" x14ac:dyDescent="0.25">
      <c r="A9" s="110" t="s">
        <v>115</v>
      </c>
      <c r="B9" s="111">
        <v>9966.1497152060529</v>
      </c>
      <c r="C9" s="111">
        <v>1096.7676109084518</v>
      </c>
      <c r="D9" s="111">
        <v>23619.050071978196</v>
      </c>
      <c r="E9" s="111">
        <v>4053.5521811376011</v>
      </c>
      <c r="F9" s="111">
        <v>10859.405568070757</v>
      </c>
      <c r="G9" s="111">
        <v>39718.817888303114</v>
      </c>
      <c r="H9" s="111">
        <v>13312.42931293481</v>
      </c>
      <c r="I9" s="111">
        <v>5083.4999064470567</v>
      </c>
      <c r="J9" s="111">
        <v>3915.4617081464985</v>
      </c>
      <c r="K9" s="111">
        <v>15588.252251242768</v>
      </c>
      <c r="L9" s="111">
        <v>15582.302219384841</v>
      </c>
      <c r="M9" s="111">
        <v>22594.83777139393</v>
      </c>
      <c r="N9" s="111">
        <v>26433.269208906127</v>
      </c>
      <c r="O9" s="111">
        <v>102783.99422262056</v>
      </c>
      <c r="P9" s="111">
        <v>152447.80394720461</v>
      </c>
      <c r="Q9" s="111">
        <v>24295.420814764646</v>
      </c>
      <c r="R9" s="112">
        <v>176732.25349073717</v>
      </c>
      <c r="S9" s="111">
        <v>116539.90540644155</v>
      </c>
      <c r="T9" s="111">
        <v>35940.992417219866</v>
      </c>
      <c r="U9" s="111">
        <v>37012.818617867088</v>
      </c>
      <c r="V9" s="111">
        <v>12583.746942385224</v>
      </c>
      <c r="W9" s="111">
        <v>17469.310000114303</v>
      </c>
      <c r="Y9" s="77">
        <f>SUM('Valores Correntes'!B6:B9)/SUM('Valores Correntes'!$R6:$R9)</f>
        <v>4.8660331099327735E-2</v>
      </c>
      <c r="Z9" s="77">
        <f>SUM('Valores Correntes'!G6:G9)/SUM('Valores Correntes'!$R6:$R9)</f>
        <v>0.2244667109797524</v>
      </c>
      <c r="AA9" s="77">
        <f>SUM('Valores Correntes'!O6:O9)/SUM('Valores Correntes'!$R6:$R9)</f>
        <v>0.6030844245264827</v>
      </c>
      <c r="AB9" s="77">
        <f>SUM('Valores Correntes'!Q6:Q9)/SUM('Valores Correntes'!$R6:$R9)</f>
        <v>0.12378853339443792</v>
      </c>
      <c r="AC9" s="79"/>
      <c r="AD9" s="78">
        <f>'Acum. em 4 trimestres'!B9/100</f>
        <v>4.0956496453970148E-2</v>
      </c>
      <c r="AE9" s="78">
        <f>'Acum. em 4 trimestres'!G9/100</f>
        <v>3.27738825374706E-2</v>
      </c>
      <c r="AF9" s="78">
        <f>'Acum. em 4 trimestres'!O9/100</f>
        <v>2.1059010185973115E-2</v>
      </c>
      <c r="AG9" s="78">
        <f>'Acum. em 4 trimestres'!Q9/100</f>
        <v>7.5512525598508962E-2</v>
      </c>
      <c r="AH9" s="1" t="s">
        <v>115</v>
      </c>
      <c r="AR9" s="81">
        <f>SUM('Valores Correntes'!S6:S9)/SUM('Valores Correntes'!$R6:$R9)</f>
        <v>0.65463774637283301</v>
      </c>
      <c r="AS9" s="81">
        <f>SUM('Valores Correntes'!T6:T9)/SUM('Valores Correntes'!$R6:$R9)</f>
        <v>0.19817348443194041</v>
      </c>
      <c r="AT9" s="81">
        <f>SUM('Valores Correntes'!U6:U9)/SUM('Valores Correntes'!$R6:$R9)</f>
        <v>0.1883733175737827</v>
      </c>
      <c r="AU9" s="81">
        <f>SUM('Valores Correntes'!V6:V9)/SUM('Valores Correntes'!$R6:$R9)</f>
        <v>-1.5977703391793992E-2</v>
      </c>
      <c r="AV9" s="81">
        <f>SUM('Valores Correntes'!W6:W9)/SUM('Valores Correntes'!$R6:$R9)</f>
        <v>6.6003071752930034E-2</v>
      </c>
      <c r="AW9" s="81">
        <f>SUM('Valores Correntes'!X6:X9)/SUM('Valores Correntes'!$R6:$R9)</f>
        <v>9.1209916739692393E-2</v>
      </c>
      <c r="AY9" s="80">
        <f>'Acum. em 4 trimestres'!S9/100</f>
        <v>5.4520212636213428E-2</v>
      </c>
      <c r="AZ9" s="80">
        <f>'Acum. em 4 trimestres'!T9/100</f>
        <v>-7.2613477219983791E-3</v>
      </c>
      <c r="BA9" s="80">
        <f>'Acum. em 4 trimestres'!U9/100</f>
        <v>7.428622829705489E-2</v>
      </c>
      <c r="BB9" s="80"/>
      <c r="BC9" s="80">
        <f>'Acum. em 4 trimestres'!V9/100</f>
        <v>-1.5890569908045826E-2</v>
      </c>
      <c r="BD9" s="80">
        <f>'Acum. em 4 trimestres'!W9/100</f>
        <v>0.15839966869715294</v>
      </c>
      <c r="BF9" s="1" t="s">
        <v>115</v>
      </c>
    </row>
    <row r="10" spans="1:69" ht="12.75" customHeight="1" x14ac:dyDescent="0.25">
      <c r="A10" s="110" t="s">
        <v>114</v>
      </c>
      <c r="B10" s="111">
        <v>9743.808712078695</v>
      </c>
      <c r="C10" s="111">
        <v>1142.2198627421783</v>
      </c>
      <c r="D10" s="111">
        <v>26918.188385954465</v>
      </c>
      <c r="E10" s="111">
        <v>3971.5179059427751</v>
      </c>
      <c r="F10" s="111">
        <v>11614.172330543264</v>
      </c>
      <c r="G10" s="111">
        <v>43647.677007829916</v>
      </c>
      <c r="H10" s="111">
        <v>14757.726149631677</v>
      </c>
      <c r="I10" s="111">
        <v>5789.6954574846568</v>
      </c>
      <c r="J10" s="111">
        <v>4069.2723476697493</v>
      </c>
      <c r="K10" s="111">
        <v>15051.693047096667</v>
      </c>
      <c r="L10" s="111">
        <v>15695.692568093449</v>
      </c>
      <c r="M10" s="111">
        <v>23288.400308082681</v>
      </c>
      <c r="N10" s="111">
        <v>26703.072329481394</v>
      </c>
      <c r="O10" s="111">
        <v>105502.22955486795</v>
      </c>
      <c r="P10" s="111">
        <v>158774.89636339757</v>
      </c>
      <c r="Q10" s="111">
        <v>26437.814427948902</v>
      </c>
      <c r="R10" s="112">
        <v>185109.48374554917</v>
      </c>
      <c r="S10" s="111">
        <v>118881.65850636293</v>
      </c>
      <c r="T10" s="111">
        <v>36670.028920200639</v>
      </c>
      <c r="U10" s="111">
        <v>40103.562538646569</v>
      </c>
      <c r="V10" s="111">
        <v>15897.837170745315</v>
      </c>
      <c r="W10" s="111">
        <v>20292.901195473551</v>
      </c>
      <c r="Y10" s="77">
        <f>SUM('Valores Correntes'!B7:B10)/SUM('Valores Correntes'!$R7:$R10)</f>
        <v>4.8163340018223713E-2</v>
      </c>
      <c r="Z10" s="77">
        <f>SUM('Valores Correntes'!G7:G10)/SUM('Valores Correntes'!$R7:$R10)</f>
        <v>0.22824473620026262</v>
      </c>
      <c r="AA10" s="77">
        <f>SUM('Valores Correntes'!O7:O10)/SUM('Valores Correntes'!$R7:$R10)</f>
        <v>0.60120389403489027</v>
      </c>
      <c r="AB10" s="77">
        <f>SUM('Valores Correntes'!Q7:Q10)/SUM('Valores Correntes'!$R7:$R10)</f>
        <v>0.12238802974662505</v>
      </c>
      <c r="AC10" s="79"/>
      <c r="AD10" s="78">
        <f>'Acum. em 4 trimestres'!B10/100</f>
        <v>4.670672424600486E-2</v>
      </c>
      <c r="AE10" s="78">
        <f>'Acum. em 4 trimestres'!G10/100</f>
        <v>6.0831953419206775E-2</v>
      </c>
      <c r="AF10" s="78">
        <f>'Acum. em 4 trimestres'!O10/100</f>
        <v>1.7646254551429319E-2</v>
      </c>
      <c r="AG10" s="78">
        <f>'Acum. em 4 trimestres'!Q10/100</f>
        <v>0.10847857525497261</v>
      </c>
      <c r="AH10" s="1" t="s">
        <v>114</v>
      </c>
      <c r="AR10" s="81">
        <f>SUM('Valores Correntes'!S7:S10)/SUM('Valores Correntes'!$R7:$R10)</f>
        <v>0.65838791239445371</v>
      </c>
      <c r="AS10" s="81">
        <f>SUM('Valores Correntes'!T7:T10)/SUM('Valores Correntes'!$R7:$R10)</f>
        <v>0.19911323849458937</v>
      </c>
      <c r="AT10" s="81">
        <f>SUM('Valores Correntes'!U7:U10)/SUM('Valores Correntes'!$R7:$R10)</f>
        <v>0.19005642298956058</v>
      </c>
      <c r="AU10" s="81">
        <f>SUM('Valores Correntes'!V7:V10)/SUM('Valores Correntes'!$R7:$R10)</f>
        <v>-2.0640274485414983E-2</v>
      </c>
      <c r="AV10" s="81">
        <f>SUM('Valores Correntes'!W7:W10)/SUM('Valores Correntes'!$R7:$R10)</f>
        <v>6.7053604271031783E-2</v>
      </c>
      <c r="AW10" s="81">
        <f>SUM('Valores Correntes'!X7:X10)/SUM('Valores Correntes'!$R7:$R10)</f>
        <v>9.397090366422016E-2</v>
      </c>
      <c r="AY10" s="80">
        <f>'Acum. em 4 trimestres'!S10/100</f>
        <v>6.4732684979492916E-2</v>
      </c>
      <c r="AZ10" s="80">
        <f>'Acum. em 4 trimestres'!T10/100</f>
        <v>-8.6766885480974443E-3</v>
      </c>
      <c r="BA10" s="80">
        <f>'Acum. em 4 trimestres'!U10/100</f>
        <v>0.11467143376105081</v>
      </c>
      <c r="BB10" s="80"/>
      <c r="BC10" s="80">
        <f>'Acum. em 4 trimestres'!V10/100</f>
        <v>9.9016040168580233E-3</v>
      </c>
      <c r="BD10" s="80">
        <f>'Acum. em 4 trimestres'!W10/100</f>
        <v>0.24177300254719647</v>
      </c>
      <c r="BF10" s="1" t="s">
        <v>114</v>
      </c>
    </row>
    <row r="11" spans="1:69" ht="12.75" customHeight="1" x14ac:dyDescent="0.25">
      <c r="A11" s="110" t="s">
        <v>113</v>
      </c>
      <c r="B11" s="111">
        <v>9702.8717190851585</v>
      </c>
      <c r="C11" s="111">
        <v>1244.4199676754829</v>
      </c>
      <c r="D11" s="111">
        <v>28202.175407699564</v>
      </c>
      <c r="E11" s="111">
        <v>4075.2587514876759</v>
      </c>
      <c r="F11" s="111">
        <v>12589.109071685625</v>
      </c>
      <c r="G11" s="111">
        <v>46159.955230456653</v>
      </c>
      <c r="H11" s="111">
        <v>15650.67255713791</v>
      </c>
      <c r="I11" s="111">
        <v>6169.9938893815934</v>
      </c>
      <c r="J11" s="111">
        <v>4092.8695059246147</v>
      </c>
      <c r="K11" s="111">
        <v>17839.45403903682</v>
      </c>
      <c r="L11" s="111">
        <v>15749.901523970922</v>
      </c>
      <c r="M11" s="111">
        <v>24074.891540680481</v>
      </c>
      <c r="N11" s="111">
        <v>26588.053661006143</v>
      </c>
      <c r="O11" s="111">
        <v>109863.13815940465</v>
      </c>
      <c r="P11" s="111">
        <v>165600.189579614</v>
      </c>
      <c r="Q11" s="111">
        <v>27768.058813488966</v>
      </c>
      <c r="R11" s="112">
        <v>193244.89955192051</v>
      </c>
      <c r="S11" s="111">
        <v>120195.35516805771</v>
      </c>
      <c r="T11" s="111">
        <v>36566.731268837961</v>
      </c>
      <c r="U11" s="111">
        <v>40895.751614810528</v>
      </c>
      <c r="V11" s="111">
        <v>16655.431825602725</v>
      </c>
      <c r="W11" s="111">
        <v>22132.607278809133</v>
      </c>
      <c r="Y11" s="77">
        <f>SUM('Valores Correntes'!B8:B11)/SUM('Valores Correntes'!$R8:$R11)</f>
        <v>4.6656504432615903E-2</v>
      </c>
      <c r="Z11" s="77">
        <f>SUM('Valores Correntes'!G8:G11)/SUM('Valores Correntes'!$R8:$R11)</f>
        <v>0.23085653819316884</v>
      </c>
      <c r="AA11" s="77">
        <f>SUM('Valores Correntes'!O8:O11)/SUM('Valores Correntes'!$R8:$R11)</f>
        <v>0.60096564438487754</v>
      </c>
      <c r="AB11" s="77">
        <f>SUM('Valores Correntes'!Q8:Q11)/SUM('Valores Correntes'!$R8:$R11)</f>
        <v>0.12152131298933851</v>
      </c>
      <c r="AC11" s="79"/>
      <c r="AD11" s="78">
        <f>'Acum. em 4 trimestres'!B11/100</f>
        <v>5.234924400230212E-2</v>
      </c>
      <c r="AE11" s="78">
        <f>'Acum. em 4 trimestres'!G11/100</f>
        <v>3.1440224518704873E-2</v>
      </c>
      <c r="AF11" s="78">
        <f>'Acum. em 4 trimestres'!O11/100</f>
        <v>1.2758239476781341E-2</v>
      </c>
      <c r="AG11" s="78">
        <f>'Acum. em 4 trimestres'!Q11/100</f>
        <v>0.10285116971754338</v>
      </c>
      <c r="AI11" s="1" t="s">
        <v>161</v>
      </c>
      <c r="AJ11" s="1" t="s">
        <v>171</v>
      </c>
      <c r="AK11" s="1" t="s">
        <v>172</v>
      </c>
      <c r="AL11" s="1" t="s">
        <v>173</v>
      </c>
      <c r="AM11" s="1" t="s">
        <v>137</v>
      </c>
      <c r="AR11" s="81">
        <f>SUM('Valores Correntes'!S8:S11)/SUM('Valores Correntes'!$R8:$R11)</f>
        <v>0.6570014420081004</v>
      </c>
      <c r="AS11" s="81">
        <f>SUM('Valores Correntes'!T8:T11)/SUM('Valores Correntes'!$R8:$R11)</f>
        <v>0.19816210063161113</v>
      </c>
      <c r="AT11" s="81">
        <f>SUM('Valores Correntes'!U8:U11)/SUM('Valores Correntes'!$R8:$R11)</f>
        <v>0.19131698037161921</v>
      </c>
      <c r="AU11" s="81">
        <f>SUM('Valores Correntes'!V8:V11)/SUM('Valores Correntes'!$R8:$R11)</f>
        <v>-1.891085147619314E-2</v>
      </c>
      <c r="AV11" s="81">
        <f>SUM('Valores Correntes'!W8:W11)/SUM('Valores Correntes'!$R8:$R11)</f>
        <v>6.8455430399758363E-2</v>
      </c>
      <c r="AW11" s="81">
        <f>SUM('Valores Correntes'!X8:X11)/SUM('Valores Correntes'!$R8:$R11)</f>
        <v>9.6025101934895232E-2</v>
      </c>
      <c r="AY11" s="80">
        <f>'Acum. em 4 trimestres'!S11/100</f>
        <v>5.6004506683183353E-2</v>
      </c>
      <c r="AZ11" s="80">
        <f>'Acum. em 4 trimestres'!T11/100</f>
        <v>-3.0717427747935844E-2</v>
      </c>
      <c r="BA11" s="80">
        <f>'Acum. em 4 trimestres'!U11/100</f>
        <v>0.11000092584110321</v>
      </c>
      <c r="BB11" s="80"/>
      <c r="BC11" s="80">
        <f>'Acum. em 4 trimestres'!V11/100</f>
        <v>6.6092355744553632E-2</v>
      </c>
      <c r="BD11" s="80">
        <f>'Acum. em 4 trimestres'!W11/100</f>
        <v>0.24079647511597457</v>
      </c>
      <c r="BG11" s="81" t="s">
        <v>136</v>
      </c>
      <c r="BH11" s="81" t="s">
        <v>135</v>
      </c>
      <c r="BI11" s="81" t="s">
        <v>134</v>
      </c>
      <c r="BJ11" s="81" t="s">
        <v>148</v>
      </c>
      <c r="BK11" s="81" t="s">
        <v>133</v>
      </c>
      <c r="BL11" s="81" t="s">
        <v>132</v>
      </c>
      <c r="BM11" s="1" t="s">
        <v>137</v>
      </c>
    </row>
    <row r="12" spans="1:69" ht="12.75" customHeight="1" x14ac:dyDescent="0.25">
      <c r="A12" s="113" t="s">
        <v>112</v>
      </c>
      <c r="B12" s="111">
        <v>7310.1613737379612</v>
      </c>
      <c r="C12" s="111">
        <v>1261.2963562647869</v>
      </c>
      <c r="D12" s="111">
        <v>26572.174328708476</v>
      </c>
      <c r="E12" s="111">
        <v>4213.751666054457</v>
      </c>
      <c r="F12" s="111">
        <v>12291.248610607374</v>
      </c>
      <c r="G12" s="111">
        <v>44445.72912168756</v>
      </c>
      <c r="H12" s="111">
        <v>15189.563786651697</v>
      </c>
      <c r="I12" s="111">
        <v>6232.5640809593042</v>
      </c>
      <c r="J12" s="111">
        <v>4462.1053756867423</v>
      </c>
      <c r="K12" s="111">
        <v>18642.33589707793</v>
      </c>
      <c r="L12" s="111">
        <v>16155.203483330133</v>
      </c>
      <c r="M12" s="111">
        <v>25139.409382569746</v>
      </c>
      <c r="N12" s="111">
        <v>26536.009066041792</v>
      </c>
      <c r="O12" s="111">
        <v>112254.89195525766</v>
      </c>
      <c r="P12" s="111">
        <v>164180.38081924341</v>
      </c>
      <c r="Q12" s="111">
        <v>26885.801779728368</v>
      </c>
      <c r="R12" s="112">
        <v>190996.03717722735</v>
      </c>
      <c r="S12" s="111">
        <v>122784.74349405775</v>
      </c>
      <c r="T12" s="111">
        <v>37682.084323849944</v>
      </c>
      <c r="U12" s="111">
        <v>39120.156686616181</v>
      </c>
      <c r="V12" s="111">
        <v>13625.549463940111</v>
      </c>
      <c r="W12" s="111">
        <v>20883.424928423363</v>
      </c>
      <c r="Y12" s="77">
        <f>SUM('Valores Correntes'!B9:B12)/SUM('Valores Correntes'!$R9:$R12)</f>
        <v>4.6850470254816971E-2</v>
      </c>
      <c r="Z12" s="77">
        <f>SUM('Valores Correntes'!G9:G12)/SUM('Valores Correntes'!$R9:$R12)</f>
        <v>0.2259414761182624</v>
      </c>
      <c r="AA12" s="77">
        <f>SUM('Valores Correntes'!O9:O12)/SUM('Valores Correntes'!$R9:$R12)</f>
        <v>0.60605712817690516</v>
      </c>
      <c r="AB12" s="77">
        <f>SUM('Valores Correntes'!Q9:Q12)/SUM('Valores Correntes'!$R9:$R12)</f>
        <v>0.12115092545001589</v>
      </c>
      <c r="AC12" s="79"/>
      <c r="AD12" s="78">
        <f>'Acum. em 4 trimestres'!B12/100</f>
        <v>8.1302797988191955E-3</v>
      </c>
      <c r="AE12" s="78">
        <f>'Acum. em 4 trimestres'!G12/100</f>
        <v>4.3749924601661938E-2</v>
      </c>
      <c r="AF12" s="78">
        <f>'Acum. em 4 trimestres'!O12/100</f>
        <v>2.5342338048156776E-2</v>
      </c>
      <c r="AG12" s="78">
        <f>'Acum. em 4 trimestres'!Q12/100</f>
        <v>6.761354644722295E-2</v>
      </c>
      <c r="AH12" s="1" t="s">
        <v>112</v>
      </c>
      <c r="AI12" s="78">
        <f>Y8*AD12</f>
        <v>3.8768517319561933E-4</v>
      </c>
      <c r="AJ12" s="78">
        <f t="shared" ref="AJ12:AJ43" si="0">Z8*AE12</f>
        <v>9.7737832762658291E-3</v>
      </c>
      <c r="AK12" s="78">
        <f t="shared" ref="AK12:AK43" si="1">AA8*AF12</f>
        <v>1.5286214424116725E-2</v>
      </c>
      <c r="AL12" s="78">
        <f t="shared" ref="AL12:AL43" si="2">AB8*AG12</f>
        <v>8.5007769795807271E-3</v>
      </c>
      <c r="AM12" s="81">
        <f>'PIB Var. Real 4t'!Z11</f>
        <v>3.3948459853159418E-2</v>
      </c>
      <c r="AN12" s="78">
        <f>SUM(AI12:AL12)-('Acum. em 4 trimestres'!R12/100)</f>
        <v>-5.134781488891349E-16</v>
      </c>
      <c r="AR12" s="81">
        <f>SUM('Valores Correntes'!S9:S12)/SUM('Valores Correntes'!$R9:$R12)</f>
        <v>0.6530962969247126</v>
      </c>
      <c r="AS12" s="81">
        <f>SUM('Valores Correntes'!T9:T12)/SUM('Valores Correntes'!$R9:$R12)</f>
        <v>0.19535294801204048</v>
      </c>
      <c r="AT12" s="81">
        <f>SUM('Valores Correntes'!U9:U12)/SUM('Valores Correntes'!$R9:$R12)</f>
        <v>0.19122901123571176</v>
      </c>
      <c r="AU12" s="81">
        <f>SUM('Valores Correntes'!V9:V12)/SUM('Valores Correntes'!$R9:$R12)</f>
        <v>-1.3589155084822831E-2</v>
      </c>
      <c r="AV12" s="81">
        <f>SUM('Valores Correntes'!W9:W12)/SUM('Valores Correntes'!$R9:$R12)</f>
        <v>6.9836495772864715E-2</v>
      </c>
      <c r="AW12" s="81">
        <f>SUM('Valores Correntes'!X9:X12)/SUM('Valores Correntes'!$R9:$R12)</f>
        <v>9.5925596860506501E-2</v>
      </c>
      <c r="AY12" s="80">
        <f>'Acum. em 4 trimestres'!S12/100</f>
        <v>3.0329738792639338E-2</v>
      </c>
      <c r="AZ12" s="80">
        <f>'Acum. em 4 trimestres'!T12/100</f>
        <v>1.2464328671492941E-2</v>
      </c>
      <c r="BA12" s="80">
        <f>'Acum. em 4 trimestres'!U12/100</f>
        <v>8.418114381097741E-2</v>
      </c>
      <c r="BB12" s="80"/>
      <c r="BC12" s="80">
        <f>'Acum. em 4 trimestres'!V12/100</f>
        <v>0.11019288717273001</v>
      </c>
      <c r="BD12" s="80">
        <f>'Acum. em 4 trimestres'!W12/100</f>
        <v>0.14595076905645388</v>
      </c>
      <c r="BF12" s="1" t="s">
        <v>112</v>
      </c>
      <c r="BG12" s="83">
        <f>AY12*AR8</f>
        <v>1.9762068986906672E-2</v>
      </c>
      <c r="BH12" s="83">
        <f t="shared" ref="BH12:BL12" si="3">AZ12*AS8</f>
        <v>2.4618079318636044E-3</v>
      </c>
      <c r="BI12" s="83">
        <f t="shared" si="3"/>
        <v>1.5691915572436023E-2</v>
      </c>
      <c r="BJ12" s="83">
        <f t="shared" si="3"/>
        <v>0</v>
      </c>
      <c r="BK12" s="83">
        <f t="shared" si="3"/>
        <v>7.4162123643634345E-3</v>
      </c>
      <c r="BL12" s="83">
        <f t="shared" si="3"/>
        <v>1.2997473215275385E-2</v>
      </c>
      <c r="BM12" s="83">
        <f>AM12</f>
        <v>3.3948459853159418E-2</v>
      </c>
      <c r="BO12" s="83">
        <f>BG12+BH12+BI12+BJ12+(BK12-BL12)</f>
        <v>3.2334531640294352E-2</v>
      </c>
      <c r="BQ12" s="83">
        <f>BM12-BO12</f>
        <v>1.6139282128650664E-3</v>
      </c>
    </row>
    <row r="13" spans="1:69" ht="12.75" customHeight="1" x14ac:dyDescent="0.25">
      <c r="A13" s="106" t="s">
        <v>111</v>
      </c>
      <c r="B13" s="107">
        <v>9825.1132407004516</v>
      </c>
      <c r="C13" s="107">
        <v>1181.1090222517944</v>
      </c>
      <c r="D13" s="107">
        <v>22615.581330260957</v>
      </c>
      <c r="E13" s="107">
        <v>4208.0052215977657</v>
      </c>
      <c r="F13" s="107">
        <v>11530.068691857459</v>
      </c>
      <c r="G13" s="107">
        <v>39744.846736054547</v>
      </c>
      <c r="H13" s="107">
        <v>13379.063438759338</v>
      </c>
      <c r="I13" s="107">
        <v>5226.2605455323564</v>
      </c>
      <c r="J13" s="107">
        <v>4091.286364306935</v>
      </c>
      <c r="K13" s="107">
        <v>15263.858563964937</v>
      </c>
      <c r="L13" s="107">
        <v>16041.395737882014</v>
      </c>
      <c r="M13" s="107">
        <v>22824.179041284115</v>
      </c>
      <c r="N13" s="107">
        <v>26836.514683174075</v>
      </c>
      <c r="O13" s="107">
        <v>104221.15650558373</v>
      </c>
      <c r="P13" s="107">
        <v>153828.68264000784</v>
      </c>
      <c r="Q13" s="107">
        <v>24669.712922999537</v>
      </c>
      <c r="R13" s="108">
        <v>178512.96319427097</v>
      </c>
      <c r="S13" s="107">
        <v>115955.50725250099</v>
      </c>
      <c r="T13" s="107">
        <v>36380.049913217306</v>
      </c>
      <c r="U13" s="107">
        <v>38304.214440636089</v>
      </c>
      <c r="V13" s="107">
        <v>13895.032790720252</v>
      </c>
      <c r="W13" s="107">
        <v>18841.591179320225</v>
      </c>
      <c r="Y13" s="77">
        <f>SUM('Valores Correntes'!B10:B13)/SUM('Valores Correntes'!$R10:$R13)</f>
        <v>4.5564135506838736E-2</v>
      </c>
      <c r="Z13" s="77">
        <f>SUM('Valores Correntes'!G10:G13)/SUM('Valores Correntes'!$R10:$R13)</f>
        <v>0.22556557264630916</v>
      </c>
      <c r="AA13" s="77">
        <f>SUM('Valores Correntes'!O10:O13)/SUM('Valores Correntes'!$R10:$R13)</f>
        <v>0.60745322411853231</v>
      </c>
      <c r="AB13" s="77">
        <f>SUM('Valores Correntes'!Q10:Q13)/SUM('Valores Correntes'!$R10:$R13)</f>
        <v>0.12141706772832021</v>
      </c>
      <c r="AC13" s="79"/>
      <c r="AD13" s="78">
        <f>'Acum. em 4 trimestres'!B13/100</f>
        <v>-1.334059433993795E-2</v>
      </c>
      <c r="AE13" s="78">
        <f>'Acum. em 4 trimestres'!G13/100</f>
        <v>3.606110765206072E-2</v>
      </c>
      <c r="AF13" s="78">
        <f>'Acum. em 4 trimestres'!O13/100</f>
        <v>2.4055865491471318E-2</v>
      </c>
      <c r="AG13" s="78">
        <f>'Acum. em 4 trimestres'!Q13/100</f>
        <v>5.0109890569172144E-2</v>
      </c>
      <c r="AH13" s="1" t="s">
        <v>111</v>
      </c>
      <c r="AI13" s="78">
        <f t="shared" ref="AI13:AI43" si="4">Y9*AD13</f>
        <v>-6.4915773764319818E-4</v>
      </c>
      <c r="AJ13" s="78">
        <f t="shared" si="0"/>
        <v>8.0945182289448511E-3</v>
      </c>
      <c r="AK13" s="78">
        <f t="shared" si="1"/>
        <v>1.4507717796410453E-2</v>
      </c>
      <c r="AL13" s="78">
        <f t="shared" si="2"/>
        <v>6.2030298621135955E-3</v>
      </c>
      <c r="AM13" s="81">
        <f>'PIB Var. Real 4t'!Z12</f>
        <v>2.8134774283856023E-2</v>
      </c>
      <c r="AN13" s="78">
        <f>SUM(AI13:AL13)-('Acum. em 4 trimestres'!R13/100)</f>
        <v>2.1333865969676291E-5</v>
      </c>
      <c r="AR13" s="81">
        <f>SUM('Valores Correntes'!S10:S13)/SUM('Valores Correntes'!$R10:$R13)</f>
        <v>0.65151087372644778</v>
      </c>
      <c r="AS13" s="81">
        <f>SUM('Valores Correntes'!T10:T13)/SUM('Valores Correntes'!$R10:$R13)</f>
        <v>0.1970205367531945</v>
      </c>
      <c r="AT13" s="81">
        <f>SUM('Valores Correntes'!U10:U13)/SUM('Valores Correntes'!$R10:$R13)</f>
        <v>0.19094704455169415</v>
      </c>
      <c r="AU13" s="81">
        <f>SUM('Valores Correntes'!V10:V13)/SUM('Valores Correntes'!$R10:$R13)</f>
        <v>-1.4409727955222997E-2</v>
      </c>
      <c r="AV13" s="81">
        <f>SUM('Valores Correntes'!W10:W13)/SUM('Valores Correntes'!$R10:$R13)</f>
        <v>7.1672729427968332E-2</v>
      </c>
      <c r="AW13" s="81">
        <f>SUM('Valores Correntes'!X10:X13)/SUM('Valores Correntes'!$R10:$R13)</f>
        <v>9.6741456504081322E-2</v>
      </c>
      <c r="AY13" s="80">
        <f>'Acum. em 4 trimestres'!S13/100</f>
        <v>1.0513802748240986E-2</v>
      </c>
      <c r="AZ13" s="80">
        <f>'Acum. em 4 trimestres'!T13/100</f>
        <v>1.2435759510045274E-2</v>
      </c>
      <c r="BA13" s="80">
        <f>'Acum. em 4 trimestres'!U13/100</f>
        <v>6.5549842838474204E-2</v>
      </c>
      <c r="BB13" s="80"/>
      <c r="BC13" s="80">
        <f>'Acum. em 4 trimestres'!V13/100</f>
        <v>0.13628709604666267</v>
      </c>
      <c r="BD13" s="80">
        <f>'Acum. em 4 trimestres'!W13/100</f>
        <v>0.10621461529565845</v>
      </c>
      <c r="BF13" s="1" t="s">
        <v>111</v>
      </c>
      <c r="BG13" s="83">
        <f t="shared" ref="BG13:BL13" si="5">AY13*AR9</f>
        <v>6.8827321369169768E-3</v>
      </c>
      <c r="BH13" s="83">
        <f t="shared" si="5"/>
        <v>2.464437793663312E-3</v>
      </c>
      <c r="BI13" s="83">
        <f t="shared" si="5"/>
        <v>1.2347841361923446E-2</v>
      </c>
      <c r="BJ13" s="83">
        <f t="shared" si="5"/>
        <v>0</v>
      </c>
      <c r="BK13" s="83">
        <f t="shared" si="5"/>
        <v>8.9953669793663427E-3</v>
      </c>
      <c r="BL13" s="83">
        <f t="shared" si="5"/>
        <v>9.6878262176554649E-3</v>
      </c>
      <c r="BM13" s="83">
        <f t="shared" ref="BM13:BM76" si="6">AM13</f>
        <v>2.8134774283856023E-2</v>
      </c>
      <c r="BO13" s="83">
        <f t="shared" ref="BO13:BO76" si="7">BG13+BH13+BI13+BJ13+(BK13-BL13)</f>
        <v>2.1002552054214613E-2</v>
      </c>
      <c r="BQ13" s="83">
        <f t="shared" ref="BQ13:BQ76" si="8">BM13-BO13</f>
        <v>7.1322222296414106E-3</v>
      </c>
    </row>
    <row r="14" spans="1:69" ht="12.75" customHeight="1" x14ac:dyDescent="0.25">
      <c r="A14" s="106" t="s">
        <v>110</v>
      </c>
      <c r="B14" s="107">
        <v>11018.403485869696</v>
      </c>
      <c r="C14" s="107">
        <v>1199.152184606369</v>
      </c>
      <c r="D14" s="107">
        <v>25971.841038151008</v>
      </c>
      <c r="E14" s="107">
        <v>4066.4498290779011</v>
      </c>
      <c r="F14" s="107">
        <v>12173.067313761567</v>
      </c>
      <c r="G14" s="107">
        <v>43524.839041973988</v>
      </c>
      <c r="H14" s="107">
        <v>14833.757965235067</v>
      </c>
      <c r="I14" s="107">
        <v>5881.4376210498976</v>
      </c>
      <c r="J14" s="107">
        <v>4112.7974778784665</v>
      </c>
      <c r="K14" s="107">
        <v>14820.651509406334</v>
      </c>
      <c r="L14" s="107">
        <v>16174.754224346007</v>
      </c>
      <c r="M14" s="107">
        <v>23778.494499570646</v>
      </c>
      <c r="N14" s="107">
        <v>27466.649793013596</v>
      </c>
      <c r="O14" s="107">
        <v>107468.86927105921</v>
      </c>
      <c r="P14" s="107">
        <v>161855.12731078354</v>
      </c>
      <c r="Q14" s="107">
        <v>26046.253194527668</v>
      </c>
      <c r="R14" s="108">
        <v>187903.99517802551</v>
      </c>
      <c r="S14" s="107">
        <v>117598.0909814257</v>
      </c>
      <c r="T14" s="107">
        <v>37498.744615598174</v>
      </c>
      <c r="U14" s="107">
        <v>40965.745888450234</v>
      </c>
      <c r="V14" s="107">
        <v>16662.398513278404</v>
      </c>
      <c r="W14" s="107">
        <v>19836.487824844367</v>
      </c>
      <c r="Y14" s="77">
        <f>SUM('Valores Correntes'!B11:B14)/SUM('Valores Correntes'!$R11:$R14)</f>
        <v>4.7294133316629058E-2</v>
      </c>
      <c r="Z14" s="77">
        <f>SUM('Valores Correntes'!G11:G14)/SUM('Valores Correntes'!$R11:$R14)</f>
        <v>0.22399693564855008</v>
      </c>
      <c r="AA14" s="77">
        <f>SUM('Valores Correntes'!O11:O14)/SUM('Valores Correntes'!$R11:$R14)</f>
        <v>0.60740894505908161</v>
      </c>
      <c r="AB14" s="77">
        <f>SUM('Valores Correntes'!Q11:Q14)/SUM('Valores Correntes'!$R11:$R14)</f>
        <v>0.12129998597573807</v>
      </c>
      <c r="AC14" s="79"/>
      <c r="AD14" s="78">
        <f>'Acum. em 4 trimestres'!B14/100</f>
        <v>9.8311106521640212E-3</v>
      </c>
      <c r="AE14" s="78">
        <f>'Acum. em 4 trimestres'!G14/100</f>
        <v>1.569945776324766E-2</v>
      </c>
      <c r="AF14" s="78">
        <f>'Acum. em 4 trimestres'!O14/100</f>
        <v>2.3088164152700319E-2</v>
      </c>
      <c r="AG14" s="78">
        <f>'Acum. em 4 trimestres'!Q14/100</f>
        <v>1.9454344648469402E-2</v>
      </c>
      <c r="AH14" s="1" t="s">
        <v>110</v>
      </c>
      <c r="AI14" s="78">
        <f t="shared" si="4"/>
        <v>4.7349912509695683E-4</v>
      </c>
      <c r="AJ14" s="78">
        <f t="shared" si="0"/>
        <v>3.5833185956596269E-3</v>
      </c>
      <c r="AK14" s="78">
        <f t="shared" si="1"/>
        <v>1.3880694194720196E-2</v>
      </c>
      <c r="AL14" s="78">
        <f t="shared" si="2"/>
        <v>2.380978911537969E-3</v>
      </c>
      <c r="AM14" s="81">
        <f>'PIB Var. Real 4t'!Z13</f>
        <v>2.0194317963698083E-2</v>
      </c>
      <c r="AN14" s="78">
        <f>SUM(AI14:AL14)-('Acum. em 4 trimestres'!R14/100)</f>
        <v>1.2417286331666694E-4</v>
      </c>
      <c r="AR14" s="81">
        <f>SUM('Valores Correntes'!S11:S14)/SUM('Valores Correntes'!$R11:$R14)</f>
        <v>0.64375413417760929</v>
      </c>
      <c r="AS14" s="81">
        <f>SUM('Valores Correntes'!T11:T14)/SUM('Valores Correntes'!$R11:$R14)</f>
        <v>0.19709091516649141</v>
      </c>
      <c r="AT14" s="81">
        <f>SUM('Valores Correntes'!U11:U14)/SUM('Valores Correntes'!$R11:$R14)</f>
        <v>0.18948206090435438</v>
      </c>
      <c r="AU14" s="81">
        <f>SUM('Valores Correntes'!V11:V14)/SUM('Valores Correntes'!$R11:$R14)</f>
        <v>-6.8324244733288103E-3</v>
      </c>
      <c r="AV14" s="81">
        <f>SUM('Valores Correntes'!W11:W14)/SUM('Valores Correntes'!$R11:$R14)</f>
        <v>7.1710926677961181E-2</v>
      </c>
      <c r="AW14" s="81">
        <f>SUM('Valores Correntes'!X11:X14)/SUM('Valores Correntes'!$R11:$R14)</f>
        <v>9.5205612453087979E-2</v>
      </c>
      <c r="AY14" s="80">
        <f>'Acum. em 4 trimestres'!S14/100</f>
        <v>-6.3235190838694111E-3</v>
      </c>
      <c r="AZ14" s="80">
        <f>'Acum. em 4 trimestres'!T14/100</f>
        <v>2.018304362513379E-2</v>
      </c>
      <c r="BA14" s="80">
        <f>'Acum. em 4 trimestres'!U14/100</f>
        <v>4.4129153964784562E-2</v>
      </c>
      <c r="BB14" s="80"/>
      <c r="BC14" s="80">
        <f>'Acum. em 4 trimestres'!V14/100</f>
        <v>0.10893407210621664</v>
      </c>
      <c r="BD14" s="80">
        <f>'Acum. em 4 trimestres'!W14/100</f>
        <v>4.5120542668457109E-2</v>
      </c>
      <c r="BF14" s="1" t="s">
        <v>110</v>
      </c>
      <c r="BG14" s="83">
        <f t="shared" ref="BG14:BL14" si="9">AY14*AR10</f>
        <v>-4.1633285286152696E-3</v>
      </c>
      <c r="BH14" s="83">
        <f t="shared" si="9"/>
        <v>4.0187111788779657E-3</v>
      </c>
      <c r="BI14" s="83">
        <f t="shared" si="9"/>
        <v>8.3870291521025396E-3</v>
      </c>
      <c r="BJ14" s="83">
        <f t="shared" si="9"/>
        <v>0</v>
      </c>
      <c r="BK14" s="83">
        <f t="shared" si="9"/>
        <v>7.3044221626422925E-3</v>
      </c>
      <c r="BL14" s="83">
        <f t="shared" si="9"/>
        <v>4.2400181683749181E-3</v>
      </c>
      <c r="BM14" s="83">
        <f t="shared" si="6"/>
        <v>2.0194317963698083E-2</v>
      </c>
      <c r="BO14" s="83">
        <f t="shared" si="7"/>
        <v>1.1306815796632608E-2</v>
      </c>
      <c r="BQ14" s="83">
        <f t="shared" si="8"/>
        <v>8.8875021670654746E-3</v>
      </c>
    </row>
    <row r="15" spans="1:69" ht="12.75" customHeight="1" x14ac:dyDescent="0.25">
      <c r="A15" s="106" t="s">
        <v>109</v>
      </c>
      <c r="B15" s="107">
        <v>10208.154197828395</v>
      </c>
      <c r="C15" s="107">
        <v>1266.6650142492283</v>
      </c>
      <c r="D15" s="107">
        <v>26836.131254993827</v>
      </c>
      <c r="E15" s="107">
        <v>4096.6821991892048</v>
      </c>
      <c r="F15" s="107">
        <v>12591.560557602044</v>
      </c>
      <c r="G15" s="107">
        <v>44909.799917018441</v>
      </c>
      <c r="H15" s="107">
        <v>15300.428222783321</v>
      </c>
      <c r="I15" s="107">
        <v>6302.4001146035789</v>
      </c>
      <c r="J15" s="107">
        <v>4586.5225915608171</v>
      </c>
      <c r="K15" s="107">
        <v>17610.823190063868</v>
      </c>
      <c r="L15" s="107">
        <v>16147.22771514809</v>
      </c>
      <c r="M15" s="107">
        <v>24463.460978508087</v>
      </c>
      <c r="N15" s="107">
        <v>27535.70351850077</v>
      </c>
      <c r="O15" s="107">
        <v>111837.69670509436</v>
      </c>
      <c r="P15" s="107">
        <v>166899.99248566941</v>
      </c>
      <c r="Q15" s="107">
        <v>27057.81354792268</v>
      </c>
      <c r="R15" s="108">
        <v>193932.07783058108</v>
      </c>
      <c r="S15" s="107">
        <v>120234.10746196794</v>
      </c>
      <c r="T15" s="107">
        <v>38532.6025398528</v>
      </c>
      <c r="U15" s="107">
        <v>40401.40825041959</v>
      </c>
      <c r="V15" s="107">
        <v>16632.922012777504</v>
      </c>
      <c r="W15" s="107">
        <v>21670.625012060911</v>
      </c>
      <c r="Y15" s="77">
        <f>SUM('Valores Correntes'!B12:B15)/SUM('Valores Correntes'!$R12:$R15)</f>
        <v>4.9005086894444778E-2</v>
      </c>
      <c r="Z15" s="77">
        <f>SUM('Valores Correntes'!G12:G15)/SUM('Valores Correntes'!$R12:$R15)</f>
        <v>0.22236107511816083</v>
      </c>
      <c r="AA15" s="77">
        <f>SUM('Valores Correntes'!O12:O15)/SUM('Valores Correntes'!$R12:$R15)</f>
        <v>0.60830175919307239</v>
      </c>
      <c r="AB15" s="77">
        <f>SUM('Valores Correntes'!Q12:Q15)/SUM('Valores Correntes'!$R12:$R15)</f>
        <v>0.12033207879432078</v>
      </c>
      <c r="AC15" s="79"/>
      <c r="AD15" s="78">
        <f>'Acum. em 4 trimestres'!B15/100</f>
        <v>1.9468343425363299E-2</v>
      </c>
      <c r="AE15" s="78">
        <f>'Acum. em 4 trimestres'!G15/100</f>
        <v>7.8163842308527354E-3</v>
      </c>
      <c r="AF15" s="78">
        <f>'Acum. em 4 trimestres'!O15/100</f>
        <v>2.4413181010897622E-2</v>
      </c>
      <c r="AG15" s="78">
        <f>'Acum. em 4 trimestres'!Q15/100</f>
        <v>-6.9300350183272297E-3</v>
      </c>
      <c r="AH15" s="1" t="s">
        <v>109</v>
      </c>
      <c r="AI15" s="78">
        <f t="shared" si="4"/>
        <v>9.0832485132115144E-4</v>
      </c>
      <c r="AJ15" s="78">
        <f t="shared" si="0"/>
        <v>1.8044634047223371E-3</v>
      </c>
      <c r="AK15" s="78">
        <f t="shared" si="1"/>
        <v>1.4671483057698746E-2</v>
      </c>
      <c r="AL15" s="78">
        <f t="shared" si="2"/>
        <v>-8.4214695448921954E-4</v>
      </c>
      <c r="AM15" s="81">
        <f>'PIB Var. Real 4t'!Z14</f>
        <v>1.6430603042161485E-2</v>
      </c>
      <c r="AN15" s="78">
        <f>SUM(AI15:AL15)-('Acum. em 4 trimestres'!R15/100)</f>
        <v>1.1152131709152996E-4</v>
      </c>
      <c r="AR15" s="81">
        <f>SUM('Valores Correntes'!S12:S15)/SUM('Valores Correntes'!$R12:$R15)</f>
        <v>0.64196487042958761</v>
      </c>
      <c r="AS15" s="81">
        <f>SUM('Valores Correntes'!T12:T15)/SUM('Valores Correntes'!$R12:$R15)</f>
        <v>0.19876249518711933</v>
      </c>
      <c r="AT15" s="81">
        <f>SUM('Valores Correntes'!U12:U15)/SUM('Valores Correntes'!$R12:$R15)</f>
        <v>0.18758200110858678</v>
      </c>
      <c r="AU15" s="81">
        <f>SUM('Valores Correntes'!V12:V15)/SUM('Valores Correntes'!$R12:$R15)</f>
        <v>-5.1558441008854941E-3</v>
      </c>
      <c r="AV15" s="81">
        <f>SUM('Valores Correntes'!W12:W15)/SUM('Valores Correntes'!$R12:$R15)</f>
        <v>7.111707423497983E-2</v>
      </c>
      <c r="AW15" s="81">
        <f>SUM('Valores Correntes'!X12:X15)/SUM('Valores Correntes'!$R12:$R15)</f>
        <v>9.4270596859389155E-2</v>
      </c>
      <c r="AY15" s="80">
        <f>'Acum. em 4 trimestres'!S15/100</f>
        <v>-1.1240628114934093E-2</v>
      </c>
      <c r="AZ15" s="80">
        <f>'Acum. em 4 trimestres'!T15/100</f>
        <v>4.974924211969034E-2</v>
      </c>
      <c r="BA15" s="80">
        <f>'Acum. em 4 trimestres'!U15/100</f>
        <v>1.9453269707201848E-2</v>
      </c>
      <c r="BB15" s="80"/>
      <c r="BC15" s="80">
        <f>'Acum. em 4 trimestres'!V15/100</f>
        <v>6.0574425454508862E-2</v>
      </c>
      <c r="BD15" s="80">
        <f>'Acum. em 4 trimestres'!W15/100</f>
        <v>3.8000926222747644E-4</v>
      </c>
      <c r="BF15" s="1" t="s">
        <v>109</v>
      </c>
      <c r="BG15" s="83">
        <f t="shared" ref="BG15:BL15" si="10">AY15*AR11</f>
        <v>-7.3851088805884941E-3</v>
      </c>
      <c r="BH15" s="83">
        <f t="shared" si="10"/>
        <v>9.8584143232684635E-3</v>
      </c>
      <c r="BI15" s="83">
        <f t="shared" si="10"/>
        <v>3.7217408187365502E-3</v>
      </c>
      <c r="BJ15" s="83">
        <f t="shared" si="10"/>
        <v>0</v>
      </c>
      <c r="BK15" s="83">
        <f t="shared" si="10"/>
        <v>4.1466483657064826E-3</v>
      </c>
      <c r="BL15" s="83">
        <f t="shared" si="10"/>
        <v>3.6490428141597755E-5</v>
      </c>
      <c r="BM15" s="83">
        <f t="shared" si="6"/>
        <v>1.6430603042161485E-2</v>
      </c>
      <c r="BO15" s="83">
        <f t="shared" si="7"/>
        <v>1.0305204198981404E-2</v>
      </c>
      <c r="BQ15" s="83">
        <f t="shared" si="8"/>
        <v>6.1253988431800802E-3</v>
      </c>
    </row>
    <row r="16" spans="1:69" ht="12.75" customHeight="1" x14ac:dyDescent="0.25">
      <c r="A16" s="109" t="s">
        <v>108</v>
      </c>
      <c r="B16" s="107">
        <v>6923.1662820095617</v>
      </c>
      <c r="C16" s="107">
        <v>1269.3725286403808</v>
      </c>
      <c r="D16" s="107">
        <v>24789.748611433064</v>
      </c>
      <c r="E16" s="107">
        <v>4145.6810541823043</v>
      </c>
      <c r="F16" s="107">
        <v>11815.161342804076</v>
      </c>
      <c r="G16" s="107">
        <v>42156.667436932126</v>
      </c>
      <c r="H16" s="107">
        <v>14295.218195881933</v>
      </c>
      <c r="I16" s="107">
        <v>6024.9902124291748</v>
      </c>
      <c r="J16" s="107">
        <v>5062.9527325439813</v>
      </c>
      <c r="K16" s="107">
        <v>18430.315167699533</v>
      </c>
      <c r="L16" s="107">
        <v>16444.07570276257</v>
      </c>
      <c r="M16" s="107">
        <v>25075.645305259306</v>
      </c>
      <c r="N16" s="107">
        <v>27495.816456973171</v>
      </c>
      <c r="O16" s="107">
        <v>112994.64835320809</v>
      </c>
      <c r="P16" s="107">
        <v>162423.60663034636</v>
      </c>
      <c r="Q16" s="107">
        <v>25778.81660327506</v>
      </c>
      <c r="R16" s="108">
        <v>188256.12763006359</v>
      </c>
      <c r="S16" s="107">
        <v>121169.39958202903</v>
      </c>
      <c r="T16" s="107">
        <v>39179.921222926772</v>
      </c>
      <c r="U16" s="107">
        <v>37203.474093474484</v>
      </c>
      <c r="V16" s="107">
        <v>14456.39944736223</v>
      </c>
      <c r="W16" s="107">
        <v>20383.769434953752</v>
      </c>
      <c r="Y16" s="77">
        <f>SUM('Valores Correntes'!B13:B16)/SUM('Valores Correntes'!$R13:$R16)</f>
        <v>4.7500447875663203E-2</v>
      </c>
      <c r="Z16" s="77">
        <f>SUM('Valores Correntes'!G13:G16)/SUM('Valores Correntes'!$R13:$R16)</f>
        <v>0.22118790379466638</v>
      </c>
      <c r="AA16" s="77">
        <f>SUM('Valores Correntes'!O13:O16)/SUM('Valores Correntes'!$R13:$R16)</f>
        <v>0.61118593048135428</v>
      </c>
      <c r="AB16" s="77">
        <f>SUM('Valores Correntes'!Q13:Q16)/SUM('Valores Correntes'!$R13:$R16)</f>
        <v>0.12012571784831565</v>
      </c>
      <c r="AC16" s="79"/>
      <c r="AD16" s="78">
        <f>'Acum. em 4 trimestres'!B16/100</f>
        <v>3.4088880956628653E-2</v>
      </c>
      <c r="AE16" s="78">
        <f>'Acum. em 4 trimestres'!G16/100</f>
        <v>-2.0900043512756983E-2</v>
      </c>
      <c r="AF16" s="78">
        <f>'Acum. em 4 trimestres'!O16/100</f>
        <v>1.4214815228865474E-2</v>
      </c>
      <c r="AG16" s="78">
        <f>'Acum. em 4 trimestres'!Q16/100</f>
        <v>-1.740725041006852E-2</v>
      </c>
      <c r="AH16" s="1" t="s">
        <v>108</v>
      </c>
      <c r="AI16" s="78">
        <f t="shared" si="4"/>
        <v>1.5970801032785275E-3</v>
      </c>
      <c r="AJ16" s="78">
        <f t="shared" si="0"/>
        <v>-4.7221866822082272E-3</v>
      </c>
      <c r="AK16" s="78">
        <f t="shared" si="1"/>
        <v>8.6149900951715454E-3</v>
      </c>
      <c r="AL16" s="78">
        <f t="shared" si="2"/>
        <v>-2.1089044967199698E-3</v>
      </c>
      <c r="AM16" s="81">
        <f>'PIB Var. Real 4t'!Z15</f>
        <v>3.380979019523167E-3</v>
      </c>
      <c r="AN16" s="78">
        <f>SUM(AI16:AL16)-('Acum. em 4 trimestres'!R16/100)</f>
        <v>-1.2915016278647329E-15</v>
      </c>
      <c r="AR16" s="81">
        <f>SUM('Valores Correntes'!S13:S16)/SUM('Valores Correntes'!$R13:$R16)</f>
        <v>0.64142300757545567</v>
      </c>
      <c r="AS16" s="81">
        <f>SUM('Valores Correntes'!T13:T16)/SUM('Valores Correntes'!$R13:$R16)</f>
        <v>0.20070531584070514</v>
      </c>
      <c r="AT16" s="81">
        <f>SUM('Valores Correntes'!U13:U16)/SUM('Valores Correntes'!$R13:$R16)</f>
        <v>0.1854234849937316</v>
      </c>
      <c r="AU16" s="81">
        <f>SUM('Valores Correntes'!V13:V16)/SUM('Valores Correntes'!$R13:$R16)</f>
        <v>-3.7759658206557361E-3</v>
      </c>
      <c r="AV16" s="81">
        <f>SUM('Valores Correntes'!W13:W16)/SUM('Valores Correntes'!$R13:$R16)</f>
        <v>7.0305003346416484E-2</v>
      </c>
      <c r="AW16" s="81">
        <f>SUM('Valores Correntes'!X13:X16)/SUM('Valores Correntes'!$R13:$R16)</f>
        <v>9.4080845935653717E-2</v>
      </c>
      <c r="AY16" s="80">
        <f>'Acum. em 4 trimestres'!S16/100</f>
        <v>-7.2001365514836602E-3</v>
      </c>
      <c r="AZ16" s="80">
        <f>'Acum. em 4 trimestres'!T16/100</f>
        <v>3.2217667269631933E-2</v>
      </c>
      <c r="BA16" s="80">
        <f>'Acum. em 4 trimestres'!U16/100</f>
        <v>-1.6384079036082522E-3</v>
      </c>
      <c r="BB16" s="80"/>
      <c r="BC16" s="80">
        <f>'Acum. em 4 trimestres'!V16/100</f>
        <v>4.9082053203446385E-2</v>
      </c>
      <c r="BD16" s="80">
        <f>'Acum. em 4 trimestres'!W16/100</f>
        <v>-5.6661236631327938E-4</v>
      </c>
      <c r="BF16" s="1" t="s">
        <v>108</v>
      </c>
      <c r="BG16" s="83">
        <f t="shared" ref="BG16:BL16" si="11">AY16*AR12</f>
        <v>-4.7023825191262487E-3</v>
      </c>
      <c r="BH16" s="83">
        <f t="shared" si="11"/>
        <v>6.2938162791936255E-3</v>
      </c>
      <c r="BI16" s="83">
        <f t="shared" si="11"/>
        <v>-3.1331112340778143E-4</v>
      </c>
      <c r="BJ16" s="83">
        <f t="shared" si="11"/>
        <v>0</v>
      </c>
      <c r="BK16" s="83">
        <f t="shared" si="11"/>
        <v>3.4277186010660044E-3</v>
      </c>
      <c r="BL16" s="83">
        <f t="shared" si="11"/>
        <v>-5.4352629427145269E-5</v>
      </c>
      <c r="BM16" s="83">
        <f t="shared" si="6"/>
        <v>3.380979019523167E-3</v>
      </c>
      <c r="BO16" s="83">
        <f t="shared" si="7"/>
        <v>4.7601938671527448E-3</v>
      </c>
      <c r="BQ16" s="83">
        <f t="shared" si="8"/>
        <v>-1.3792148476295778E-3</v>
      </c>
    </row>
    <row r="17" spans="1:69" ht="12.75" customHeight="1" x14ac:dyDescent="0.25">
      <c r="A17" s="110" t="s">
        <v>107</v>
      </c>
      <c r="B17" s="111">
        <v>11061.00707635652</v>
      </c>
      <c r="C17" s="111">
        <v>1167.8040044118334</v>
      </c>
      <c r="D17" s="111">
        <v>21655.490811720283</v>
      </c>
      <c r="E17" s="111">
        <v>4124.4347977521784</v>
      </c>
      <c r="F17" s="111">
        <v>10867.879780248746</v>
      </c>
      <c r="G17" s="111">
        <v>38061.31860812458</v>
      </c>
      <c r="H17" s="111">
        <v>13037.90604026222</v>
      </c>
      <c r="I17" s="111">
        <v>5120.4202627552249</v>
      </c>
      <c r="J17" s="111">
        <v>4857.3821411642339</v>
      </c>
      <c r="K17" s="111">
        <v>15364.321041188326</v>
      </c>
      <c r="L17" s="111">
        <v>16643.624707367468</v>
      </c>
      <c r="M17" s="111">
        <v>23192.892193421445</v>
      </c>
      <c r="N17" s="111">
        <v>27900.50379793797</v>
      </c>
      <c r="O17" s="111">
        <v>107102.53303879895</v>
      </c>
      <c r="P17" s="111">
        <v>156302.16449637717</v>
      </c>
      <c r="Q17" s="111">
        <v>23339.434136888874</v>
      </c>
      <c r="R17" s="112">
        <v>179883.34900901266</v>
      </c>
      <c r="S17" s="111">
        <v>114869.72640829939</v>
      </c>
      <c r="T17" s="111">
        <v>36637.385535189576</v>
      </c>
      <c r="U17" s="111">
        <v>35087.198671985243</v>
      </c>
      <c r="V17" s="111">
        <v>13881.698960459733</v>
      </c>
      <c r="W17" s="111">
        <v>15475.854975381715</v>
      </c>
      <c r="Y17" s="77">
        <f>SUM('Valores Correntes'!B14:B17)/SUM('Valores Correntes'!$R14:$R17)</f>
        <v>4.908341967535463E-2</v>
      </c>
      <c r="Z17" s="77">
        <f>SUM('Valores Correntes'!G14:G17)/SUM('Valores Correntes'!$R14:$R17)</f>
        <v>0.21650772444145744</v>
      </c>
      <c r="AA17" s="77">
        <f>SUM('Valores Correntes'!O14:O17)/SUM('Valores Correntes'!$R14:$R17)</f>
        <v>0.61140269077749154</v>
      </c>
      <c r="AB17" s="77">
        <f>SUM('Valores Correntes'!Q14:Q17)/SUM('Valores Correntes'!$R14:$R17)</f>
        <v>0.12300616510569656</v>
      </c>
      <c r="AC17" s="79"/>
      <c r="AD17" s="78">
        <f>'Acum. em 4 trimestres'!B17/100</f>
        <v>7.1859909979795411E-2</v>
      </c>
      <c r="AE17" s="78">
        <f>'Acum. em 4 trimestres'!G17/100</f>
        <v>-3.0722058292860899E-2</v>
      </c>
      <c r="AF17" s="78">
        <f>'Acum. em 4 trimestres'!O17/100</f>
        <v>1.7511824734244952E-2</v>
      </c>
      <c r="AG17" s="78">
        <f>'Acum. em 4 trimestres'!Q17/100</f>
        <v>-3.3462783822578501E-2</v>
      </c>
      <c r="AH17" s="1" t="s">
        <v>107</v>
      </c>
      <c r="AI17" s="78">
        <f t="shared" si="4"/>
        <v>3.2742346758286313E-3</v>
      </c>
      <c r="AJ17" s="78">
        <f t="shared" si="0"/>
        <v>-6.9298386717024599E-3</v>
      </c>
      <c r="AK17" s="78">
        <f t="shared" si="1"/>
        <v>1.0637614395015756E-2</v>
      </c>
      <c r="AL17" s="78">
        <f t="shared" si="2"/>
        <v>-4.0629530897641521E-3</v>
      </c>
      <c r="AM17" s="81">
        <f>'PIB Var. Real 4t'!Z16</f>
        <v>2.8242671386755624E-3</v>
      </c>
      <c r="AN17" s="78">
        <f>SUM(AI17:AL17)-('Acum. em 4 trimestres'!R17/100)</f>
        <v>9.4790170702213628E-5</v>
      </c>
      <c r="AR17" s="81">
        <f>SUM('Valores Correntes'!S14:S17)/SUM('Valores Correntes'!$R14:$R17)</f>
        <v>0.63964322589217748</v>
      </c>
      <c r="AS17" s="81">
        <f>SUM('Valores Correntes'!T14:T17)/SUM('Valores Correntes'!$R14:$R17)</f>
        <v>0.19958967993653293</v>
      </c>
      <c r="AT17" s="81">
        <f>SUM('Valores Correntes'!U14:U17)/SUM('Valores Correntes'!$R14:$R17)</f>
        <v>0.18124634576210347</v>
      </c>
      <c r="AU17" s="81">
        <f>SUM('Valores Correntes'!V14:V17)/SUM('Valores Correntes'!$R14:$R17)</f>
        <v>1.0573911474870226E-3</v>
      </c>
      <c r="AV17" s="81">
        <f>SUM('Valores Correntes'!W14:W17)/SUM('Valores Correntes'!$R14:$R17)</f>
        <v>7.5222091204379574E-2</v>
      </c>
      <c r="AW17" s="81">
        <f>SUM('Valores Correntes'!X14:X17)/SUM('Valores Correntes'!$R14:$R17)</f>
        <v>9.675873394268085E-2</v>
      </c>
      <c r="AY17" s="80">
        <f>'Acum. em 4 trimestres'!S17/100</f>
        <v>-8.2582616432642642E-3</v>
      </c>
      <c r="AZ17" s="80">
        <f>'Acum. em 4 trimestres'!T17/100</f>
        <v>3.0887940504834566E-2</v>
      </c>
      <c r="BA17" s="80">
        <f>'Acum. em 4 trimestres'!U17/100</f>
        <v>-3.0082991491677813E-2</v>
      </c>
      <c r="BB17" s="80"/>
      <c r="BC17" s="80">
        <f>'Acum. em 4 trimestres'!V17/100</f>
        <v>2.5960840705102628E-2</v>
      </c>
      <c r="BD17" s="80">
        <f>'Acum. em 4 trimestres'!W17/100</f>
        <v>-5.823197550015613E-2</v>
      </c>
      <c r="BF17" s="1" t="s">
        <v>107</v>
      </c>
      <c r="BG17" s="83">
        <f t="shared" ref="BG17:BL17" si="12">AY17*AR13</f>
        <v>-5.3803472586647109E-3</v>
      </c>
      <c r="BH17" s="83">
        <f t="shared" si="12"/>
        <v>6.0855586174632433E-3</v>
      </c>
      <c r="BI17" s="83">
        <f t="shared" si="12"/>
        <v>-5.744258316609639E-3</v>
      </c>
      <c r="BJ17" s="83">
        <f t="shared" si="12"/>
        <v>0</v>
      </c>
      <c r="BK17" s="83">
        <f t="shared" si="12"/>
        <v>1.8606843115794073E-3</v>
      </c>
      <c r="BL17" s="83">
        <f t="shared" si="12"/>
        <v>-5.6334461249950831E-3</v>
      </c>
      <c r="BM17" s="83">
        <f t="shared" si="6"/>
        <v>2.8242671386755624E-3</v>
      </c>
      <c r="BO17" s="83">
        <f t="shared" si="7"/>
        <v>2.4550834787633834E-3</v>
      </c>
      <c r="BQ17" s="83">
        <f t="shared" si="8"/>
        <v>3.6918365991217908E-4</v>
      </c>
    </row>
    <row r="18" spans="1:69" ht="12.75" customHeight="1" x14ac:dyDescent="0.25">
      <c r="A18" s="110" t="s">
        <v>106</v>
      </c>
      <c r="B18" s="111">
        <v>11194.743863777358</v>
      </c>
      <c r="C18" s="111">
        <v>1109.3486887449405</v>
      </c>
      <c r="D18" s="111">
        <v>24910.747319416147</v>
      </c>
      <c r="E18" s="111">
        <v>4118.3668967871772</v>
      </c>
      <c r="F18" s="111">
        <v>11368.52102683534</v>
      </c>
      <c r="G18" s="111">
        <v>41602.135491403256</v>
      </c>
      <c r="H18" s="111">
        <v>14231.841668307334</v>
      </c>
      <c r="I18" s="111">
        <v>5383.5467147047784</v>
      </c>
      <c r="J18" s="111">
        <v>5024.4155497714919</v>
      </c>
      <c r="K18" s="111">
        <v>14891.080675746834</v>
      </c>
      <c r="L18" s="111">
        <v>16594.850291874402</v>
      </c>
      <c r="M18" s="111">
        <v>23879.711417675444</v>
      </c>
      <c r="N18" s="111">
        <v>28442.610826005202</v>
      </c>
      <c r="O18" s="111">
        <v>109264.08771049386</v>
      </c>
      <c r="P18" s="111">
        <v>162013.94516385382</v>
      </c>
      <c r="Q18" s="111">
        <v>24991.636086907471</v>
      </c>
      <c r="R18" s="112">
        <v>187150.99029363639</v>
      </c>
      <c r="S18" s="111">
        <v>116884.01213318919</v>
      </c>
      <c r="T18" s="111">
        <v>37869.87914705227</v>
      </c>
      <c r="U18" s="111">
        <v>36705.129273628037</v>
      </c>
      <c r="V18" s="111">
        <v>16493.773549293655</v>
      </c>
      <c r="W18" s="111">
        <v>16867.61961214212</v>
      </c>
      <c r="Y18" s="77">
        <f>SUM('Valores Correntes'!B15:B18)/SUM('Valores Correntes'!$R15:$R18)</f>
        <v>4.7596429667598562E-2</v>
      </c>
      <c r="Z18" s="77">
        <f>SUM('Valores Correntes'!G15:G18)/SUM('Valores Correntes'!$R15:$R18)</f>
        <v>0.21695602522042187</v>
      </c>
      <c r="AA18" s="77">
        <f>SUM('Valores Correntes'!O15:O18)/SUM('Valores Correntes'!$R15:$R18)</f>
        <v>0.60973322185333467</v>
      </c>
      <c r="AB18" s="77">
        <f>SUM('Valores Correntes'!Q15:Q18)/SUM('Valores Correntes'!$R15:$R18)</f>
        <v>0.12571432325864548</v>
      </c>
      <c r="AC18" s="79"/>
      <c r="AD18" s="78">
        <f>'Acum. em 4 trimestres'!B18/100</f>
        <v>4.0429505802309196E-2</v>
      </c>
      <c r="AE18" s="78">
        <f>'Acum. em 4 trimestres'!G18/100</f>
        <v>-4.1095232012129494E-2</v>
      </c>
      <c r="AF18" s="78">
        <f>'Acum. em 4 trimestres'!O18/100</f>
        <v>1.7037281387282111E-2</v>
      </c>
      <c r="AG18" s="78">
        <f>'Acum. em 4 trimestres'!Q18/100</f>
        <v>-3.9879787856972548E-2</v>
      </c>
      <c r="AH18" s="1" t="s">
        <v>106</v>
      </c>
      <c r="AI18" s="78">
        <f t="shared" si="4"/>
        <v>1.9120784373398393E-3</v>
      </c>
      <c r="AJ18" s="78">
        <f t="shared" si="0"/>
        <v>-9.2052060404832058E-3</v>
      </c>
      <c r="AK18" s="78">
        <f t="shared" si="1"/>
        <v>1.0348597114123753E-2</v>
      </c>
      <c r="AL18" s="78">
        <f t="shared" si="2"/>
        <v>-4.83741770776618E-3</v>
      </c>
      <c r="AM18" s="81">
        <f>'PIB Var. Real 4t'!Z17</f>
        <v>-1.9121231489300783E-3</v>
      </c>
      <c r="AN18" s="78">
        <f>SUM(AI18:AL18)-('Acum. em 4 trimestres'!R18/100)</f>
        <v>1.3017495214428468E-4</v>
      </c>
      <c r="AR18" s="81">
        <f>SUM('Valores Correntes'!S15:S18)/SUM('Valores Correntes'!$R15:$R18)</f>
        <v>0.6399617290352696</v>
      </c>
      <c r="AS18" s="81">
        <f>SUM('Valores Correntes'!T15:T18)/SUM('Valores Correntes'!$R15:$R18)</f>
        <v>0.19871380237487826</v>
      </c>
      <c r="AT18" s="81">
        <f>SUM('Valores Correntes'!U15:U18)/SUM('Valores Correntes'!$R15:$R18)</f>
        <v>0.17712011158302962</v>
      </c>
      <c r="AU18" s="81">
        <f>SUM('Valores Correntes'!V15:V18)/SUM('Valores Correntes'!$R15:$R18)</f>
        <v>5.5675128779723217E-3</v>
      </c>
      <c r="AV18" s="81">
        <f>SUM('Valores Correntes'!W15:W18)/SUM('Valores Correntes'!$R15:$R18)</f>
        <v>7.9729869410721119E-2</v>
      </c>
      <c r="AW18" s="81">
        <f>SUM('Valores Correntes'!X15:X18)/SUM('Valores Correntes'!$R15:$R18)</f>
        <v>0.10109302528187106</v>
      </c>
      <c r="AY18" s="80">
        <f>'Acum. em 4 trimestres'!S18/100</f>
        <v>-7.0854408251702639E-3</v>
      </c>
      <c r="AZ18" s="80">
        <f>'Acum. em 4 trimestres'!T18/100</f>
        <v>2.7626033527182292E-2</v>
      </c>
      <c r="BA18" s="80">
        <f>'Acum. em 4 trimestres'!U18/100</f>
        <v>-6.2081202971896232E-2</v>
      </c>
      <c r="BB18" s="80"/>
      <c r="BC18" s="80">
        <f>'Acum. em 4 trimestres'!V18/100</f>
        <v>1.0295820512880027E-2</v>
      </c>
      <c r="BD18" s="80">
        <f>'Acum. em 4 trimestres'!W18/100</f>
        <v>-8.9311727230599866E-2</v>
      </c>
      <c r="BF18" s="1" t="s">
        <v>106</v>
      </c>
      <c r="BG18" s="83">
        <f t="shared" ref="BG18:BL18" si="13">AY18*AR14</f>
        <v>-4.5612818236741692E-3</v>
      </c>
      <c r="BH18" s="83">
        <f t="shared" si="13"/>
        <v>5.4448402302925327E-3</v>
      </c>
      <c r="BI18" s="83">
        <f t="shared" si="13"/>
        <v>-1.1763274282536427E-2</v>
      </c>
      <c r="BJ18" s="83">
        <f t="shared" si="13"/>
        <v>0</v>
      </c>
      <c r="BK18" s="83">
        <f t="shared" si="13"/>
        <v>7.3832282988858832E-4</v>
      </c>
      <c r="BL18" s="83">
        <f t="shared" si="13"/>
        <v>-8.5029776902323956E-3</v>
      </c>
      <c r="BM18" s="83">
        <f t="shared" si="6"/>
        <v>-1.9121231489300783E-3</v>
      </c>
      <c r="BO18" s="83">
        <f t="shared" si="7"/>
        <v>-1.63841535579708E-3</v>
      </c>
      <c r="BQ18" s="83">
        <f t="shared" si="8"/>
        <v>-2.7370779313299828E-4</v>
      </c>
    </row>
    <row r="19" spans="1:69" ht="12.75" customHeight="1" x14ac:dyDescent="0.25">
      <c r="A19" s="110" t="s">
        <v>105</v>
      </c>
      <c r="B19" s="111">
        <v>10564.235485270206</v>
      </c>
      <c r="C19" s="111">
        <v>1189.5117177520283</v>
      </c>
      <c r="D19" s="111">
        <v>26010.082812367331</v>
      </c>
      <c r="E19" s="111">
        <v>4139.6356523537797</v>
      </c>
      <c r="F19" s="111">
        <v>11915.774657755243</v>
      </c>
      <c r="G19" s="111">
        <v>43331.40063135614</v>
      </c>
      <c r="H19" s="111">
        <v>14627.285953844264</v>
      </c>
      <c r="I19" s="111">
        <v>5874.0451407194287</v>
      </c>
      <c r="J19" s="111">
        <v>4908.2352943457654</v>
      </c>
      <c r="K19" s="111">
        <v>17657.6208855896</v>
      </c>
      <c r="L19" s="111">
        <v>16485.432831279453</v>
      </c>
      <c r="M19" s="111">
        <v>24647.007240150822</v>
      </c>
      <c r="N19" s="111">
        <v>28383.317720518455</v>
      </c>
      <c r="O19" s="111">
        <v>112829.41422545386</v>
      </c>
      <c r="P19" s="111">
        <v>166741.31827758093</v>
      </c>
      <c r="Q19" s="111">
        <v>25865.000234918698</v>
      </c>
      <c r="R19" s="112">
        <v>192737.0041509259</v>
      </c>
      <c r="S19" s="111">
        <v>120090.82970454599</v>
      </c>
      <c r="T19" s="111">
        <v>38951.530724124656</v>
      </c>
      <c r="U19" s="111">
        <v>35816.174289581322</v>
      </c>
      <c r="V19" s="111">
        <v>17180.642489446258</v>
      </c>
      <c r="W19" s="111">
        <v>17602.908121954268</v>
      </c>
      <c r="Y19" s="77">
        <f>SUM('Valores Correntes'!B16:B19)/SUM('Valores Correntes'!$R16:$R19)</f>
        <v>4.5528038432737686E-2</v>
      </c>
      <c r="Z19" s="77">
        <f>SUM('Valores Correntes'!G16:G19)/SUM('Valores Correntes'!$R16:$R19)</f>
        <v>0.21652192139662257</v>
      </c>
      <c r="AA19" s="77">
        <f>SUM('Valores Correntes'!O16:O19)/SUM('Valores Correntes'!$R16:$R19)</f>
        <v>0.60760716490134259</v>
      </c>
      <c r="AB19" s="77">
        <f>SUM('Valores Correntes'!Q16:Q19)/SUM('Valores Correntes'!$R16:$R19)</f>
        <v>0.13034287526929747</v>
      </c>
      <c r="AC19" s="79"/>
      <c r="AD19" s="78">
        <f>'Acum. em 4 trimestres'!B19/100</f>
        <v>3.6007675507831349E-2</v>
      </c>
      <c r="AE19" s="78">
        <f>'Acum. em 4 trimestres'!G19/100</f>
        <v>-4.3294327870078246E-2</v>
      </c>
      <c r="AF19" s="78">
        <f>'Acum. em 4 trimestres'!O19/100</f>
        <v>1.4704737359104048E-2</v>
      </c>
      <c r="AG19" s="78">
        <f>'Acum. em 4 trimestres'!Q19/100</f>
        <v>-4.4761256623618628E-2</v>
      </c>
      <c r="AH19" s="1" t="s">
        <v>105</v>
      </c>
      <c r="AI19" s="78">
        <f t="shared" si="4"/>
        <v>1.7645592671282464E-3</v>
      </c>
      <c r="AJ19" s="78">
        <f t="shared" si="0"/>
        <v>-9.6269732917087531E-3</v>
      </c>
      <c r="AK19" s="78">
        <f t="shared" si="1"/>
        <v>8.9449176040150864E-3</v>
      </c>
      <c r="AL19" s="78">
        <f t="shared" si="2"/>
        <v>-5.3862150589660896E-3</v>
      </c>
      <c r="AM19" s="81">
        <f>'PIB Var. Real 4t'!Z18</f>
        <v>-4.4155507422727336E-3</v>
      </c>
      <c r="AN19" s="78">
        <f>SUM(AI19:AL19)-('Acum. em 4 trimestres'!R19/100)</f>
        <v>1.1183926274122447E-4</v>
      </c>
      <c r="AR19" s="81">
        <f>SUM('Valores Correntes'!S16:S19)/SUM('Valores Correntes'!$R16:$R19)</f>
        <v>0.64479149385662049</v>
      </c>
      <c r="AS19" s="81">
        <f>SUM('Valores Correntes'!T16:T19)/SUM('Valores Correntes'!$R16:$R19)</f>
        <v>0.19957942089913433</v>
      </c>
      <c r="AT19" s="81">
        <f>SUM('Valores Correntes'!U16:U19)/SUM('Valores Correntes'!$R16:$R19)</f>
        <v>0.17321469569092793</v>
      </c>
      <c r="AU19" s="81">
        <f>SUM('Valores Correntes'!V16:V19)/SUM('Valores Correntes'!$R16:$R19)</f>
        <v>2.2550132991316875E-3</v>
      </c>
      <c r="AV19" s="81">
        <f>SUM('Valores Correntes'!W16:W19)/SUM('Valores Correntes'!$R16:$R19)</f>
        <v>8.6945979983014204E-2</v>
      </c>
      <c r="AW19" s="81">
        <f>SUM('Valores Correntes'!X16:X19)/SUM('Valores Correntes'!$R16:$R19)</f>
        <v>0.10678660372882899</v>
      </c>
      <c r="AY19" s="80">
        <f>'Acum. em 4 trimestres'!S19/100</f>
        <v>-7.4668213992171717E-3</v>
      </c>
      <c r="AZ19" s="80">
        <f>'Acum. em 4 trimestres'!T19/100</f>
        <v>1.6957666736497679E-2</v>
      </c>
      <c r="BA19" s="80">
        <f>'Acum. em 4 trimestres'!U19/100</f>
        <v>-8.8037122346576013E-2</v>
      </c>
      <c r="BB19" s="80"/>
      <c r="BC19" s="80">
        <f>'Acum. em 4 trimestres'!V19/100</f>
        <v>1.9675966501068398E-2</v>
      </c>
      <c r="BD19" s="80">
        <f>'Acum. em 4 trimestres'!W19/100</f>
        <v>-0.13420769517989084</v>
      </c>
      <c r="BF19" s="1" t="s">
        <v>105</v>
      </c>
      <c r="BG19" s="83">
        <f t="shared" ref="BG19:BL19" si="14">AY19*AR15</f>
        <v>-4.793437032069324E-3</v>
      </c>
      <c r="BH19" s="83">
        <f t="shared" si="14"/>
        <v>3.3705481530978934E-3</v>
      </c>
      <c r="BI19" s="83">
        <f t="shared" si="14"/>
        <v>-1.651417958161221E-2</v>
      </c>
      <c r="BJ19" s="83">
        <f t="shared" si="14"/>
        <v>0</v>
      </c>
      <c r="BK19" s="83">
        <f t="shared" si="14"/>
        <v>1.3992971703014577E-3</v>
      </c>
      <c r="BL19" s="83">
        <f t="shared" si="14"/>
        <v>-1.2651839527731275E-2</v>
      </c>
      <c r="BM19" s="83">
        <f t="shared" si="6"/>
        <v>-4.4155507422727336E-3</v>
      </c>
      <c r="BO19" s="83">
        <f t="shared" si="7"/>
        <v>-3.8859317625509083E-3</v>
      </c>
      <c r="BQ19" s="83">
        <f t="shared" si="8"/>
        <v>-5.296189797218253E-4</v>
      </c>
    </row>
    <row r="20" spans="1:69" ht="12.75" customHeight="1" x14ac:dyDescent="0.25">
      <c r="A20" s="113" t="s">
        <v>104</v>
      </c>
      <c r="B20" s="111">
        <v>7632.7991927169733</v>
      </c>
      <c r="C20" s="111">
        <v>1235.1675568884955</v>
      </c>
      <c r="D20" s="111">
        <v>25770.40729305891</v>
      </c>
      <c r="E20" s="111">
        <v>4224.1666059189411</v>
      </c>
      <c r="F20" s="111">
        <v>11606.174364238454</v>
      </c>
      <c r="G20" s="111">
        <v>42899.075456376428</v>
      </c>
      <c r="H20" s="111">
        <v>14628.155925325849</v>
      </c>
      <c r="I20" s="111">
        <v>6118.1745227277834</v>
      </c>
      <c r="J20" s="111">
        <v>5386.1293221670176</v>
      </c>
      <c r="K20" s="111">
        <v>18404.007253866541</v>
      </c>
      <c r="L20" s="111">
        <v>16588.651400058825</v>
      </c>
      <c r="M20" s="111">
        <v>25571.63933016334</v>
      </c>
      <c r="N20" s="111">
        <v>28199.815344371651</v>
      </c>
      <c r="O20" s="111">
        <v>115272.41888226627</v>
      </c>
      <c r="P20" s="111">
        <v>166149.26618546422</v>
      </c>
      <c r="Q20" s="111">
        <v>26100.396326348044</v>
      </c>
      <c r="R20" s="112">
        <v>192336.82516704337</v>
      </c>
      <c r="S20" s="111">
        <v>124909.0982402143</v>
      </c>
      <c r="T20" s="111">
        <v>40691.697079278267</v>
      </c>
      <c r="U20" s="111">
        <v>35343.223802462155</v>
      </c>
      <c r="V20" s="111">
        <v>17608.379998084631</v>
      </c>
      <c r="W20" s="111">
        <v>18600.213742742399</v>
      </c>
      <c r="Y20" s="77">
        <f>SUM('Valores Correntes'!B17:B20)/SUM('Valores Correntes'!$R17:$R20)</f>
        <v>4.6459815382066345E-2</v>
      </c>
      <c r="Z20" s="77">
        <f>SUM('Valores Correntes'!G17:G20)/SUM('Valores Correntes'!$R17:$R20)</f>
        <v>0.2174671124967919</v>
      </c>
      <c r="AA20" s="77">
        <f>SUM('Valores Correntes'!O17:O20)/SUM('Valores Correntes'!$R17:$R20)</f>
        <v>0.60203656634726355</v>
      </c>
      <c r="AB20" s="77">
        <f>SUM('Valores Correntes'!Q17:Q20)/SUM('Valores Correntes'!$R17:$R20)</f>
        <v>0.13403650577387755</v>
      </c>
      <c r="AC20" s="79"/>
      <c r="AD20" s="78">
        <f>'Acum. em 4 trimestres'!B20/100</f>
        <v>6.5252377468910217E-2</v>
      </c>
      <c r="AE20" s="78">
        <f>'Acum. em 4 trimestres'!G20/100</f>
        <v>-2.6079155029859025E-2</v>
      </c>
      <c r="AF20" s="78">
        <f>'Acum. em 4 trimestres'!O20/100</f>
        <v>1.8203151895443304E-2</v>
      </c>
      <c r="AG20" s="78">
        <f>'Acum. em 4 trimestres'!Q20/100</f>
        <v>-3.1444209039549587E-2</v>
      </c>
      <c r="AH20" s="1" t="s">
        <v>104</v>
      </c>
      <c r="AI20" s="78">
        <f t="shared" si="4"/>
        <v>3.0995171547250695E-3</v>
      </c>
      <c r="AJ20" s="78">
        <f t="shared" si="0"/>
        <v>-5.7683936337906477E-3</v>
      </c>
      <c r="AK20" s="78">
        <f t="shared" si="1"/>
        <v>1.1125510328909943E-2</v>
      </c>
      <c r="AL20" s="78">
        <f t="shared" si="2"/>
        <v>-3.7772581830483902E-3</v>
      </c>
      <c r="AM20" s="81">
        <f>'PIB Var. Real 4t'!Z19</f>
        <v>4.6793756667951047E-3</v>
      </c>
      <c r="AN20" s="78">
        <f>SUM(AI20:AL20)-('Acum. em 4 trimestres'!R20/100)</f>
        <v>8.6996382320236876E-16</v>
      </c>
      <c r="AR20" s="81">
        <f>SUM('Valores Correntes'!S17:S20)/SUM('Valores Correntes'!$R17:$R20)</f>
        <v>0.64680119442927764</v>
      </c>
      <c r="AS20" s="81">
        <f>SUM('Valores Correntes'!T17:T20)/SUM('Valores Correntes'!$R17:$R20)</f>
        <v>0.1978269076844662</v>
      </c>
      <c r="AT20" s="81">
        <f>SUM('Valores Correntes'!U17:U20)/SUM('Valores Correntes'!$R17:$R20)</f>
        <v>0.17016294218814471</v>
      </c>
      <c r="AU20" s="81">
        <f>SUM('Valores Correntes'!V17:V20)/SUM('Valores Correntes'!$R17:$R20)</f>
        <v>3.7326552456200222E-3</v>
      </c>
      <c r="AV20" s="81">
        <f>SUM('Valores Correntes'!W17:W20)/SUM('Valores Correntes'!$R17:$R20)</f>
        <v>9.5648982595650175E-2</v>
      </c>
      <c r="AW20" s="81">
        <f>SUM('Valores Correntes'!X17:X20)/SUM('Valores Correntes'!$R17:$R20)</f>
        <v>0.11417268214315894</v>
      </c>
      <c r="AY20" s="80">
        <f>'Acum. em 4 trimestres'!S20/100</f>
        <v>3.7825757070713006E-3</v>
      </c>
      <c r="AZ20" s="80">
        <f>'Acum. em 4 trimestres'!T20/100</f>
        <v>1.6882063055398744E-2</v>
      </c>
      <c r="BA20" s="80">
        <f>'Acum. em 4 trimestres'!U20/100</f>
        <v>-8.8753023735919326E-2</v>
      </c>
      <c r="BB20" s="80"/>
      <c r="BC20" s="80">
        <f>'Acum. em 4 trimestres'!V20/100</f>
        <v>5.7062895860952256E-2</v>
      </c>
      <c r="BD20" s="80">
        <f>'Acum. em 4 trimestres'!W20/100</f>
        <v>-0.15094145488218969</v>
      </c>
      <c r="BF20" s="1" t="s">
        <v>104</v>
      </c>
      <c r="BG20" s="83">
        <f t="shared" ref="BG20:BL20" si="15">AY20*AR16</f>
        <v>2.4262310864115295E-3</v>
      </c>
      <c r="BH20" s="83">
        <f t="shared" si="15"/>
        <v>3.3883197975765047E-3</v>
      </c>
      <c r="BI20" s="83">
        <f t="shared" si="15"/>
        <v>-1.645689496484554E-2</v>
      </c>
      <c r="BJ20" s="83">
        <f t="shared" si="15"/>
        <v>0</v>
      </c>
      <c r="BK20" s="83">
        <f t="shared" si="15"/>
        <v>4.0118070844604638E-3</v>
      </c>
      <c r="BL20" s="83">
        <f t="shared" si="15"/>
        <v>-1.4200699762074715E-2</v>
      </c>
      <c r="BM20" s="83">
        <f t="shared" si="6"/>
        <v>4.6793756667951047E-3</v>
      </c>
      <c r="BO20" s="83">
        <f t="shared" si="7"/>
        <v>7.5701627656776724E-3</v>
      </c>
      <c r="BQ20" s="83">
        <f t="shared" si="8"/>
        <v>-2.8907870988825676E-3</v>
      </c>
    </row>
    <row r="21" spans="1:69" ht="12.75" customHeight="1" x14ac:dyDescent="0.25">
      <c r="A21" s="106" t="s">
        <v>103</v>
      </c>
      <c r="B21" s="107">
        <v>11742.77093580055</v>
      </c>
      <c r="C21" s="107">
        <v>1160.4248621516454</v>
      </c>
      <c r="D21" s="107">
        <v>23077.067843426288</v>
      </c>
      <c r="E21" s="107">
        <v>4363.834642392585</v>
      </c>
      <c r="F21" s="107">
        <v>10991.693198010389</v>
      </c>
      <c r="G21" s="107">
        <v>39804.132942640521</v>
      </c>
      <c r="H21" s="107">
        <v>13568.013925677051</v>
      </c>
      <c r="I21" s="107">
        <v>5450.2770433728247</v>
      </c>
      <c r="J21" s="107">
        <v>5404.9331171896438</v>
      </c>
      <c r="K21" s="107">
        <v>15733.267213542436</v>
      </c>
      <c r="L21" s="107">
        <v>16746.920045577608</v>
      </c>
      <c r="M21" s="107">
        <v>24319.127300292294</v>
      </c>
      <c r="N21" s="107">
        <v>28282.864154888986</v>
      </c>
      <c r="O21" s="107">
        <v>110464.36902967127</v>
      </c>
      <c r="P21" s="107">
        <v>161898.58763966279</v>
      </c>
      <c r="Q21" s="107">
        <v>25746.330294077539</v>
      </c>
      <c r="R21" s="108">
        <v>187799.48444495053</v>
      </c>
      <c r="S21" s="107">
        <v>118332.40262410596</v>
      </c>
      <c r="T21" s="107">
        <v>37939.688863466057</v>
      </c>
      <c r="U21" s="107">
        <v>34979.760483953374</v>
      </c>
      <c r="V21" s="107">
        <v>16753.830635624374</v>
      </c>
      <c r="W21" s="107">
        <v>16107.42122940081</v>
      </c>
      <c r="Y21" s="77">
        <f>SUM('Valores Correntes'!B18:B21)/SUM('Valores Correntes'!$R18:$R21)</f>
        <v>4.7300677977859022E-2</v>
      </c>
      <c r="Z21" s="77">
        <f>SUM('Valores Correntes'!G18:G21)/SUM('Valores Correntes'!$R18:$R21)</f>
        <v>0.22255775327336569</v>
      </c>
      <c r="AA21" s="77">
        <f>SUM('Valores Correntes'!O18:O21)/SUM('Valores Correntes'!$R18:$R21)</f>
        <v>0.59552793573579055</v>
      </c>
      <c r="AB21" s="77">
        <f>SUM('Valores Correntes'!Q18:Q21)/SUM('Valores Correntes'!$R18:$R21)</f>
        <v>0.13461363301298357</v>
      </c>
      <c r="AC21" s="79"/>
      <c r="AD21" s="78">
        <f>'Acum. em 4 trimestres'!B21/100</f>
        <v>4.906356970078174E-2</v>
      </c>
      <c r="AE21" s="78">
        <f>'Acum. em 4 trimestres'!G21/100</f>
        <v>-6.0235082747653879E-3</v>
      </c>
      <c r="AF21" s="78">
        <f>'Acum. em 4 trimestres'!O21/100</f>
        <v>1.9177220335957701E-2</v>
      </c>
      <c r="AG21" s="78">
        <f>'Acum. em 4 trimestres'!Q21/100</f>
        <v>4.7058751110711228E-3</v>
      </c>
      <c r="AH21" s="1" t="s">
        <v>103</v>
      </c>
      <c r="AI21" s="78">
        <f t="shared" si="4"/>
        <v>2.4082077823944837E-3</v>
      </c>
      <c r="AJ21" s="78">
        <f t="shared" si="0"/>
        <v>-1.3041360697237433E-3</v>
      </c>
      <c r="AK21" s="78">
        <f t="shared" si="1"/>
        <v>1.1725004115037369E-2</v>
      </c>
      <c r="AL21" s="78">
        <f t="shared" si="2"/>
        <v>5.7885165087920266E-4</v>
      </c>
      <c r="AM21" s="81">
        <f>'PIB Var. Real 4t'!Z20</f>
        <v>1.3398776018223257E-2</v>
      </c>
      <c r="AN21" s="78">
        <f>SUM(AI21:AL21)-('Acum. em 4 trimestres'!R21/100)</f>
        <v>9.1514603640548142E-6</v>
      </c>
      <c r="AR21" s="81">
        <f>SUM('Valores Correntes'!S18:S21)/SUM('Valores Correntes'!$R18:$R21)</f>
        <v>0.64154814057435572</v>
      </c>
      <c r="AS21" s="81">
        <f>SUM('Valores Correntes'!T18:T21)/SUM('Valores Correntes'!$R18:$R21)</f>
        <v>0.19348086166559184</v>
      </c>
      <c r="AT21" s="81">
        <f>SUM('Valores Correntes'!U18:U21)/SUM('Valores Correntes'!$R18:$R21)</f>
        <v>0.17761202014825905</v>
      </c>
      <c r="AU21" s="81">
        <f>SUM('Valores Correntes'!V18:V21)/SUM('Valores Correntes'!$R18:$R21)</f>
        <v>6.3542967077995236E-3</v>
      </c>
      <c r="AV21" s="81">
        <f>SUM('Valores Correntes'!W18:W21)/SUM('Valores Correntes'!$R18:$R21)</f>
        <v>9.7208128851494435E-2</v>
      </c>
      <c r="AW21" s="81">
        <f>SUM('Valores Correntes'!X18:X21)/SUM('Valores Correntes'!$R18:$R21)</f>
        <v>0.11620344794750131</v>
      </c>
      <c r="AY21" s="80">
        <f>'Acum. em 4 trimestres'!S21/100</f>
        <v>1.3389749371130799E-2</v>
      </c>
      <c r="AZ21" s="80">
        <f>'Acum. em 4 trimestres'!T21/100</f>
        <v>2.373509285373987E-2</v>
      </c>
      <c r="BA21" s="80">
        <f>'Acum. em 4 trimestres'!U21/100</f>
        <v>-7.0374150621285159E-2</v>
      </c>
      <c r="BB21" s="80"/>
      <c r="BC21" s="80">
        <f>'Acum. em 4 trimestres'!V21/100</f>
        <v>0.10389181468969945</v>
      </c>
      <c r="BD21" s="80">
        <f>'Acum. em 4 trimestres'!W21/100</f>
        <v>-0.10584102202517531</v>
      </c>
      <c r="BF21" s="1" t="s">
        <v>103</v>
      </c>
      <c r="BG21" s="83">
        <f t="shared" ref="BG21:BL21" si="16">AY21*AR17</f>
        <v>8.5646624816378587E-3</v>
      </c>
      <c r="BH21" s="83">
        <f t="shared" si="16"/>
        <v>4.7372795859418303E-3</v>
      </c>
      <c r="BI21" s="83">
        <f t="shared" si="16"/>
        <v>-1.2755057636219798E-2</v>
      </c>
      <c r="BJ21" s="83">
        <f t="shared" si="16"/>
        <v>0</v>
      </c>
      <c r="BK21" s="83">
        <f t="shared" si="16"/>
        <v>7.8149595599770732E-3</v>
      </c>
      <c r="BL21" s="83">
        <f t="shared" si="16"/>
        <v>-1.0241043290355361E-2</v>
      </c>
      <c r="BM21" s="83">
        <f t="shared" si="6"/>
        <v>1.3398776018223257E-2</v>
      </c>
      <c r="BO21" s="83">
        <f t="shared" si="7"/>
        <v>1.8602887281692328E-2</v>
      </c>
      <c r="BQ21" s="83">
        <f t="shared" si="8"/>
        <v>-5.2041112634690703E-3</v>
      </c>
    </row>
    <row r="22" spans="1:69" ht="12.75" customHeight="1" x14ac:dyDescent="0.25">
      <c r="A22" s="106" t="s">
        <v>102</v>
      </c>
      <c r="B22" s="107">
        <v>11580.843355552335</v>
      </c>
      <c r="C22" s="107">
        <v>1180.8112051353037</v>
      </c>
      <c r="D22" s="107">
        <v>26232.012050033078</v>
      </c>
      <c r="E22" s="107">
        <v>4261.4743775561356</v>
      </c>
      <c r="F22" s="107">
        <v>11497.411761040754</v>
      </c>
      <c r="G22" s="107">
        <v>43238.898173631853</v>
      </c>
      <c r="H22" s="107">
        <v>14428.003542476288</v>
      </c>
      <c r="I22" s="107">
        <v>5917.7732313410706</v>
      </c>
      <c r="J22" s="107">
        <v>5755.6938861087983</v>
      </c>
      <c r="K22" s="107">
        <v>15198.841783771304</v>
      </c>
      <c r="L22" s="107">
        <v>16999.711802261201</v>
      </c>
      <c r="M22" s="107">
        <v>24744.805276581057</v>
      </c>
      <c r="N22" s="107">
        <v>28812.669018583671</v>
      </c>
      <c r="O22" s="107">
        <v>112885.50743721826</v>
      </c>
      <c r="P22" s="107">
        <v>167610.83431364535</v>
      </c>
      <c r="Q22" s="107">
        <v>26824.895060567414</v>
      </c>
      <c r="R22" s="108">
        <v>194596.6205991139</v>
      </c>
      <c r="S22" s="107">
        <v>121842.08691697371</v>
      </c>
      <c r="T22" s="107">
        <v>38367.449022797889</v>
      </c>
      <c r="U22" s="107">
        <v>38137.383293607912</v>
      </c>
      <c r="V22" s="107">
        <v>18337.905337743803</v>
      </c>
      <c r="W22" s="107">
        <v>18100.29075744954</v>
      </c>
      <c r="Y22" s="77">
        <f>SUM('Valores Correntes'!B19:B22)/SUM('Valores Correntes'!$R19:$R22)</f>
        <v>4.782041902041969E-2</v>
      </c>
      <c r="Z22" s="77">
        <f>SUM('Valores Correntes'!G19:G22)/SUM('Valores Correntes'!$R19:$R22)</f>
        <v>0.22486584493630013</v>
      </c>
      <c r="AA22" s="77">
        <f>SUM('Valores Correntes'!O19:O22)/SUM('Valores Correntes'!$R19:$R22)</f>
        <v>0.59153772510355451</v>
      </c>
      <c r="AB22" s="77">
        <f>SUM('Valores Correntes'!Q19:Q22)/SUM('Valores Correntes'!$R19:$R22)</f>
        <v>0.13577601093972419</v>
      </c>
      <c r="AC22" s="79"/>
      <c r="AD22" s="78">
        <f>'Acum. em 4 trimestres'!B22/100</f>
        <v>5.4169489440293095E-2</v>
      </c>
      <c r="AE22" s="78">
        <f>'Acum. em 4 trimestres'!G22/100</f>
        <v>1.5255724517547087E-2</v>
      </c>
      <c r="AF22" s="78">
        <f>'Acum. em 4 trimestres'!O22/100</f>
        <v>2.3238367633630519E-2</v>
      </c>
      <c r="AG22" s="78">
        <f>'Acum. em 4 trimestres'!Q22/100</f>
        <v>3.3300366900010037E-2</v>
      </c>
      <c r="AH22" s="1" t="s">
        <v>102</v>
      </c>
      <c r="AI22" s="78">
        <f t="shared" si="4"/>
        <v>2.5782742942746335E-3</v>
      </c>
      <c r="AJ22" s="78">
        <f t="shared" si="0"/>
        <v>3.3098213531847541E-3</v>
      </c>
      <c r="AK22" s="78">
        <f t="shared" si="1"/>
        <v>1.416920476786579E-2</v>
      </c>
      <c r="AL22" s="78">
        <f t="shared" si="2"/>
        <v>4.1863330890993602E-3</v>
      </c>
      <c r="AM22" s="81">
        <f>'PIB Var. Real 4t'!Z21</f>
        <v>2.435509946447878E-2</v>
      </c>
      <c r="AN22" s="78">
        <f>SUM(AI22:AL22)-('Acum. em 4 trimestres'!R22/100)</f>
        <v>-1.1146596005424253E-4</v>
      </c>
      <c r="AR22" s="81">
        <f>SUM('Valores Correntes'!S19:S22)/SUM('Valores Correntes'!$R19:$R22)</f>
        <v>0.64532264330875067</v>
      </c>
      <c r="AS22" s="81">
        <f>SUM('Valores Correntes'!T19:T22)/SUM('Valores Correntes'!$R19:$R22)</f>
        <v>0.19021891897265236</v>
      </c>
      <c r="AT22" s="81">
        <f>SUM('Valores Correntes'!U19:U22)/SUM('Valores Correntes'!$R19:$R22)</f>
        <v>0.17979276064835967</v>
      </c>
      <c r="AU22" s="81">
        <f>SUM('Valores Correntes'!V19:V22)/SUM('Valores Correntes'!$R19:$R22)</f>
        <v>3.6732759578375989E-3</v>
      </c>
      <c r="AV22" s="81">
        <f>SUM('Valores Correntes'!W19:W22)/SUM('Valores Correntes'!$R19:$R22)</f>
        <v>9.9993840587681931E-2</v>
      </c>
      <c r="AW22" s="81">
        <f>SUM('Valores Correntes'!X19:X22)/SUM('Valores Correntes'!$R19:$R22)</f>
        <v>0.11900143947528347</v>
      </c>
      <c r="AY22" s="80">
        <f>'Acum. em 4 trimestres'!S22/100</f>
        <v>2.5397839750893603E-2</v>
      </c>
      <c r="AZ22" s="80">
        <f>'Acum. em 4 trimestres'!T22/100</f>
        <v>2.4507833592166905E-2</v>
      </c>
      <c r="BA22" s="80">
        <f>'Acum. em 4 trimestres'!U22/100</f>
        <v>-3.4275529040867392E-2</v>
      </c>
      <c r="BB22" s="80"/>
      <c r="BC22" s="80">
        <f>'Acum. em 4 trimestres'!V22/100</f>
        <v>0.1369233336262099</v>
      </c>
      <c r="BD22" s="80">
        <f>'Acum. em 4 trimestres'!W22/100</f>
        <v>-5.3590717512897346E-2</v>
      </c>
      <c r="BF22" s="1" t="s">
        <v>102</v>
      </c>
      <c r="BG22" s="83">
        <f t="shared" ref="BG22:BL22" si="17">AY22*AR18</f>
        <v>1.6253645440742572E-2</v>
      </c>
      <c r="BH22" s="83">
        <f t="shared" si="17"/>
        <v>4.8700448010702575E-3</v>
      </c>
      <c r="BI22" s="83">
        <f t="shared" si="17"/>
        <v>-6.0708855282858047E-3</v>
      </c>
      <c r="BJ22" s="83">
        <f t="shared" si="17"/>
        <v>0</v>
      </c>
      <c r="BK22" s="83">
        <f t="shared" si="17"/>
        <v>1.0916879509298314E-2</v>
      </c>
      <c r="BL22" s="83">
        <f t="shared" si="17"/>
        <v>-5.4176477604049415E-3</v>
      </c>
      <c r="BM22" s="83">
        <f t="shared" si="6"/>
        <v>2.435509946447878E-2</v>
      </c>
      <c r="BO22" s="83">
        <f t="shared" si="7"/>
        <v>3.1387331983230279E-2</v>
      </c>
      <c r="BQ22" s="83">
        <f t="shared" si="8"/>
        <v>-7.0322325187514995E-3</v>
      </c>
    </row>
    <row r="23" spans="1:69" ht="12.75" customHeight="1" x14ac:dyDescent="0.25">
      <c r="A23" s="106" t="s">
        <v>101</v>
      </c>
      <c r="B23" s="107">
        <v>10722.441283472415</v>
      </c>
      <c r="C23" s="107">
        <v>1325.1395671937937</v>
      </c>
      <c r="D23" s="107">
        <v>27488.404814324589</v>
      </c>
      <c r="E23" s="107">
        <v>4256.1766204534415</v>
      </c>
      <c r="F23" s="107">
        <v>12134.74468515316</v>
      </c>
      <c r="G23" s="107">
        <v>45257.211643127594</v>
      </c>
      <c r="H23" s="107">
        <v>15333.872431574709</v>
      </c>
      <c r="I23" s="107">
        <v>6206.9274289058249</v>
      </c>
      <c r="J23" s="107">
        <v>6051.2809397686651</v>
      </c>
      <c r="K23" s="107">
        <v>18016.929931354636</v>
      </c>
      <c r="L23" s="107">
        <v>17309.234291078366</v>
      </c>
      <c r="M23" s="107">
        <v>25390.978229817902</v>
      </c>
      <c r="N23" s="107">
        <v>28848.424377538151</v>
      </c>
      <c r="O23" s="107">
        <v>117702.19897014194</v>
      </c>
      <c r="P23" s="107">
        <v>173765.33530772838</v>
      </c>
      <c r="Q23" s="107">
        <v>27603.578358897274</v>
      </c>
      <c r="R23" s="108">
        <v>201534.65646966337</v>
      </c>
      <c r="S23" s="107">
        <v>125793.46721998848</v>
      </c>
      <c r="T23" s="107">
        <v>38045.582960721003</v>
      </c>
      <c r="U23" s="107">
        <v>38249.800256146002</v>
      </c>
      <c r="V23" s="107">
        <v>20373.832454253337</v>
      </c>
      <c r="W23" s="107">
        <v>20725.449131094621</v>
      </c>
      <c r="Y23" s="77">
        <f>SUM('Valores Correntes'!B20:B23)/SUM('Valores Correntes'!$R20:$R23)</f>
        <v>4.9337277900900936E-2</v>
      </c>
      <c r="Z23" s="77">
        <f>SUM('Valores Correntes'!G20:G23)/SUM('Valores Correntes'!$R20:$R23)</f>
        <v>0.22667832876900509</v>
      </c>
      <c r="AA23" s="77">
        <f>SUM('Valores Correntes'!O20:O23)/SUM('Valores Correntes'!$R20:$R23)</f>
        <v>0.58643160412752104</v>
      </c>
      <c r="AB23" s="77">
        <f>SUM('Valores Correntes'!Q20:Q23)/SUM('Valores Correntes'!$R20:$R23)</f>
        <v>0.13755278920257155</v>
      </c>
      <c r="AC23" s="79"/>
      <c r="AD23" s="78">
        <f>'Acum. em 4 trimestres'!B23/100</f>
        <v>4.8705297095555711E-2</v>
      </c>
      <c r="AE23" s="78">
        <f>'Acum. em 4 trimestres'!G23/100</f>
        <v>3.6619680936485155E-2</v>
      </c>
      <c r="AF23" s="78">
        <f>'Acum. em 4 trimestres'!O23/100</f>
        <v>3.1963158710109019E-2</v>
      </c>
      <c r="AG23" s="78">
        <f>'Acum. em 4 trimestres'!Q23/100</f>
        <v>6.3018955690278267E-2</v>
      </c>
      <c r="AH23" s="1" t="s">
        <v>101</v>
      </c>
      <c r="AI23" s="78">
        <f t="shared" si="4"/>
        <v>2.2174566380443674E-3</v>
      </c>
      <c r="AJ23" s="78">
        <f t="shared" si="0"/>
        <v>7.928963677299037E-3</v>
      </c>
      <c r="AK23" s="78">
        <f t="shared" si="1"/>
        <v>1.9421044245140996E-2</v>
      </c>
      <c r="AL23" s="78">
        <f t="shared" si="2"/>
        <v>8.2140718811393246E-3</v>
      </c>
      <c r="AM23" s="81">
        <f>'PIB Var. Real 4t'!Z22</f>
        <v>3.7752778726457992E-2</v>
      </c>
      <c r="AN23" s="78">
        <f>SUM(AI23:AL23)-('Acum. em 4 trimestres'!R23/100)</f>
        <v>2.8757715165736442E-5</v>
      </c>
      <c r="AR23" s="81">
        <f>SUM('Valores Correntes'!S20:S23)/SUM('Valores Correntes'!$R20:$R23)</f>
        <v>0.64426717488162999</v>
      </c>
      <c r="AS23" s="81">
        <f>SUM('Valores Correntes'!T20:T23)/SUM('Valores Correntes'!$R20:$R23)</f>
        <v>0.18512887730642888</v>
      </c>
      <c r="AT23" s="81">
        <f>SUM('Valores Correntes'!U20:U23)/SUM('Valores Correntes'!$R20:$R23)</f>
        <v>0.18085343201874354</v>
      </c>
      <c r="AU23" s="81">
        <f>SUM('Valores Correntes'!V20:V23)/SUM('Valores Correntes'!$R20:$R23)</f>
        <v>9.1007843222480345E-3</v>
      </c>
      <c r="AV23" s="81">
        <f>SUM('Valores Correntes'!W20:W23)/SUM('Valores Correntes'!$R20:$R23)</f>
        <v>0.10224878692490101</v>
      </c>
      <c r="AW23" s="81">
        <f>SUM('Valores Correntes'!X20:X23)/SUM('Valores Correntes'!$R20:$R23)</f>
        <v>0.1215990554539523</v>
      </c>
      <c r="AY23" s="80">
        <f>'Acum. em 4 trimestres'!S23/100</f>
        <v>3.7764396800459954E-2</v>
      </c>
      <c r="AZ23" s="80">
        <f>'Acum. em 4 trimestres'!T23/100</f>
        <v>1.5760754218161699E-2</v>
      </c>
      <c r="BA23" s="80">
        <f>'Acum. em 4 trimestres'!U23/100</f>
        <v>1.3107973218956515E-2</v>
      </c>
      <c r="BB23" s="80"/>
      <c r="BC23" s="80">
        <f>'Acum. em 4 trimestres'!V23/100</f>
        <v>0.17837422136262937</v>
      </c>
      <c r="BD23" s="80">
        <f>'Acum. em 4 trimestres'!W23/100</f>
        <v>4.5545510973405756E-2</v>
      </c>
      <c r="BF23" s="1" t="s">
        <v>101</v>
      </c>
      <c r="BG23" s="83">
        <f t="shared" ref="BG23:BL23" si="18">AY23*AR19</f>
        <v>2.4350161827562753E-2</v>
      </c>
      <c r="BH23" s="83">
        <f t="shared" si="18"/>
        <v>3.1455221997943004E-3</v>
      </c>
      <c r="BI23" s="83">
        <f t="shared" si="18"/>
        <v>2.2704935922463858E-3</v>
      </c>
      <c r="BJ23" s="83">
        <f t="shared" si="18"/>
        <v>0</v>
      </c>
      <c r="BK23" s="83">
        <f t="shared" si="18"/>
        <v>1.5508921480080918E-2</v>
      </c>
      <c r="BL23" s="83">
        <f t="shared" si="18"/>
        <v>4.863650431944113E-3</v>
      </c>
      <c r="BM23" s="83">
        <f t="shared" si="6"/>
        <v>3.7752778726457992E-2</v>
      </c>
      <c r="BO23" s="83">
        <f t="shared" si="7"/>
        <v>4.0411448667740241E-2</v>
      </c>
      <c r="BQ23" s="83">
        <f t="shared" si="8"/>
        <v>-2.658669941282249E-3</v>
      </c>
    </row>
    <row r="24" spans="1:69" ht="12.75" customHeight="1" x14ac:dyDescent="0.25">
      <c r="A24" s="109" t="s">
        <v>100</v>
      </c>
      <c r="B24" s="107">
        <v>7508.423606169531</v>
      </c>
      <c r="C24" s="107">
        <v>1462.75485920133</v>
      </c>
      <c r="D24" s="107">
        <v>27144.762943604539</v>
      </c>
      <c r="E24" s="107">
        <v>4415.71530676148</v>
      </c>
      <c r="F24" s="107">
        <v>11776.572119068303</v>
      </c>
      <c r="G24" s="107">
        <v>44912.656018431619</v>
      </c>
      <c r="H24" s="107">
        <v>15735.826166553457</v>
      </c>
      <c r="I24" s="107">
        <v>6209.3732843485277</v>
      </c>
      <c r="J24" s="107">
        <v>6309.9234642160827</v>
      </c>
      <c r="K24" s="107">
        <v>18831.427256845553</v>
      </c>
      <c r="L24" s="107">
        <v>17925.345672817592</v>
      </c>
      <c r="M24" s="107">
        <v>26010.455281531573</v>
      </c>
      <c r="N24" s="107">
        <v>28860.642351221308</v>
      </c>
      <c r="O24" s="107">
        <v>120513.97820494718</v>
      </c>
      <c r="P24" s="107">
        <v>173513.88570000711</v>
      </c>
      <c r="Q24" s="107">
        <v>27500.468034470257</v>
      </c>
      <c r="R24" s="108">
        <v>201179.53330751599</v>
      </c>
      <c r="S24" s="107">
        <v>130011.43259385839</v>
      </c>
      <c r="T24" s="107">
        <v>39564.592759410421</v>
      </c>
      <c r="U24" s="107">
        <v>38465.322461203767</v>
      </c>
      <c r="V24" s="107">
        <v>18079.438602258182</v>
      </c>
      <c r="W24" s="107">
        <v>21015.49897873677</v>
      </c>
      <c r="Y24" s="77">
        <f>SUM('Valores Correntes'!B21:B24)/SUM('Valores Correntes'!$R21:$R24)</f>
        <v>4.7504599720910999E-2</v>
      </c>
      <c r="Z24" s="77">
        <f>SUM('Valores Correntes'!G21:G24)/SUM('Valores Correntes'!$R21:$R24)</f>
        <v>0.23006618629367917</v>
      </c>
      <c r="AA24" s="77">
        <f>SUM('Valores Correntes'!O21:O24)/SUM('Valores Correntes'!$R21:$R24)</f>
        <v>0.58251861247465186</v>
      </c>
      <c r="AB24" s="77">
        <f>SUM('Valores Correntes'!Q21:Q24)/SUM('Valores Correntes'!$R21:$R24)</f>
        <v>0.13991060151075776</v>
      </c>
      <c r="AC24" s="79"/>
      <c r="AD24" s="78">
        <f>'Acum. em 4 trimestres'!B24/100</f>
        <v>2.7234059312352121E-2</v>
      </c>
      <c r="AE24" s="78">
        <f>'Acum. em 4 trimestres'!G24/100</f>
        <v>4.4118362753294171E-2</v>
      </c>
      <c r="AF24" s="78">
        <f>'Acum. em 4 trimestres'!O24/100</f>
        <v>3.8467521455338272E-2</v>
      </c>
      <c r="AG24" s="78">
        <f>'Acum. em 4 trimestres'!Q24/100</f>
        <v>7.3569939195986755E-2</v>
      </c>
      <c r="AH24" s="1" t="s">
        <v>100</v>
      </c>
      <c r="AI24" s="78">
        <f t="shared" si="4"/>
        <v>1.2652893677561243E-3</v>
      </c>
      <c r="AJ24" s="78">
        <f t="shared" si="0"/>
        <v>9.5942929560448968E-3</v>
      </c>
      <c r="AK24" s="78">
        <f t="shared" si="1"/>
        <v>2.3158854532861543E-2</v>
      </c>
      <c r="AL24" s="78">
        <f t="shared" si="2"/>
        <v>9.8610575798266983E-3</v>
      </c>
      <c r="AM24" s="81">
        <f>'PIB Var. Real 4t'!Z23</f>
        <v>4.3879494436487976E-2</v>
      </c>
      <c r="AN24" s="78">
        <f>SUM(AI24:AL24)-('Acum. em 4 trimestres'!R24/100)</f>
        <v>1.2836953722228372E-15</v>
      </c>
      <c r="AR24" s="81">
        <f>SUM('Valores Correntes'!S21:S24)/SUM('Valores Correntes'!$R21:$R24)</f>
        <v>0.64592700334995956</v>
      </c>
      <c r="AS24" s="81">
        <f>SUM('Valores Correntes'!T21:T24)/SUM('Valores Correntes'!$R21:$R24)</f>
        <v>0.18767845743311257</v>
      </c>
      <c r="AT24" s="81">
        <f>SUM('Valores Correntes'!U21:U24)/SUM('Valores Correntes'!$R21:$R24)</f>
        <v>0.18304488029819385</v>
      </c>
      <c r="AU24" s="81">
        <f>SUM('Valores Correntes'!V21:V24)/SUM('Valores Correntes'!$R21:$R24)</f>
        <v>5.9863123915062568E-3</v>
      </c>
      <c r="AV24" s="81">
        <f>SUM('Valores Correntes'!W21:W24)/SUM('Valores Correntes'!$R21:$R24)</f>
        <v>0.10188048005849121</v>
      </c>
      <c r="AW24" s="81">
        <f>SUM('Valores Correntes'!X21:X24)/SUM('Valores Correntes'!$R21:$R24)</f>
        <v>0.12451713353126401</v>
      </c>
      <c r="AY24" s="80">
        <f>'Acum. em 4 trimestres'!S24/100</f>
        <v>4.0326324095993682E-2</v>
      </c>
      <c r="AZ24" s="80">
        <f>'Acum. em 4 trimestres'!T24/100</f>
        <v>-1.5126703488873572E-3</v>
      </c>
      <c r="BA24" s="80">
        <f>'Acum. em 4 trimestres'!U24/100</f>
        <v>4.8131915912941192E-2</v>
      </c>
      <c r="BB24" s="80"/>
      <c r="BC24" s="80">
        <f>'Acum. em 4 trimestres'!V24/100</f>
        <v>0.12860549342006977</v>
      </c>
      <c r="BD24" s="80">
        <f>'Acum. em 4 trimestres'!W24/100</f>
        <v>0.10798586695140644</v>
      </c>
      <c r="BF24" s="1" t="s">
        <v>100</v>
      </c>
      <c r="BG24" s="83">
        <f t="shared" ref="BG24:BL24" si="19">AY24*AR20</f>
        <v>2.6083114592230873E-2</v>
      </c>
      <c r="BH24" s="83">
        <f t="shared" si="19"/>
        <v>-2.992468974663685E-4</v>
      </c>
      <c r="BI24" s="83">
        <f t="shared" si="19"/>
        <v>8.1902684248984538E-3</v>
      </c>
      <c r="BJ24" s="83">
        <f t="shared" si="19"/>
        <v>0</v>
      </c>
      <c r="BK24" s="83">
        <f t="shared" si="19"/>
        <v>1.2300984601841257E-2</v>
      </c>
      <c r="BL24" s="83">
        <f t="shared" si="19"/>
        <v>1.232903606339638E-2</v>
      </c>
      <c r="BM24" s="83">
        <f t="shared" si="6"/>
        <v>4.3879494436487976E-2</v>
      </c>
      <c r="BO24" s="83">
        <f t="shared" si="7"/>
        <v>3.394608465810784E-2</v>
      </c>
      <c r="BQ24" s="83">
        <f t="shared" si="8"/>
        <v>9.9334097783801353E-3</v>
      </c>
    </row>
    <row r="25" spans="1:69" ht="12.75" customHeight="1" x14ac:dyDescent="0.25">
      <c r="A25" s="110" t="s">
        <v>99</v>
      </c>
      <c r="B25" s="111">
        <v>12081.863961381994</v>
      </c>
      <c r="C25" s="111">
        <v>1264.191888442447</v>
      </c>
      <c r="D25" s="111">
        <v>24187.985169523639</v>
      </c>
      <c r="E25" s="111">
        <v>4404.933317949065</v>
      </c>
      <c r="F25" s="111">
        <v>11378.160952556314</v>
      </c>
      <c r="G25" s="111">
        <v>41440.694645117183</v>
      </c>
      <c r="H25" s="111">
        <v>14275.291806363171</v>
      </c>
      <c r="I25" s="111">
        <v>5477.585549467678</v>
      </c>
      <c r="J25" s="111">
        <v>5973.1860419197446</v>
      </c>
      <c r="K25" s="111">
        <v>15745.117808730105</v>
      </c>
      <c r="L25" s="111">
        <v>17536.453899487795</v>
      </c>
      <c r="M25" s="111">
        <v>23928.851451727853</v>
      </c>
      <c r="N25" s="111">
        <v>29155.32586082468</v>
      </c>
      <c r="O25" s="111">
        <v>113142.3833010119</v>
      </c>
      <c r="P25" s="111">
        <v>166540.11473536404</v>
      </c>
      <c r="Q25" s="111">
        <v>27604.182592376354</v>
      </c>
      <c r="R25" s="112">
        <v>194325.68612449596</v>
      </c>
      <c r="S25" s="111">
        <v>123094.49687696624</v>
      </c>
      <c r="T25" s="111">
        <v>38350.365114830587</v>
      </c>
      <c r="U25" s="111">
        <v>38563.234830800677</v>
      </c>
      <c r="V25" s="111">
        <v>18627.934807123369</v>
      </c>
      <c r="W25" s="111">
        <v>20018.816188417593</v>
      </c>
      <c r="Y25" s="77">
        <f>SUM('Valores Correntes'!B22:B25)/SUM('Valores Correntes'!$R22:$R25)</f>
        <v>4.7059184184892244E-2</v>
      </c>
      <c r="Z25" s="77">
        <f>SUM('Valores Correntes'!G22:G25)/SUM('Valores Correntes'!$R22:$R25)</f>
        <v>0.23363174470261353</v>
      </c>
      <c r="AA25" s="77">
        <f>SUM('Valores Correntes'!O22:O25)/SUM('Valores Correntes'!$R22:$R25)</f>
        <v>0.57624386957603535</v>
      </c>
      <c r="AB25" s="77">
        <f>SUM('Valores Correntes'!Q22:Q25)/SUM('Valores Correntes'!$R22:$R25)</f>
        <v>0.14306520153645902</v>
      </c>
      <c r="AC25" s="79"/>
      <c r="AD25" s="78">
        <f>'Acum. em 4 trimestres'!B25/100</f>
        <v>1.8452195019788675E-2</v>
      </c>
      <c r="AE25" s="78">
        <f>'Acum. em 4 trimestres'!G25/100</f>
        <v>4.3025865117507056E-2</v>
      </c>
      <c r="AF25" s="78">
        <f>'Acum. em 4 trimestres'!O25/100</f>
        <v>3.6651781796647187E-2</v>
      </c>
      <c r="AG25" s="78">
        <f>'Acum. em 4 trimestres'!Q25/100</f>
        <v>6.6499877982572064E-2</v>
      </c>
      <c r="AH25" s="1" t="s">
        <v>99</v>
      </c>
      <c r="AI25" s="78">
        <f t="shared" si="4"/>
        <v>8.7280133461567814E-4</v>
      </c>
      <c r="AJ25" s="78">
        <f t="shared" si="0"/>
        <v>9.5757398731952468E-3</v>
      </c>
      <c r="AK25" s="78">
        <f t="shared" si="1"/>
        <v>2.1827159954395922E-2</v>
      </c>
      <c r="AL25" s="78">
        <f t="shared" si="2"/>
        <v>8.9517901701541419E-3</v>
      </c>
      <c r="AM25" s="81">
        <f>'PIB Var. Real 4t'!Z24</f>
        <v>4.1593659933644167E-2</v>
      </c>
      <c r="AN25" s="78">
        <f>SUM(AI25:AL25)-('Acum. em 4 trimestres'!R25/100)</f>
        <v>-3.6616860128317608E-4</v>
      </c>
      <c r="AR25" s="81">
        <f>SUM('Valores Correntes'!S22:S25)/SUM('Valores Correntes'!$R22:$R25)</f>
        <v>0.64947944181018669</v>
      </c>
      <c r="AS25" s="81">
        <f>SUM('Valores Correntes'!T22:T25)/SUM('Valores Correntes'!$R22:$R25)</f>
        <v>0.18711375967039717</v>
      </c>
      <c r="AT25" s="81">
        <f>SUM('Valores Correntes'!U22:U25)/SUM('Valores Correntes'!$R22:$R25)</f>
        <v>0.18166500954399631</v>
      </c>
      <c r="AU25" s="81">
        <f>SUM('Valores Correntes'!V22:V25)/SUM('Valores Correntes'!$R22:$R25)</f>
        <v>7.4687692342046115E-3</v>
      </c>
      <c r="AV25" s="81">
        <f>SUM('Valores Correntes'!W22:W25)/SUM('Valores Correntes'!$R22:$R25)</f>
        <v>0.10475865315653637</v>
      </c>
      <c r="AW25" s="81">
        <f>SUM('Valores Correntes'!X22:X25)/SUM('Valores Correntes'!$R22:$R25)</f>
        <v>0.13048563341532154</v>
      </c>
      <c r="AY25" s="80">
        <f>'Acum. em 4 trimestres'!S25/100</f>
        <v>4.2741446053754961E-2</v>
      </c>
      <c r="AZ25" s="80">
        <f>'Acum. em 4 trimestres'!T25/100</f>
        <v>-7.2356753075561997E-3</v>
      </c>
      <c r="BA25" s="80">
        <f>'Acum. em 4 trimestres'!U25/100</f>
        <v>7.4006830453467121E-2</v>
      </c>
      <c r="BB25" s="80"/>
      <c r="BC25" s="80">
        <f>'Acum. em 4 trimestres'!V25/100</f>
        <v>0.10850750382542508</v>
      </c>
      <c r="BD25" s="80">
        <f>'Acum. em 4 trimestres'!W25/100</f>
        <v>0.15441133345531122</v>
      </c>
      <c r="BF25" s="1" t="s">
        <v>99</v>
      </c>
      <c r="BG25" s="83">
        <f t="shared" ref="BG25:BL25" si="20">AY25*AR21</f>
        <v>2.742069524124563E-2</v>
      </c>
      <c r="BH25" s="83">
        <f t="shared" si="20"/>
        <v>-1.3999646932384196E-3</v>
      </c>
      <c r="BI25" s="83">
        <f t="shared" si="20"/>
        <v>1.3144502661609993E-2</v>
      </c>
      <c r="BJ25" s="83">
        <f t="shared" si="20"/>
        <v>0</v>
      </c>
      <c r="BK25" s="83">
        <f t="shared" si="20"/>
        <v>1.0547811413215947E-2</v>
      </c>
      <c r="BL25" s="83">
        <f t="shared" si="20"/>
        <v>1.7943129349678524E-2</v>
      </c>
      <c r="BM25" s="83">
        <f t="shared" si="6"/>
        <v>4.1593659933644167E-2</v>
      </c>
      <c r="BO25" s="83">
        <f t="shared" si="7"/>
        <v>3.1769915273154627E-2</v>
      </c>
      <c r="BQ25" s="83">
        <f t="shared" si="8"/>
        <v>9.8237446604895404E-3</v>
      </c>
    </row>
    <row r="26" spans="1:69" ht="12.75" customHeight="1" x14ac:dyDescent="0.25">
      <c r="A26" s="110" t="s">
        <v>98</v>
      </c>
      <c r="B26" s="111">
        <v>11932.269569829326</v>
      </c>
      <c r="C26" s="111">
        <v>1282.4572648317303</v>
      </c>
      <c r="D26" s="111">
        <v>26428.183337088729</v>
      </c>
      <c r="E26" s="111">
        <v>4174.4989408918955</v>
      </c>
      <c r="F26" s="111">
        <v>11472.131286927235</v>
      </c>
      <c r="G26" s="111">
        <v>43424.329773877762</v>
      </c>
      <c r="H26" s="111">
        <v>15135.062336018984</v>
      </c>
      <c r="I26" s="111">
        <v>5891.8243757155369</v>
      </c>
      <c r="J26" s="111">
        <v>6177.0800138561372</v>
      </c>
      <c r="K26" s="111">
        <v>15321.958651858076</v>
      </c>
      <c r="L26" s="111">
        <v>17729.502529814898</v>
      </c>
      <c r="M26" s="111">
        <v>24976.703488106315</v>
      </c>
      <c r="N26" s="111">
        <v>29904.803377479559</v>
      </c>
      <c r="O26" s="111">
        <v>116477.94431909284</v>
      </c>
      <c r="P26" s="111">
        <v>171791.24692317582</v>
      </c>
      <c r="Q26" s="111">
        <v>27170.962232891172</v>
      </c>
      <c r="R26" s="112">
        <v>199123.04578815494</v>
      </c>
      <c r="S26" s="111">
        <v>125608.67435478658</v>
      </c>
      <c r="T26" s="111">
        <v>39228.970633339974</v>
      </c>
      <c r="U26" s="111">
        <v>38914.224223369012</v>
      </c>
      <c r="V26" s="111">
        <v>20872.884148106954</v>
      </c>
      <c r="W26" s="111">
        <v>20421.975471809608</v>
      </c>
      <c r="Y26" s="77">
        <f>SUM('Valores Correntes'!B23:B26)/SUM('Valores Correntes'!$R23:$R26)</f>
        <v>4.7565415409639343E-2</v>
      </c>
      <c r="Z26" s="77">
        <f>SUM('Valores Correntes'!G23:G26)/SUM('Valores Correntes'!$R23:$R26)</f>
        <v>0.23070063136423194</v>
      </c>
      <c r="AA26" s="77">
        <f>SUM('Valores Correntes'!O23:O26)/SUM('Valores Correntes'!$R23:$R26)</f>
        <v>0.57482089584217011</v>
      </c>
      <c r="AB26" s="77">
        <f>SUM('Valores Correntes'!Q23:Q26)/SUM('Valores Correntes'!$R23:$R26)</f>
        <v>0.1469130573839591</v>
      </c>
      <c r="AC26" s="79"/>
      <c r="AD26" s="78">
        <f>'Acum. em 4 trimestres'!B26/100</f>
        <v>1.7445523359908899E-2</v>
      </c>
      <c r="AE26" s="78">
        <f>'Acum. em 4 trimestres'!G26/100</f>
        <v>3.4035951471163894E-2</v>
      </c>
      <c r="AF26" s="78">
        <f>'Acum. em 4 trimestres'!O26/100</f>
        <v>3.6293572209579406E-2</v>
      </c>
      <c r="AG26" s="78">
        <f>'Acum. em 4 trimestres'!Q26/100</f>
        <v>5.1107154648835751E-2</v>
      </c>
      <c r="AH26" s="1" t="s">
        <v>98</v>
      </c>
      <c r="AI26" s="78">
        <f t="shared" si="4"/>
        <v>8.3425223710136356E-4</v>
      </c>
      <c r="AJ26" s="78">
        <f t="shared" si="0"/>
        <v>7.653522985774177E-3</v>
      </c>
      <c r="AK26" s="78">
        <f t="shared" si="1"/>
        <v>2.1469017140736187E-2</v>
      </c>
      <c r="AL26" s="78">
        <f t="shared" si="2"/>
        <v>6.9391255886984988E-3</v>
      </c>
      <c r="AM26" s="81">
        <f>'PIB Var. Real 4t'!Z25</f>
        <v>3.7386464333157177E-2</v>
      </c>
      <c r="AN26" s="78">
        <f>SUM(AI26:AL26)-('Acum. em 4 trimestres'!R26/100)</f>
        <v>-4.9054638084695262E-4</v>
      </c>
      <c r="AR26" s="81">
        <f>SUM('Valores Correntes'!S23:S26)/SUM('Valores Correntes'!$R23:$R26)</f>
        <v>0.649634528698386</v>
      </c>
      <c r="AS26" s="81">
        <f>SUM('Valores Correntes'!T23:T26)/SUM('Valores Correntes'!$R23:$R26)</f>
        <v>0.18727456585301483</v>
      </c>
      <c r="AT26" s="81">
        <f>SUM('Valores Correntes'!U23:U26)/SUM('Valores Correntes'!$R23:$R26)</f>
        <v>0.18366884985229912</v>
      </c>
      <c r="AU26" s="81">
        <f>SUM('Valores Correntes'!V23:V26)/SUM('Valores Correntes'!$R23:$R26)</f>
        <v>6.8874623011295957E-3</v>
      </c>
      <c r="AV26" s="81">
        <f>SUM('Valores Correntes'!W23:W26)/SUM('Valores Correntes'!$R23:$R26)</f>
        <v>0.11057238239309856</v>
      </c>
      <c r="AW26" s="81">
        <f>SUM('Valores Correntes'!X23:X26)/SUM('Valores Correntes'!$R23:$R26)</f>
        <v>0.13803778909792747</v>
      </c>
      <c r="AY26" s="80">
        <f>'Acum. em 4 trimestres'!S26/100</f>
        <v>3.9848872617699316E-2</v>
      </c>
      <c r="AZ26" s="80">
        <f>'Acum. em 4 trimestres'!T26/100</f>
        <v>-4.8788229383119885E-3</v>
      </c>
      <c r="BA26" s="80">
        <f>'Acum. em 4 trimestres'!U26/100</f>
        <v>6.8729398233544181E-2</v>
      </c>
      <c r="BB26" s="80"/>
      <c r="BC26" s="80">
        <f>'Acum. em 4 trimestres'!V26/100</f>
        <v>0.11553010769567006</v>
      </c>
      <c r="BD26" s="80">
        <f>'Acum. em 4 trimestres'!W26/100</f>
        <v>0.16717464166564411</v>
      </c>
      <c r="BF26" s="1" t="s">
        <v>98</v>
      </c>
      <c r="BG26" s="83">
        <f t="shared" ref="BG26:BL26" si="21">AY26*AR22</f>
        <v>2.5715379810527416E-2</v>
      </c>
      <c r="BH26" s="83">
        <f t="shared" si="21"/>
        <v>-9.280444251846859E-4</v>
      </c>
      <c r="BI26" s="83">
        <f t="shared" si="21"/>
        <v>1.2357048246109403E-2</v>
      </c>
      <c r="BJ26" s="83">
        <f t="shared" si="21"/>
        <v>0</v>
      </c>
      <c r="BK26" s="83">
        <f t="shared" si="21"/>
        <v>1.1552299171998556E-2</v>
      </c>
      <c r="BL26" s="83">
        <f t="shared" si="21"/>
        <v>1.989402300197635E-2</v>
      </c>
      <c r="BM26" s="83">
        <f t="shared" si="6"/>
        <v>3.7386464333157177E-2</v>
      </c>
      <c r="BO26" s="83">
        <f t="shared" si="7"/>
        <v>2.8802659801474336E-2</v>
      </c>
      <c r="BQ26" s="83">
        <f t="shared" si="8"/>
        <v>8.5838045316828405E-3</v>
      </c>
    </row>
    <row r="27" spans="1:69" ht="12.75" customHeight="1" x14ac:dyDescent="0.25">
      <c r="A27" s="110" t="s">
        <v>97</v>
      </c>
      <c r="B27" s="111">
        <v>11362.277851974372</v>
      </c>
      <c r="C27" s="111">
        <v>1392.9930417600167</v>
      </c>
      <c r="D27" s="111">
        <v>27445.651726144442</v>
      </c>
      <c r="E27" s="111">
        <v>3667.9054975815807</v>
      </c>
      <c r="F27" s="111">
        <v>11556.287706434523</v>
      </c>
      <c r="G27" s="111">
        <v>44071.39913302369</v>
      </c>
      <c r="H27" s="111">
        <v>15504.584339463723</v>
      </c>
      <c r="I27" s="111">
        <v>6201.3340755769714</v>
      </c>
      <c r="J27" s="111">
        <v>6273.2533811200146</v>
      </c>
      <c r="K27" s="111">
        <v>18265.208249994859</v>
      </c>
      <c r="L27" s="111">
        <v>17797.396104258962</v>
      </c>
      <c r="M27" s="111">
        <v>25241.19551605278</v>
      </c>
      <c r="N27" s="111">
        <v>29974.167192482011</v>
      </c>
      <c r="O27" s="111">
        <v>119741.26501057572</v>
      </c>
      <c r="P27" s="111">
        <v>175195.54568339285</v>
      </c>
      <c r="Q27" s="111">
        <v>27116.504737915624</v>
      </c>
      <c r="R27" s="112">
        <v>202464.12573687482</v>
      </c>
      <c r="S27" s="111">
        <v>123496.89014909706</v>
      </c>
      <c r="T27" s="111">
        <v>39376.763303636966</v>
      </c>
      <c r="U27" s="111">
        <v>38706.352578621125</v>
      </c>
      <c r="V27" s="111">
        <v>20987.891010241645</v>
      </c>
      <c r="W27" s="111">
        <v>19648.119538919316</v>
      </c>
      <c r="Y27" s="77">
        <f>SUM('Valores Correntes'!B24:B27)/SUM('Valores Correntes'!$R24:$R27)</f>
        <v>4.6318793997464781E-2</v>
      </c>
      <c r="Z27" s="77">
        <f>SUM('Valores Correntes'!G24:G27)/SUM('Valores Correntes'!$R24:$R27)</f>
        <v>0.23011222069232048</v>
      </c>
      <c r="AA27" s="77">
        <f>SUM('Valores Correntes'!O24:O27)/SUM('Valores Correntes'!$R24:$R27)</f>
        <v>0.57500966630919703</v>
      </c>
      <c r="AB27" s="77">
        <f>SUM('Valores Correntes'!Q24:Q27)/SUM('Valores Correntes'!$R24:$R27)</f>
        <v>0.14855931900101862</v>
      </c>
      <c r="AC27" s="79"/>
      <c r="AD27" s="78">
        <f>'Acum. em 4 trimestres'!B27/100</f>
        <v>2.8935061400778395E-2</v>
      </c>
      <c r="AE27" s="78">
        <f>'Acum. em 4 trimestres'!G27/100</f>
        <v>1.5477639644184471E-2</v>
      </c>
      <c r="AF27" s="78">
        <f>'Acum. em 4 trimestres'!O27/100</f>
        <v>2.969614098086959E-2</v>
      </c>
      <c r="AG27" s="78">
        <f>'Acum. em 4 trimestres'!Q27/100</f>
        <v>2.9328738563589862E-2</v>
      </c>
      <c r="AH27" s="1" t="s">
        <v>97</v>
      </c>
      <c r="AI27" s="78">
        <f t="shared" si="4"/>
        <v>1.4275771654098355E-3</v>
      </c>
      <c r="AJ27" s="78">
        <f t="shared" si="0"/>
        <v>3.5084454878326348E-3</v>
      </c>
      <c r="AK27" s="78">
        <f t="shared" si="1"/>
        <v>1.741475559180837E-2</v>
      </c>
      <c r="AL27" s="78">
        <f t="shared" si="2"/>
        <v>4.0342497932148074E-3</v>
      </c>
      <c r="AM27" s="81">
        <f>'PIB Var. Real 4t'!Z26</f>
        <v>2.6826837334938958E-2</v>
      </c>
      <c r="AN27" s="78">
        <f>SUM(AI27:AL27)-('Acum. em 4 trimestres'!R27/100)</f>
        <v>-4.4180929667330879E-4</v>
      </c>
      <c r="AR27" s="81">
        <f>SUM('Valores Correntes'!S24:S27)/SUM('Valores Correntes'!$R24:$R27)</f>
        <v>0.64662799391199277</v>
      </c>
      <c r="AS27" s="81">
        <f>SUM('Valores Correntes'!T24:T27)/SUM('Valores Correntes'!$R24:$R27)</f>
        <v>0.18803041405764606</v>
      </c>
      <c r="AT27" s="81">
        <f>SUM('Valores Correntes'!U24:U27)/SUM('Valores Correntes'!$R24:$R27)</f>
        <v>0.18538229224835998</v>
      </c>
      <c r="AU27" s="81">
        <f>SUM('Valores Correntes'!V24:V27)/SUM('Valores Correntes'!$R24:$R27)</f>
        <v>6.4821003792290199E-3</v>
      </c>
      <c r="AV27" s="81">
        <f>SUM('Valores Correntes'!W24:W27)/SUM('Valores Correntes'!$R24:$R27)</f>
        <v>0.11780217929248912</v>
      </c>
      <c r="AW27" s="81">
        <f>SUM('Valores Correntes'!X24:X27)/SUM('Valores Correntes'!$R24:$R27)</f>
        <v>0.14432497988971674</v>
      </c>
      <c r="AY27" s="80">
        <f>'Acum. em 4 trimestres'!S27/100</f>
        <v>2.309017880942954E-2</v>
      </c>
      <c r="AZ27" s="80">
        <f>'Acum. em 4 trimestres'!T27/100</f>
        <v>9.5216190605251771E-3</v>
      </c>
      <c r="BA27" s="80">
        <f>'Acum. em 4 trimestres'!U27/100</f>
        <v>5.411326546017281E-2</v>
      </c>
      <c r="BB27" s="80"/>
      <c r="BC27" s="80">
        <f>'Acum. em 4 trimestres'!V27/100</f>
        <v>7.518685195463215E-2</v>
      </c>
      <c r="BD27" s="80">
        <f>'Acum. em 4 trimestres'!W27/100</f>
        <v>0.10296053093632151</v>
      </c>
      <c r="BF27" s="1" t="s">
        <v>97</v>
      </c>
      <c r="BG27" s="83">
        <f t="shared" ref="BG27:BL27" si="22">AY27*AR23</f>
        <v>1.4876244269062849E-2</v>
      </c>
      <c r="BH27" s="83">
        <f t="shared" si="22"/>
        <v>1.7627266468145202E-3</v>
      </c>
      <c r="BI27" s="83">
        <f t="shared" si="22"/>
        <v>9.7865697762135866E-3</v>
      </c>
      <c r="BJ27" s="83">
        <f t="shared" si="22"/>
        <v>0</v>
      </c>
      <c r="BK27" s="83">
        <f t="shared" si="22"/>
        <v>7.6877644050632596E-3</v>
      </c>
      <c r="BL27" s="83">
        <f t="shared" si="22"/>
        <v>1.2519903310894132E-2</v>
      </c>
      <c r="BM27" s="83">
        <f t="shared" si="6"/>
        <v>2.6826837334938958E-2</v>
      </c>
      <c r="BO27" s="83">
        <f t="shared" si="7"/>
        <v>2.1593401786260086E-2</v>
      </c>
      <c r="BQ27" s="83">
        <f t="shared" si="8"/>
        <v>5.2334355486788713E-3</v>
      </c>
    </row>
    <row r="28" spans="1:69" ht="12.75" customHeight="1" x14ac:dyDescent="0.25">
      <c r="A28" s="113" t="s">
        <v>96</v>
      </c>
      <c r="B28" s="111">
        <v>8339.0421137846479</v>
      </c>
      <c r="C28" s="111">
        <v>1466.5429876336898</v>
      </c>
      <c r="D28" s="111">
        <v>26621.939231305583</v>
      </c>
      <c r="E28" s="111">
        <v>3722.4193313870524</v>
      </c>
      <c r="F28" s="111">
        <v>11230.829035442659</v>
      </c>
      <c r="G28" s="111">
        <v>43163.755598900658</v>
      </c>
      <c r="H28" s="111">
        <v>15239.578821251145</v>
      </c>
      <c r="I28" s="111">
        <v>6268.0369186504677</v>
      </c>
      <c r="J28" s="111">
        <v>6628.2713381529065</v>
      </c>
      <c r="K28" s="111">
        <v>19228.24448667204</v>
      </c>
      <c r="L28" s="111">
        <v>18103.483720839053</v>
      </c>
      <c r="M28" s="111">
        <v>25948.598361127126</v>
      </c>
      <c r="N28" s="111">
        <v>29848.660286340699</v>
      </c>
      <c r="O28" s="111">
        <v>121729.86470388448</v>
      </c>
      <c r="P28" s="111">
        <v>173502.19443931445</v>
      </c>
      <c r="Q28" s="111">
        <v>26464.710683662335</v>
      </c>
      <c r="R28" s="112">
        <v>200109.65693046947</v>
      </c>
      <c r="S28" s="111">
        <v>127604.84956785585</v>
      </c>
      <c r="T28" s="111">
        <v>40987.573137281688</v>
      </c>
      <c r="U28" s="111">
        <v>35602.980089169687</v>
      </c>
      <c r="V28" s="111">
        <v>19844.888728781403</v>
      </c>
      <c r="W28" s="111">
        <v>18389.904721023533</v>
      </c>
      <c r="Y28" s="77">
        <f>SUM('Valores Correntes'!B25:B28)/SUM('Valores Correntes'!$R25:$R28)</f>
        <v>4.8010430189550785E-2</v>
      </c>
      <c r="Z28" s="77">
        <f>SUM('Valores Correntes'!G25:G28)/SUM('Valores Correntes'!$R25:$R28)</f>
        <v>0.22639527912854918</v>
      </c>
      <c r="AA28" s="77">
        <f>SUM('Valores Correntes'!O25:O28)/SUM('Valores Correntes'!$R25:$R28)</f>
        <v>0.57713692247393611</v>
      </c>
      <c r="AB28" s="77">
        <f>SUM('Valores Correntes'!Q25:Q28)/SUM('Valores Correntes'!$R25:$R28)</f>
        <v>0.14845736820796454</v>
      </c>
      <c r="AC28" s="79"/>
      <c r="AD28" s="78">
        <f>'Acum. em 4 trimestres'!B28/100</f>
        <v>5.2003402727372805E-2</v>
      </c>
      <c r="AE28" s="78">
        <f>'Acum. em 4 trimestres'!G28/100</f>
        <v>-6.4239997988806419E-3</v>
      </c>
      <c r="AF28" s="78">
        <f>'Acum. em 4 trimestres'!O28/100</f>
        <v>2.0637140919325114E-2</v>
      </c>
      <c r="AG28" s="78">
        <f>'Acum. em 4 trimestres'!Q28/100</f>
        <v>6.3253938232625817E-3</v>
      </c>
      <c r="AH28" s="1" t="s">
        <v>96</v>
      </c>
      <c r="AI28" s="78">
        <f t="shared" si="4"/>
        <v>2.4704008306891765E-3</v>
      </c>
      <c r="AJ28" s="78">
        <f t="shared" si="0"/>
        <v>-1.4779451344798312E-3</v>
      </c>
      <c r="AK28" s="78">
        <f t="shared" si="1"/>
        <v>1.2021518693769127E-2</v>
      </c>
      <c r="AL28" s="78">
        <f t="shared" si="2"/>
        <v>8.849896546050996E-4</v>
      </c>
      <c r="AM28" s="81">
        <f>'PIB Var. Real 4t'!Z27</f>
        <v>1.3898964044581685E-2</v>
      </c>
      <c r="AN28" s="78">
        <f>SUM(AI28:AL28)-('Acum. em 4 trimestres'!R28/100)</f>
        <v>1.8873791418627661E-15</v>
      </c>
      <c r="AR28" s="81">
        <f>SUM('Valores Correntes'!S25:S28)/SUM('Valores Correntes'!$R25:$R28)</f>
        <v>0.6410770837179055</v>
      </c>
      <c r="AS28" s="81">
        <f>SUM('Valores Correntes'!T25:T28)/SUM('Valores Correntes'!$R25:$R28)</f>
        <v>0.19343295015126841</v>
      </c>
      <c r="AT28" s="81">
        <f>SUM('Valores Correntes'!U25:U28)/SUM('Valores Correntes'!$R25:$R28)</f>
        <v>0.18418086500608591</v>
      </c>
      <c r="AU28" s="81">
        <f>SUM('Valores Correntes'!V25:V28)/SUM('Valores Correntes'!$R25:$R28)</f>
        <v>3.2377379264286305E-3</v>
      </c>
      <c r="AV28" s="81">
        <f>SUM('Valores Correntes'!W25:W28)/SUM('Valores Correntes'!$R25:$R28)</f>
        <v>0.12371710672387103</v>
      </c>
      <c r="AW28" s="81">
        <f>SUM('Valores Correntes'!X25:X28)/SUM('Valores Correntes'!$R25:$R28)</f>
        <v>0.14564574352555937</v>
      </c>
      <c r="AY28" s="80">
        <f>'Acum. em 4 trimestres'!S28/100</f>
        <v>7.713065655318152E-3</v>
      </c>
      <c r="AZ28" s="80">
        <f>'Acum. em 4 trimestres'!T28/100</f>
        <v>2.6159231137506955E-2</v>
      </c>
      <c r="BA28" s="80">
        <f>'Acum. em 4 trimestres'!U28/100</f>
        <v>1.3044755130336538E-2</v>
      </c>
      <c r="BB28" s="80"/>
      <c r="BC28" s="80">
        <f>'Acum. em 4 trimestres'!V28/100</f>
        <v>9.2305269093463149E-2</v>
      </c>
      <c r="BD28" s="80">
        <f>'Acum. em 4 trimestres'!W28/100</f>
        <v>3.3314028453793387E-2</v>
      </c>
      <c r="BF28" s="1" t="s">
        <v>96</v>
      </c>
      <c r="BG28" s="83">
        <f t="shared" ref="BG28:BL28" si="23">AY28*AR24</f>
        <v>4.982077385381146E-3</v>
      </c>
      <c r="BH28" s="83">
        <f t="shared" si="23"/>
        <v>4.9095241475235517E-3</v>
      </c>
      <c r="BI28" s="83">
        <f t="shared" si="23"/>
        <v>2.3877756413517017E-3</v>
      </c>
      <c r="BJ28" s="83">
        <f t="shared" si="23"/>
        <v>0</v>
      </c>
      <c r="BK28" s="83">
        <f t="shared" si="23"/>
        <v>9.4041051271702373E-3</v>
      </c>
      <c r="BL28" s="83">
        <f t="shared" si="23"/>
        <v>4.1481673294453195E-3</v>
      </c>
      <c r="BM28" s="83">
        <f t="shared" si="6"/>
        <v>1.3898964044581685E-2</v>
      </c>
      <c r="BO28" s="83">
        <f t="shared" si="7"/>
        <v>1.7535314971981318E-2</v>
      </c>
      <c r="BQ28" s="83">
        <f t="shared" si="8"/>
        <v>-3.6363509273996328E-3</v>
      </c>
    </row>
    <row r="29" spans="1:69" ht="12.75" customHeight="1" x14ac:dyDescent="0.25">
      <c r="A29" s="106" t="s">
        <v>95</v>
      </c>
      <c r="B29" s="107">
        <v>12651.486702618926</v>
      </c>
      <c r="C29" s="107">
        <v>1439.7607937928431</v>
      </c>
      <c r="D29" s="107">
        <v>23631.493487804852</v>
      </c>
      <c r="E29" s="107">
        <v>3971.1834374938549</v>
      </c>
      <c r="F29" s="107">
        <v>11097.496520316114</v>
      </c>
      <c r="G29" s="107">
        <v>40476.86356801683</v>
      </c>
      <c r="H29" s="107">
        <v>13670.863971396317</v>
      </c>
      <c r="I29" s="107">
        <v>5729.7795869274696</v>
      </c>
      <c r="J29" s="107">
        <v>6391.9703110406017</v>
      </c>
      <c r="K29" s="107">
        <v>16434.793694008236</v>
      </c>
      <c r="L29" s="107">
        <v>18065.298040310681</v>
      </c>
      <c r="M29" s="107">
        <v>24973.911867753239</v>
      </c>
      <c r="N29" s="107">
        <v>30084.524062325992</v>
      </c>
      <c r="O29" s="107">
        <v>116465.07700890311</v>
      </c>
      <c r="P29" s="107">
        <v>169286.51104614328</v>
      </c>
      <c r="Q29" s="107">
        <v>25882.963933260544</v>
      </c>
      <c r="R29" s="108">
        <v>195252.46249097874</v>
      </c>
      <c r="S29" s="107">
        <v>123387.60529473943</v>
      </c>
      <c r="T29" s="107">
        <v>39987.649023186568</v>
      </c>
      <c r="U29" s="107">
        <v>35506.381344495858</v>
      </c>
      <c r="V29" s="107">
        <v>17775.645076604502</v>
      </c>
      <c r="W29" s="107">
        <v>16298.380556680824</v>
      </c>
      <c r="Y29" s="77">
        <f>SUM('Valores Correntes'!B26:B29)/SUM('Valores Correntes'!$R26:$R29)</f>
        <v>5.0356436378018447E-2</v>
      </c>
      <c r="Z29" s="77">
        <f>SUM('Valores Correntes'!G26:G29)/SUM('Valores Correntes'!$R26:$R29)</f>
        <v>0.22035122195656848</v>
      </c>
      <c r="AA29" s="77">
        <f>SUM('Valores Correntes'!O26:O29)/SUM('Valores Correntes'!$R26:$R29)</f>
        <v>0.58122857940715078</v>
      </c>
      <c r="AB29" s="77">
        <f>SUM('Valores Correntes'!Q26:Q29)/SUM('Valores Correntes'!$R26:$R29)</f>
        <v>0.14806376225826265</v>
      </c>
      <c r="AC29" s="79"/>
      <c r="AD29" s="78">
        <f>'Acum. em 4 trimestres'!B29/100</f>
        <v>5.7085225863255262E-2</v>
      </c>
      <c r="AE29" s="78">
        <f>'Acum. em 4 trimestres'!G29/100</f>
        <v>-2.1236052981173037E-2</v>
      </c>
      <c r="AF29" s="78">
        <f>'Acum. em 4 trimestres'!O29/100</f>
        <v>2.1906759465660341E-2</v>
      </c>
      <c r="AG29" s="78">
        <f>'Acum. em 4 trimestres'!Q29/100</f>
        <v>-2.6457589736565423E-2</v>
      </c>
      <c r="AH29" s="1" t="s">
        <v>95</v>
      </c>
      <c r="AI29" s="78">
        <f t="shared" si="4"/>
        <v>2.686384158135104E-3</v>
      </c>
      <c r="AJ29" s="78">
        <f t="shared" si="0"/>
        <v>-4.9614161085885936E-3</v>
      </c>
      <c r="AK29" s="78">
        <f t="shared" si="1"/>
        <v>1.2623635844363556E-2</v>
      </c>
      <c r="AL29" s="78">
        <f t="shared" si="2"/>
        <v>-3.7851604078306821E-3</v>
      </c>
      <c r="AM29" s="81">
        <f>'PIB Var. Real 4t'!Z28</f>
        <v>6.711154007138953E-3</v>
      </c>
      <c r="AN29" s="78">
        <f>SUM(AI29:AL29)-('Acum. em 4 trimestres'!R29/100)</f>
        <v>-1.4771052105956931E-4</v>
      </c>
      <c r="AR29" s="81">
        <f>SUM('Valores Correntes'!S26:S29)/SUM('Valores Correntes'!$R26:$R29)</f>
        <v>0.63618871800155452</v>
      </c>
      <c r="AS29" s="81">
        <f>SUM('Valores Correntes'!T26:T29)/SUM('Valores Correntes'!$R26:$R29)</f>
        <v>0.19695391196327594</v>
      </c>
      <c r="AT29" s="81">
        <f>SUM('Valores Correntes'!U26:U29)/SUM('Valores Correntes'!$R26:$R29)</f>
        <v>0.18092811597256789</v>
      </c>
      <c r="AU29" s="81">
        <f>SUM('Valores Correntes'!V26:V29)/SUM('Valores Correntes'!$R26:$R29)</f>
        <v>3.3573619458882997E-3</v>
      </c>
      <c r="AV29" s="81">
        <f>SUM('Valores Correntes'!W26:W29)/SUM('Valores Correntes'!$R26:$R29)</f>
        <v>0.12189259319105107</v>
      </c>
      <c r="AW29" s="81">
        <f>SUM('Valores Correntes'!X26:X29)/SUM('Valores Correntes'!$R26:$R29)</f>
        <v>0.13932070107433792</v>
      </c>
      <c r="AY29" s="80">
        <f>'Acum. em 4 trimestres'!S29/100</f>
        <v>-1.2850228358790572E-3</v>
      </c>
      <c r="AZ29" s="80">
        <f>'Acum. em 4 trimestres'!T29/100</f>
        <v>3.4037676798141403E-2</v>
      </c>
      <c r="BA29" s="80">
        <f>'Acum. em 4 trimestres'!U29/100</f>
        <v>-3.0543167085676393E-2</v>
      </c>
      <c r="BB29" s="80"/>
      <c r="BC29" s="80">
        <f>'Acum. em 4 trimestres'!V29/100</f>
        <v>5.3861649887509744E-2</v>
      </c>
      <c r="BD29" s="80">
        <f>'Acum. em 4 trimestres'!W29/100</f>
        <v>-6.3882685326313027E-2</v>
      </c>
      <c r="BF29" s="1" t="s">
        <v>95</v>
      </c>
      <c r="BG29" s="83">
        <f t="shared" ref="BG29:BL29" si="24">AY29*AR25</f>
        <v>-8.345959141600732E-4</v>
      </c>
      <c r="BH29" s="83">
        <f t="shared" si="24"/>
        <v>6.3689176761460844E-3</v>
      </c>
      <c r="BI29" s="83">
        <f t="shared" si="24"/>
        <v>-5.5486247401232754E-3</v>
      </c>
      <c r="BJ29" s="83">
        <f t="shared" si="24"/>
        <v>0</v>
      </c>
      <c r="BK29" s="83">
        <f t="shared" si="24"/>
        <v>5.6424738990044293E-3</v>
      </c>
      <c r="BL29" s="83">
        <f t="shared" si="24"/>
        <v>-8.3357726590756222E-3</v>
      </c>
      <c r="BM29" s="83">
        <f t="shared" si="6"/>
        <v>6.711154007138953E-3</v>
      </c>
      <c r="BO29" s="83">
        <f t="shared" si="7"/>
        <v>1.3963943579942786E-2</v>
      </c>
      <c r="BQ29" s="83">
        <f t="shared" si="8"/>
        <v>-7.2527895728038329E-3</v>
      </c>
    </row>
    <row r="30" spans="1:69" ht="12.75" customHeight="1" x14ac:dyDescent="0.25">
      <c r="A30" s="106" t="s">
        <v>94</v>
      </c>
      <c r="B30" s="107">
        <v>12808.582129353577</v>
      </c>
      <c r="C30" s="107">
        <v>1549.0057273365917</v>
      </c>
      <c r="D30" s="107">
        <v>26603.086878351747</v>
      </c>
      <c r="E30" s="107">
        <v>4191.310131176112</v>
      </c>
      <c r="F30" s="107">
        <v>11794.792448586959</v>
      </c>
      <c r="G30" s="107">
        <v>44430.154497455122</v>
      </c>
      <c r="H30" s="107">
        <v>14667.391661763952</v>
      </c>
      <c r="I30" s="107">
        <v>6151.0504944258482</v>
      </c>
      <c r="J30" s="107">
        <v>6439.4602037118148</v>
      </c>
      <c r="K30" s="107">
        <v>15999.78035340777</v>
      </c>
      <c r="L30" s="107">
        <v>18307.94699119444</v>
      </c>
      <c r="M30" s="107">
        <v>25736.753425624724</v>
      </c>
      <c r="N30" s="107">
        <v>30736.434114011037</v>
      </c>
      <c r="O30" s="107">
        <v>119373.47827101918</v>
      </c>
      <c r="P30" s="107">
        <v>176496.22478631735</v>
      </c>
      <c r="Q30" s="107">
        <v>27105.643707932042</v>
      </c>
      <c r="R30" s="108">
        <v>203699.29666333302</v>
      </c>
      <c r="S30" s="107">
        <v>126482.08786813667</v>
      </c>
      <c r="T30" s="107">
        <v>40846.066466891702</v>
      </c>
      <c r="U30" s="107">
        <v>37249.832091813376</v>
      </c>
      <c r="V30" s="107">
        <v>18561.813271303683</v>
      </c>
      <c r="W30" s="107">
        <v>17045.839188296177</v>
      </c>
      <c r="Y30" s="77">
        <f>SUM('Valores Correntes'!B27:B30)/SUM('Valores Correntes'!$R27:$R30)</f>
        <v>5.1812197558664223E-2</v>
      </c>
      <c r="Z30" s="77">
        <f>SUM('Valores Correntes'!G27:G30)/SUM('Valores Correntes'!$R27:$R30)</f>
        <v>0.22086614805659444</v>
      </c>
      <c r="AA30" s="77">
        <f>SUM('Valores Correntes'!O27:O30)/SUM('Valores Correntes'!$R27:$R30)</f>
        <v>0.58126801403929695</v>
      </c>
      <c r="AB30" s="77">
        <f>SUM('Valores Correntes'!Q27:Q30)/SUM('Valores Correntes'!$R27:$R30)</f>
        <v>0.14605364034544521</v>
      </c>
      <c r="AC30" s="79"/>
      <c r="AD30" s="78">
        <f>'Acum. em 4 trimestres'!B30/100</f>
        <v>6.9035163590837056E-2</v>
      </c>
      <c r="AE30" s="78">
        <f>'Acum. em 4 trimestres'!G30/100</f>
        <v>-1.6526529360937792E-2</v>
      </c>
      <c r="AF30" s="78">
        <f>'Acum. em 4 trimestres'!O30/100</f>
        <v>2.0248911964096727E-2</v>
      </c>
      <c r="AG30" s="78">
        <f>'Acum. em 4 trimestres'!Q30/100</f>
        <v>-3.0118242764270331E-2</v>
      </c>
      <c r="AH30" s="1" t="s">
        <v>94</v>
      </c>
      <c r="AI30" s="78">
        <f t="shared" si="4"/>
        <v>3.2836862340705738E-3</v>
      </c>
      <c r="AJ30" s="78">
        <f t="shared" si="0"/>
        <v>-3.8126807578278653E-3</v>
      </c>
      <c r="AK30" s="78">
        <f t="shared" si="1"/>
        <v>1.1639497715031318E-2</v>
      </c>
      <c r="AL30" s="78">
        <f t="shared" si="2"/>
        <v>-4.4247631275312581E-3</v>
      </c>
      <c r="AM30" s="81">
        <f>'PIB Var. Real 4t'!Z29</f>
        <v>6.7355813561924549E-3</v>
      </c>
      <c r="AN30" s="78">
        <f>SUM(AI30:AL30)-('Acum. em 4 trimestres'!R30/100)</f>
        <v>-4.9841292449687852E-5</v>
      </c>
      <c r="AR30" s="81">
        <f>SUM('Valores Correntes'!S27:S30)/SUM('Valores Correntes'!$R27:$R30)</f>
        <v>0.62737041195083099</v>
      </c>
      <c r="AS30" s="81">
        <f>SUM('Valores Correntes'!T27:T30)/SUM('Valores Correntes'!$R27:$R30)</f>
        <v>0.20000351654755893</v>
      </c>
      <c r="AT30" s="81">
        <f>SUM('Valores Correntes'!U27:U30)/SUM('Valores Correntes'!$R27:$R30)</f>
        <v>0.17776586278532142</v>
      </c>
      <c r="AU30" s="81">
        <f>SUM('Valores Correntes'!V27:V30)/SUM('Valores Correntes'!$R27:$R30)</f>
        <v>8.5790079962738061E-3</v>
      </c>
      <c r="AV30" s="81">
        <f>SUM('Valores Correntes'!W27:W30)/SUM('Valores Correntes'!$R27:$R30)</f>
        <v>0.11666645076472709</v>
      </c>
      <c r="AW30" s="81">
        <f>SUM('Valores Correntes'!X27:X30)/SUM('Valores Correntes'!$R27:$R30)</f>
        <v>0.13038525004471235</v>
      </c>
      <c r="AY30" s="80">
        <f>'Acum. em 4 trimestres'!S30/100</f>
        <v>-7.0100725216166726E-3</v>
      </c>
      <c r="AZ30" s="80">
        <f>'Acum. em 4 trimestres'!T30/100</f>
        <v>3.8717439122309738E-2</v>
      </c>
      <c r="BA30" s="80">
        <f>'Acum. em 4 trimestres'!U30/100</f>
        <v>-4.6221650779413877E-2</v>
      </c>
      <c r="BB30" s="80"/>
      <c r="BC30" s="80">
        <f>'Acum. em 4 trimestres'!V30/100</f>
        <v>-1.0055302097587648E-2</v>
      </c>
      <c r="BD30" s="80">
        <f>'Acum. em 4 trimestres'!W30/100</f>
        <v>-0.13140991898389243</v>
      </c>
      <c r="BF30" s="1" t="s">
        <v>94</v>
      </c>
      <c r="BG30" s="83">
        <f t="shared" ref="BG30:BL30" si="25">AY30*AR26</f>
        <v>-4.5539851587219531E-3</v>
      </c>
      <c r="BH30" s="83">
        <f t="shared" si="25"/>
        <v>7.250791602571088E-3</v>
      </c>
      <c r="BI30" s="83">
        <f t="shared" si="25"/>
        <v>-8.4894774369295711E-3</v>
      </c>
      <c r="BJ30" s="83">
        <f t="shared" si="25"/>
        <v>0</v>
      </c>
      <c r="BK30" s="83">
        <f t="shared" si="25"/>
        <v>-1.1118387086125876E-3</v>
      </c>
      <c r="BL30" s="83">
        <f t="shared" si="25"/>
        <v>-1.8139534682074278E-2</v>
      </c>
      <c r="BM30" s="83">
        <f t="shared" si="6"/>
        <v>6.7355813561924549E-3</v>
      </c>
      <c r="BO30" s="83">
        <f t="shared" si="7"/>
        <v>1.1235024980381252E-2</v>
      </c>
      <c r="BQ30" s="83">
        <f t="shared" si="8"/>
        <v>-4.4994436241887967E-3</v>
      </c>
    </row>
    <row r="31" spans="1:69" ht="12.75" customHeight="1" x14ac:dyDescent="0.25">
      <c r="A31" s="106" t="s">
        <v>93</v>
      </c>
      <c r="B31" s="107">
        <v>12689.82565880688</v>
      </c>
      <c r="C31" s="107">
        <v>1613.3915327276604</v>
      </c>
      <c r="D31" s="107">
        <v>28248.911393424813</v>
      </c>
      <c r="E31" s="107">
        <v>4165.9017489200533</v>
      </c>
      <c r="F31" s="107">
        <v>12379.587698568243</v>
      </c>
      <c r="G31" s="107">
        <v>46604.891229954206</v>
      </c>
      <c r="H31" s="107">
        <v>15304.793101064655</v>
      </c>
      <c r="I31" s="107">
        <v>6506.7766747870955</v>
      </c>
      <c r="J31" s="107">
        <v>6670.5519539637298</v>
      </c>
      <c r="K31" s="107">
        <v>19001.28489416977</v>
      </c>
      <c r="L31" s="107">
        <v>18520.455424914617</v>
      </c>
      <c r="M31" s="107">
        <v>26432.385497533502</v>
      </c>
      <c r="N31" s="107">
        <v>30697.889280532527</v>
      </c>
      <c r="O31" s="107">
        <v>123811.9852370576</v>
      </c>
      <c r="P31" s="107">
        <v>183086.25191713727</v>
      </c>
      <c r="Q31" s="107">
        <v>27761.3859109328</v>
      </c>
      <c r="R31" s="108">
        <v>210916.41382703744</v>
      </c>
      <c r="S31" s="107">
        <v>126844.86020854811</v>
      </c>
      <c r="T31" s="107">
        <v>41022.572001282009</v>
      </c>
      <c r="U31" s="107">
        <v>38531.544380136831</v>
      </c>
      <c r="V31" s="107">
        <v>25214.909284041554</v>
      </c>
      <c r="W31" s="107">
        <v>17955.785100699897</v>
      </c>
      <c r="Y31" s="77">
        <f>SUM('Valores Correntes'!B28:B31)/SUM('Valores Correntes'!$R28:$R31)</f>
        <v>5.4818945066979499E-2</v>
      </c>
      <c r="Z31" s="77">
        <f>SUM('Valores Correntes'!G28:G31)/SUM('Valores Correntes'!$R28:$R31)</f>
        <v>0.22063797925835268</v>
      </c>
      <c r="AA31" s="77">
        <f>SUM('Valores Correntes'!O28:O31)/SUM('Valores Correntes'!$R28:$R31)</f>
        <v>0.57932775586902596</v>
      </c>
      <c r="AB31" s="77">
        <f>SUM('Valores Correntes'!Q28:Q31)/SUM('Valores Correntes'!$R28:$R31)</f>
        <v>0.14521531980564237</v>
      </c>
      <c r="AC31" s="79"/>
      <c r="AD31" s="78">
        <f>'Acum. em 4 trimestres'!B31/100</f>
        <v>8.4041401024474105E-2</v>
      </c>
      <c r="AE31" s="78">
        <f>'Acum. em 4 trimestres'!G31/100</f>
        <v>4.7546143236358862E-3</v>
      </c>
      <c r="AF31" s="78">
        <f>'Acum. em 4 trimestres'!O31/100</f>
        <v>2.4484853223538439E-2</v>
      </c>
      <c r="AG31" s="78">
        <f>'Acum. em 4 trimestres'!Q31/100</f>
        <v>-1.9904664153904461E-2</v>
      </c>
      <c r="AH31" s="1" t="s">
        <v>93</v>
      </c>
      <c r="AI31" s="78">
        <f t="shared" si="4"/>
        <v>3.8926963413109415E-3</v>
      </c>
      <c r="AJ31" s="78">
        <f t="shared" si="0"/>
        <v>1.0940948605473691E-3</v>
      </c>
      <c r="AK31" s="78">
        <f t="shared" si="1"/>
        <v>1.4079027281696506E-2</v>
      </c>
      <c r="AL31" s="78">
        <f t="shared" si="2"/>
        <v>-2.9570233516480332E-3</v>
      </c>
      <c r="AM31" s="81">
        <f>'PIB Var. Real 4t'!Z30</f>
        <v>1.6165552577042996E-2</v>
      </c>
      <c r="AN31" s="78">
        <f>SUM(AI31:AL31)-('Acum. em 4 trimestres'!R31/100)</f>
        <v>-5.6757445136213641E-5</v>
      </c>
      <c r="AR31" s="81">
        <f>SUM('Valores Correntes'!S28:S31)/SUM('Valores Correntes'!$R28:$R31)</f>
        <v>0.62215912812907426</v>
      </c>
      <c r="AS31" s="81">
        <f>SUM('Valores Correntes'!T28:T31)/SUM('Valores Correntes'!$R28:$R31)</f>
        <v>0.19952243669086345</v>
      </c>
      <c r="AT31" s="81">
        <f>SUM('Valores Correntes'!U28:U31)/SUM('Valores Correntes'!$R28:$R31)</f>
        <v>0.1771264886210267</v>
      </c>
      <c r="AU31" s="81">
        <f>SUM('Valores Correntes'!V28:V31)/SUM('Valores Correntes'!$R28:$R31)</f>
        <v>3.6460634707527664E-3</v>
      </c>
      <c r="AV31" s="81">
        <f>SUM('Valores Correntes'!W28:W31)/SUM('Valores Correntes'!$R28:$R31)</f>
        <v>0.12688450835086992</v>
      </c>
      <c r="AW31" s="81">
        <f>SUM('Valores Correntes'!X28:X31)/SUM('Valores Correntes'!$R28:$R31)</f>
        <v>0.12933862526258749</v>
      </c>
      <c r="AY31" s="80">
        <f>'Acum. em 4 trimestres'!S31/100</f>
        <v>4.1972535273713252E-3</v>
      </c>
      <c r="AZ31" s="80">
        <f>'Acum. em 4 trimestres'!T31/100</f>
        <v>4.0398293313515854E-2</v>
      </c>
      <c r="BA31" s="80">
        <f>'Acum. em 4 trimestres'!U31/100</f>
        <v>-5.016773119248974E-2</v>
      </c>
      <c r="BB31" s="80"/>
      <c r="BC31" s="80">
        <f>'Acum. em 4 trimestres'!V31/100</f>
        <v>3.6008329642159609E-2</v>
      </c>
      <c r="BD31" s="80">
        <f>'Acum. em 4 trimestres'!W31/100</f>
        <v>-0.14073834685620501</v>
      </c>
      <c r="BF31" s="1" t="s">
        <v>93</v>
      </c>
      <c r="BG31" s="83">
        <f t="shared" ref="BG31:BL31" si="26">AY31*AR27</f>
        <v>2.7140616283441556E-3</v>
      </c>
      <c r="BH31" s="83">
        <f t="shared" si="26"/>
        <v>7.5961078189626203E-3</v>
      </c>
      <c r="BI31" s="83">
        <f t="shared" si="26"/>
        <v>-9.3002090053632969E-3</v>
      </c>
      <c r="BJ31" s="83">
        <f t="shared" si="26"/>
        <v>0</v>
      </c>
      <c r="BK31" s="83">
        <f t="shared" si="26"/>
        <v>4.2418597045287372E-3</v>
      </c>
      <c r="BL31" s="83">
        <f t="shared" si="26"/>
        <v>-2.0312059079733765E-2</v>
      </c>
      <c r="BM31" s="83">
        <f t="shared" si="6"/>
        <v>1.6165552577042996E-2</v>
      </c>
      <c r="BO31" s="83">
        <f t="shared" si="7"/>
        <v>2.5563879226205982E-2</v>
      </c>
      <c r="BQ31" s="83">
        <f t="shared" si="8"/>
        <v>-9.3983266491629858E-3</v>
      </c>
    </row>
    <row r="32" spans="1:69" ht="12.75" customHeight="1" x14ac:dyDescent="0.25">
      <c r="A32" s="109" t="s">
        <v>92</v>
      </c>
      <c r="B32" s="107">
        <v>9071.6130722821908</v>
      </c>
      <c r="C32" s="107">
        <v>1627.5825504699808</v>
      </c>
      <c r="D32" s="107">
        <v>28391.303943716557</v>
      </c>
      <c r="E32" s="107">
        <v>4322.3275228738485</v>
      </c>
      <c r="F32" s="107">
        <v>12553.762956095745</v>
      </c>
      <c r="G32" s="107">
        <v>47133.617236606551</v>
      </c>
      <c r="H32" s="107">
        <v>15090.433115260668</v>
      </c>
      <c r="I32" s="107">
        <v>6393.5382288500114</v>
      </c>
      <c r="J32" s="107">
        <v>7117.6288655492835</v>
      </c>
      <c r="K32" s="107">
        <v>19724.559118449932</v>
      </c>
      <c r="L32" s="107">
        <v>19017.431321495515</v>
      </c>
      <c r="M32" s="107">
        <v>27439.314200694967</v>
      </c>
      <c r="N32" s="107">
        <v>30577.074158040279</v>
      </c>
      <c r="O32" s="107">
        <v>126150.03873356302</v>
      </c>
      <c r="P32" s="107">
        <v>182752.39429610223</v>
      </c>
      <c r="Q32" s="107">
        <v>27645.45835789496</v>
      </c>
      <c r="R32" s="108">
        <v>210460.58545317515</v>
      </c>
      <c r="S32" s="107">
        <v>129682.01995413849</v>
      </c>
      <c r="T32" s="107">
        <v>42115.026329617627</v>
      </c>
      <c r="U32" s="107">
        <v>38307.574449447478</v>
      </c>
      <c r="V32" s="107">
        <v>23984.295220515371</v>
      </c>
      <c r="W32" s="107">
        <v>16735.423933470185</v>
      </c>
      <c r="Y32" s="77">
        <f>SUM('Valores Correntes'!B29:B32)/SUM('Valores Correntes'!$R29:$R32)</f>
        <v>5.4752748947628133E-2</v>
      </c>
      <c r="Z32" s="77">
        <f>SUM('Valores Correntes'!G29:G32)/SUM('Valores Correntes'!$R29:$R32)</f>
        <v>0.22495327821077885</v>
      </c>
      <c r="AA32" s="77">
        <f>SUM('Valores Correntes'!O29:O32)/SUM('Valores Correntes'!$R29:$R32)</f>
        <v>0.57348145473284551</v>
      </c>
      <c r="AB32" s="77">
        <f>SUM('Valores Correntes'!Q29:Q32)/SUM('Valores Correntes'!$R29:$R32)</f>
        <v>0.1468125181087479</v>
      </c>
      <c r="AC32" s="79"/>
      <c r="AD32" s="78">
        <f>'Acum. em 4 trimestres'!B32/100</f>
        <v>8.0201708678012906E-2</v>
      </c>
      <c r="AE32" s="78">
        <f>'Acum. em 4 trimestres'!G32/100</f>
        <v>3.8032193885014332E-2</v>
      </c>
      <c r="AF32" s="78">
        <f>'Acum. em 4 trimestres'!O32/100</f>
        <v>3.122349532551949E-2</v>
      </c>
      <c r="AG32" s="78">
        <f>'Acum. em 4 trimestres'!Q32/100</f>
        <v>3.6076943786067517E-4</v>
      </c>
      <c r="AH32" s="1" t="s">
        <v>92</v>
      </c>
      <c r="AI32" s="78">
        <f t="shared" si="4"/>
        <v>3.850518535568428E-3</v>
      </c>
      <c r="AJ32" s="78">
        <f t="shared" si="0"/>
        <v>8.6103091504689203E-3</v>
      </c>
      <c r="AK32" s="78">
        <f t="shared" si="1"/>
        <v>1.8020232001049647E-2</v>
      </c>
      <c r="AL32" s="78">
        <f t="shared" si="2"/>
        <v>5.3558881274662638E-5</v>
      </c>
      <c r="AM32" s="81">
        <f>'PIB Var. Real 4t'!Z31</f>
        <v>3.0534618568362815E-2</v>
      </c>
      <c r="AN32" s="78">
        <f>SUM(AI32:AL32)-('Acum. em 4 trimestres'!R32/100)</f>
        <v>-1.1553258350005535E-15</v>
      </c>
      <c r="AR32" s="81">
        <f>SUM('Valores Correntes'!S29:S32)/SUM('Valores Correntes'!$R29:$R32)</f>
        <v>0.61898435031675403</v>
      </c>
      <c r="AS32" s="81">
        <f>SUM('Valores Correntes'!T29:T32)/SUM('Valores Correntes'!$R29:$R32)</f>
        <v>0.19809662343306858</v>
      </c>
      <c r="AT32" s="81">
        <f>SUM('Valores Correntes'!U29:U32)/SUM('Valores Correntes'!$R29:$R32)</f>
        <v>0.17926250822467885</v>
      </c>
      <c r="AU32" s="81">
        <f>SUM('Valores Correntes'!V29:V32)/SUM('Valores Correntes'!$R29:$R32)</f>
        <v>-4.7717133796426415E-3</v>
      </c>
      <c r="AV32" s="81">
        <f>SUM('Valores Correntes'!W29:W32)/SUM('Valores Correntes'!$R29:$R32)</f>
        <v>0.14230590274115712</v>
      </c>
      <c r="AW32" s="81">
        <f>SUM('Valores Correntes'!X29:X32)/SUM('Valores Correntes'!$R29:$R32)</f>
        <v>0.13387767133601636</v>
      </c>
      <c r="AY32" s="80">
        <f>'Acum. em 4 trimestres'!S32/100</f>
        <v>1.3188470606151137E-2</v>
      </c>
      <c r="AZ32" s="80">
        <f>'Acum. em 4 trimestres'!T32/100</f>
        <v>3.8163235971064635E-2</v>
      </c>
      <c r="BA32" s="80">
        <f>'Acum. em 4 trimestres'!U32/100</f>
        <v>-1.4437748049127008E-2</v>
      </c>
      <c r="BB32" s="80"/>
      <c r="BC32" s="80">
        <f>'Acum. em 4 trimestres'!V32/100</f>
        <v>6.4768219559220741E-2</v>
      </c>
      <c r="BD32" s="80">
        <f>'Acum. em 4 trimestres'!W32/100</f>
        <v>-0.13307268998102828</v>
      </c>
      <c r="BF32" s="1" t="s">
        <v>92</v>
      </c>
      <c r="BG32" s="83">
        <f t="shared" ref="BG32:BL32" si="27">AY32*AR28</f>
        <v>8.4548262748906887E-3</v>
      </c>
      <c r="BH32" s="83">
        <f t="shared" si="27"/>
        <v>7.3820273212020391E-3</v>
      </c>
      <c r="BI32" s="83">
        <f t="shared" si="27"/>
        <v>-2.6591569244281419E-3</v>
      </c>
      <c r="BJ32" s="83">
        <f t="shared" si="27"/>
        <v>0</v>
      </c>
      <c r="BK32" s="83">
        <f t="shared" si="27"/>
        <v>8.012936731523224E-3</v>
      </c>
      <c r="BL32" s="83">
        <f t="shared" si="27"/>
        <v>-1.938147087523312E-2</v>
      </c>
      <c r="BM32" s="83">
        <f t="shared" si="6"/>
        <v>3.0534618568362815E-2</v>
      </c>
      <c r="BO32" s="83">
        <f t="shared" si="7"/>
        <v>4.057210427842093E-2</v>
      </c>
      <c r="BQ32" s="83">
        <f t="shared" si="8"/>
        <v>-1.0037485710058115E-2</v>
      </c>
    </row>
    <row r="33" spans="1:69" ht="12.75" customHeight="1" x14ac:dyDescent="0.25">
      <c r="A33" s="110" t="s">
        <v>91</v>
      </c>
      <c r="B33" s="111">
        <v>14596.253704869689</v>
      </c>
      <c r="C33" s="111">
        <v>1481.0700658245182</v>
      </c>
      <c r="D33" s="111">
        <v>23012.35086970155</v>
      </c>
      <c r="E33" s="111">
        <v>4363.9859838612256</v>
      </c>
      <c r="F33" s="111">
        <v>11011.769955844346</v>
      </c>
      <c r="G33" s="111">
        <v>40504.890681018202</v>
      </c>
      <c r="H33" s="111">
        <v>13728.616928666868</v>
      </c>
      <c r="I33" s="111">
        <v>5416.8092816794697</v>
      </c>
      <c r="J33" s="111">
        <v>6583.3942873081251</v>
      </c>
      <c r="K33" s="111">
        <v>16017.008650492175</v>
      </c>
      <c r="L33" s="111">
        <v>19295.664331350712</v>
      </c>
      <c r="M33" s="111">
        <v>25561.405758588226</v>
      </c>
      <c r="N33" s="111">
        <v>30729.975615368367</v>
      </c>
      <c r="O33" s="111">
        <v>118597.11065271862</v>
      </c>
      <c r="P33" s="111">
        <v>173429.78583152208</v>
      </c>
      <c r="Q33" s="111">
        <v>26900.419596519161</v>
      </c>
      <c r="R33" s="112">
        <v>200459.90110239715</v>
      </c>
      <c r="S33" s="111">
        <v>123366.26157549255</v>
      </c>
      <c r="T33" s="111">
        <v>39687.55046874252</v>
      </c>
      <c r="U33" s="111">
        <v>36614.936698125697</v>
      </c>
      <c r="V33" s="111">
        <v>20382.371856671911</v>
      </c>
      <c r="W33" s="111">
        <v>15541.820825426343</v>
      </c>
      <c r="Y33" s="77">
        <f>SUM('Valores Correntes'!B30:B33)/SUM('Valores Correntes'!$R30:$R33)</f>
        <v>5.8488519398336193E-2</v>
      </c>
      <c r="Z33" s="77">
        <f>SUM('Valores Correntes'!G30:G33)/SUM('Valores Correntes'!$R30:$R33)</f>
        <v>0.22661214011510558</v>
      </c>
      <c r="AA33" s="77">
        <f>SUM('Valores Correntes'!O30:O33)/SUM('Valores Correntes'!$R30:$R33)</f>
        <v>0.56710335998346073</v>
      </c>
      <c r="AB33" s="77">
        <f>SUM('Valores Correntes'!Q30:Q33)/SUM('Valores Correntes'!$R30:$R33)</f>
        <v>0.14779598050309833</v>
      </c>
      <c r="AC33" s="79"/>
      <c r="AD33" s="78">
        <f>'Acum. em 4 trimestres'!B33/100</f>
        <v>0.11022219541520784</v>
      </c>
      <c r="AE33" s="78">
        <f>'Acum. em 4 trimestres'!G33/100</f>
        <v>4.4042108272428493E-2</v>
      </c>
      <c r="AF33" s="78">
        <f>'Acum. em 4 trimestres'!O33/100</f>
        <v>2.8495064538436532E-2</v>
      </c>
      <c r="AG33" s="78">
        <f>'Acum. em 4 trimestres'!Q33/100</f>
        <v>2.6049254909686681E-2</v>
      </c>
      <c r="AH33" s="1" t="s">
        <v>91</v>
      </c>
      <c r="AI33" s="78">
        <f t="shared" si="4"/>
        <v>5.5503969708714301E-3</v>
      </c>
      <c r="AJ33" s="78">
        <f t="shared" si="0"/>
        <v>9.7047323753731117E-3</v>
      </c>
      <c r="AK33" s="78">
        <f t="shared" si="1"/>
        <v>1.6562145881790544E-2</v>
      </c>
      <c r="AL33" s="78">
        <f t="shared" si="2"/>
        <v>3.85695068595273E-3</v>
      </c>
      <c r="AM33" s="81">
        <f>'PIB Var. Real 4t'!Z32</f>
        <v>3.5870420394645386E-2</v>
      </c>
      <c r="AN33" s="78">
        <f>SUM(AI33:AL33)-('Acum. em 4 trimestres'!R33/100)</f>
        <v>-1.96194480657573E-4</v>
      </c>
      <c r="AR33" s="81">
        <f>SUM('Valores Correntes'!S30:S33)/SUM('Valores Correntes'!$R30:$R33)</f>
        <v>0.62384861862989793</v>
      </c>
      <c r="AS33" s="81">
        <f>SUM('Valores Correntes'!T30:T33)/SUM('Valores Correntes'!$R30:$R33)</f>
        <v>0.19395333352301403</v>
      </c>
      <c r="AT33" s="81">
        <f>SUM('Valores Correntes'!U30:U33)/SUM('Valores Correntes'!$R30:$R33)</f>
        <v>0.17771182626397158</v>
      </c>
      <c r="AU33" s="81">
        <f>SUM('Valores Correntes'!V30:V33)/SUM('Valores Correntes'!$R30:$R33)</f>
        <v>-9.4318872418963067E-3</v>
      </c>
      <c r="AV33" s="81">
        <f>SUM('Valores Correntes'!W30:W33)/SUM('Valores Correntes'!$R30:$R33)</f>
        <v>0.15552087591581909</v>
      </c>
      <c r="AW33" s="81">
        <f>SUM('Valores Correntes'!X30:X33)/SUM('Valores Correntes'!$R30:$R33)</f>
        <v>0.14160276709080652</v>
      </c>
      <c r="AY33" s="80">
        <f>'Acum. em 4 trimestres'!S33/100</f>
        <v>1.2551959809376623E-2</v>
      </c>
      <c r="AZ33" s="80">
        <f>'Acum. em 4 trimestres'!T33/100</f>
        <v>2.5631248672247864E-2</v>
      </c>
      <c r="BA33" s="80">
        <f>'Acum. em 4 trimestres'!U33/100</f>
        <v>1.3272037945313064E-2</v>
      </c>
      <c r="BB33" s="80"/>
      <c r="BC33" s="80">
        <f>'Acum. em 4 trimestres'!V33/100</f>
        <v>0.10898261216043025</v>
      </c>
      <c r="BD33" s="80">
        <f>'Acum. em 4 trimestres'!W33/100</f>
        <v>-0.10004913444731145</v>
      </c>
      <c r="BF33" s="1" t="s">
        <v>91</v>
      </c>
      <c r="BG33" s="83">
        <f t="shared" ref="BG33:BL33" si="28">AY33*AR29</f>
        <v>7.9854152195343499E-3</v>
      </c>
      <c r="BH33" s="83">
        <f t="shared" si="28"/>
        <v>5.0481746945027391E-3</v>
      </c>
      <c r="BI33" s="83">
        <f t="shared" si="28"/>
        <v>2.4012848205619236E-3</v>
      </c>
      <c r="BJ33" s="83">
        <f t="shared" si="28"/>
        <v>0</v>
      </c>
      <c r="BK33" s="83">
        <f t="shared" si="28"/>
        <v>1.328417320896942E-2</v>
      </c>
      <c r="BL33" s="83">
        <f t="shared" si="28"/>
        <v>-1.3938915553080123E-2</v>
      </c>
      <c r="BM33" s="83">
        <f t="shared" si="6"/>
        <v>3.5870420394645386E-2</v>
      </c>
      <c r="BO33" s="83">
        <f t="shared" si="7"/>
        <v>4.2657963496648556E-2</v>
      </c>
      <c r="BQ33" s="83">
        <f t="shared" si="8"/>
        <v>-6.7875431020031698E-3</v>
      </c>
    </row>
    <row r="34" spans="1:69" ht="12.75" customHeight="1" x14ac:dyDescent="0.25">
      <c r="A34" s="110" t="s">
        <v>90</v>
      </c>
      <c r="B34" s="111">
        <v>14529.400809607489</v>
      </c>
      <c r="C34" s="111">
        <v>1517.6349978254393</v>
      </c>
      <c r="D34" s="111">
        <v>27156.651290474332</v>
      </c>
      <c r="E34" s="111">
        <v>4195.4997315084802</v>
      </c>
      <c r="F34" s="111">
        <v>10342.309588898321</v>
      </c>
      <c r="G34" s="111">
        <v>43545.374743728091</v>
      </c>
      <c r="H34" s="111">
        <v>14417.352668267085</v>
      </c>
      <c r="I34" s="111">
        <v>5977.4100847143245</v>
      </c>
      <c r="J34" s="111">
        <v>6748.7157938341816</v>
      </c>
      <c r="K34" s="111">
        <v>15390.139334000427</v>
      </c>
      <c r="L34" s="111">
        <v>19249.114837395111</v>
      </c>
      <c r="M34" s="111">
        <v>25595.6950620342</v>
      </c>
      <c r="N34" s="111">
        <v>31656.263930998855</v>
      </c>
      <c r="O34" s="111">
        <v>120434.55739296894</v>
      </c>
      <c r="P34" s="111">
        <v>178367.66436104479</v>
      </c>
      <c r="Q34" s="111">
        <v>26877.267035960103</v>
      </c>
      <c r="R34" s="112">
        <v>205290.68190466907</v>
      </c>
      <c r="S34" s="111">
        <v>123902.20385820596</v>
      </c>
      <c r="T34" s="111">
        <v>40949.622723388784</v>
      </c>
      <c r="U34" s="111">
        <v>34706.904735563287</v>
      </c>
      <c r="V34" s="111">
        <v>23649.483277187013</v>
      </c>
      <c r="W34" s="111">
        <v>16345.383877125771</v>
      </c>
      <c r="Y34" s="77">
        <f>SUM('Valores Correntes'!B31:B34)/SUM('Valores Correntes'!$R31:$R34)</f>
        <v>6.140408453772557E-2</v>
      </c>
      <c r="Z34" s="77">
        <f>SUM('Valores Correntes'!G31:G34)/SUM('Valores Correntes'!$R31:$R34)</f>
        <v>0.22665657288413327</v>
      </c>
      <c r="AA34" s="77">
        <f>SUM('Valores Correntes'!O31:O34)/SUM('Valores Correntes'!$R31:$R34)</f>
        <v>0.5638352561275588</v>
      </c>
      <c r="AB34" s="77">
        <f>SUM('Valores Correntes'!Q31:Q34)/SUM('Valores Correntes'!$R31:$R34)</f>
        <v>0.1481040864505834</v>
      </c>
      <c r="AC34" s="79"/>
      <c r="AD34" s="78">
        <f>'Acum. em 4 trimestres'!B34/100</f>
        <v>0.12678317917721627</v>
      </c>
      <c r="AE34" s="78">
        <f>'Acum. em 4 trimestres'!G34/100</f>
        <v>3.2801962483397729E-2</v>
      </c>
      <c r="AF34" s="78">
        <f>'Acum. em 4 trimestres'!O34/100</f>
        <v>2.4478881089670779E-2</v>
      </c>
      <c r="AG34" s="78">
        <f>'Acum. em 4 trimestres'!Q34/100</f>
        <v>2.4535161675143247E-2</v>
      </c>
      <c r="AH34" s="1" t="s">
        <v>90</v>
      </c>
      <c r="AI34" s="78">
        <f t="shared" si="4"/>
        <v>6.5689151266454535E-3</v>
      </c>
      <c r="AJ34" s="78">
        <f t="shared" si="0"/>
        <v>7.2448431024049785E-3</v>
      </c>
      <c r="AK34" s="78">
        <f t="shared" si="1"/>
        <v>1.4228790596897035E-2</v>
      </c>
      <c r="AL34" s="78">
        <f t="shared" si="2"/>
        <v>3.5834496791187229E-3</v>
      </c>
      <c r="AM34" s="81">
        <f>'PIB Var. Real 4t'!Z33</f>
        <v>3.1941640197062249E-2</v>
      </c>
      <c r="AN34" s="78">
        <f>SUM(AI34:AL34)-('Acum. em 4 trimestres'!R34/100)</f>
        <v>-3.1564169199605613E-4</v>
      </c>
      <c r="AR34" s="81">
        <f>SUM('Valores Correntes'!S31:S34)/SUM('Valores Correntes'!$R31:$R34)</f>
        <v>0.62527476292788986</v>
      </c>
      <c r="AS34" s="81">
        <f>SUM('Valores Correntes'!T31:T34)/SUM('Valores Correntes'!$R31:$R34)</f>
        <v>0.19209811195656465</v>
      </c>
      <c r="AT34" s="81">
        <f>SUM('Valores Correntes'!U31:U34)/SUM('Valores Correntes'!$R31:$R34)</f>
        <v>0.17392088555145815</v>
      </c>
      <c r="AU34" s="81">
        <f>SUM('Valores Correntes'!V31:V34)/SUM('Valores Correntes'!$R31:$R34)</f>
        <v>-1.2932348788911316E-2</v>
      </c>
      <c r="AV34" s="81">
        <f>SUM('Valores Correntes'!W31:W34)/SUM('Valores Correntes'!$R31:$R34)</f>
        <v>0.16507148107751024</v>
      </c>
      <c r="AW34" s="81">
        <f>SUM('Valores Correntes'!X31:X34)/SUM('Valores Correntes'!$R31:$R34)</f>
        <v>0.14343289272451176</v>
      </c>
      <c r="AY34" s="80">
        <f>'Acum. em 4 trimestres'!S34/100</f>
        <v>5.6368737441232497E-3</v>
      </c>
      <c r="AZ34" s="80">
        <f>'Acum. em 4 trimestres'!T34/100</f>
        <v>1.5984806026917875E-2</v>
      </c>
      <c r="BA34" s="80">
        <f>'Acum. em 4 trimestres'!U34/100</f>
        <v>7.4484757864212714E-3</v>
      </c>
      <c r="BB34" s="80"/>
      <c r="BC34" s="80">
        <f>'Acum. em 4 trimestres'!V34/100</f>
        <v>0.20812196449870116</v>
      </c>
      <c r="BD34" s="80">
        <f>'Acum. em 4 trimestres'!W34/100</f>
        <v>-6.7297271683789739E-2</v>
      </c>
      <c r="BF34" s="1" t="s">
        <v>90</v>
      </c>
      <c r="BG34" s="83">
        <f t="shared" ref="BG34:BL34" si="29">AY34*AR30</f>
        <v>3.536407802965426E-3</v>
      </c>
      <c r="BH34" s="83">
        <f t="shared" si="29"/>
        <v>3.1970174167141891E-3</v>
      </c>
      <c r="BI34" s="83">
        <f t="shared" si="29"/>
        <v>1.3240847246087527E-3</v>
      </c>
      <c r="BJ34" s="83">
        <f t="shared" si="29"/>
        <v>0</v>
      </c>
      <c r="BK34" s="83">
        <f t="shared" si="29"/>
        <v>2.4280850924245999E-2</v>
      </c>
      <c r="BL34" s="83">
        <f t="shared" si="29"/>
        <v>-8.7745715958178656E-3</v>
      </c>
      <c r="BM34" s="83">
        <f t="shared" si="6"/>
        <v>3.1941640197062249E-2</v>
      </c>
      <c r="BO34" s="83">
        <f t="shared" si="7"/>
        <v>4.1112932464352235E-2</v>
      </c>
      <c r="BQ34" s="83">
        <f t="shared" si="8"/>
        <v>-9.1712922672899863E-3</v>
      </c>
    </row>
    <row r="35" spans="1:69" ht="12.75" customHeight="1" x14ac:dyDescent="0.25">
      <c r="A35" s="110" t="s">
        <v>89</v>
      </c>
      <c r="B35" s="111">
        <v>12876.204401284376</v>
      </c>
      <c r="C35" s="111">
        <v>1654.1427384536323</v>
      </c>
      <c r="D35" s="111">
        <v>30424.950009513435</v>
      </c>
      <c r="E35" s="111">
        <v>4299.6755204369774</v>
      </c>
      <c r="F35" s="111">
        <v>10891.17710632148</v>
      </c>
      <c r="G35" s="111">
        <v>47493.279213542854</v>
      </c>
      <c r="H35" s="111">
        <v>14820.475298937376</v>
      </c>
      <c r="I35" s="111">
        <v>6372.5011617627224</v>
      </c>
      <c r="J35" s="111">
        <v>6792.4234734721713</v>
      </c>
      <c r="K35" s="111">
        <v>18264.446905086788</v>
      </c>
      <c r="L35" s="111">
        <v>19011.98626940748</v>
      </c>
      <c r="M35" s="111">
        <v>26411.085708716033</v>
      </c>
      <c r="N35" s="111">
        <v>31774.750403650665</v>
      </c>
      <c r="O35" s="111">
        <v>124393.9275453767</v>
      </c>
      <c r="P35" s="111">
        <v>184813.71230387944</v>
      </c>
      <c r="Q35" s="111">
        <v>27423.25556014034</v>
      </c>
      <c r="R35" s="112">
        <v>212237.13172764442</v>
      </c>
      <c r="S35" s="111">
        <v>125916.59428177327</v>
      </c>
      <c r="T35" s="111">
        <v>41846.1038698626</v>
      </c>
      <c r="U35" s="111">
        <v>35878.435995047053</v>
      </c>
      <c r="V35" s="111">
        <v>25611.170564423501</v>
      </c>
      <c r="W35" s="111">
        <v>17292.507080912052</v>
      </c>
      <c r="Y35" s="77">
        <f>SUM('Valores Correntes'!B32:B35)/SUM('Valores Correntes'!$R32:$R35)</f>
        <v>6.1584055814440847E-2</v>
      </c>
      <c r="Z35" s="77">
        <f>SUM('Valores Correntes'!G32:G35)/SUM('Valores Correntes'!$R32:$R35)</f>
        <v>0.23029809684031141</v>
      </c>
      <c r="AA35" s="77">
        <f>SUM('Valores Correntes'!O32:O35)/SUM('Valores Correntes'!$R32:$R35)</f>
        <v>0.56160114497645319</v>
      </c>
      <c r="AB35" s="77">
        <f>SUM('Valores Correntes'!Q32:Q35)/SUM('Valores Correntes'!$R32:$R35)</f>
        <v>0.14651670236879485</v>
      </c>
      <c r="AC35" s="79"/>
      <c r="AD35" s="78">
        <f>'Acum. em 4 trimestres'!B35/100</f>
        <v>9.8615621658027633E-2</v>
      </c>
      <c r="AE35" s="78">
        <f>'Acum. em 4 trimestres'!G35/100</f>
        <v>2.2908153708701473E-2</v>
      </c>
      <c r="AF35" s="78">
        <f>'Acum. em 4 trimestres'!O35/100</f>
        <v>1.7024434345230155E-2</v>
      </c>
      <c r="AG35" s="78">
        <f>'Acum. em 4 trimestres'!Q35/100</f>
        <v>1.5218960182349583E-2</v>
      </c>
      <c r="AH35" s="1" t="s">
        <v>89</v>
      </c>
      <c r="AI35" s="78">
        <f t="shared" si="4"/>
        <v>5.406004346417451E-3</v>
      </c>
      <c r="AJ35" s="78">
        <f t="shared" si="0"/>
        <v>5.0544087428276308E-3</v>
      </c>
      <c r="AK35" s="78">
        <f t="shared" si="1"/>
        <v>9.8627273441617563E-3</v>
      </c>
      <c r="AL35" s="78">
        <f t="shared" si="2"/>
        <v>2.2100261699892322E-3</v>
      </c>
      <c r="AM35" s="81">
        <f>'PIB Var. Real 4t'!Z34</f>
        <v>2.2803673871021779E-2</v>
      </c>
      <c r="AN35" s="78">
        <f>SUM(AI35:AL35)-('Acum. em 4 trimestres'!R35/100)</f>
        <v>-2.7050726762570948E-4</v>
      </c>
      <c r="AR35" s="81">
        <f>SUM('Valores Correntes'!S32:S35)/SUM('Valores Correntes'!$R32:$R35)</f>
        <v>0.62319060774239965</v>
      </c>
      <c r="AS35" s="81">
        <f>SUM('Valores Correntes'!T32:T35)/SUM('Valores Correntes'!$R32:$R35)</f>
        <v>0.19352522616369749</v>
      </c>
      <c r="AT35" s="81">
        <f>SUM('Valores Correntes'!U32:U35)/SUM('Valores Correntes'!$R32:$R35)</f>
        <v>0.17000226527503096</v>
      </c>
      <c r="AU35" s="81">
        <f>SUM('Valores Correntes'!V32:V35)/SUM('Valores Correntes'!$R32:$R35)</f>
        <v>-9.180123580342937E-3</v>
      </c>
      <c r="AV35" s="81">
        <f>SUM('Valores Correntes'!W32:W35)/SUM('Valores Correntes'!$R32:$R35)</f>
        <v>0.15965051304359221</v>
      </c>
      <c r="AW35" s="81">
        <f>SUM('Valores Correntes'!X32:X35)/SUM('Valores Correntes'!$R32:$R35)</f>
        <v>0.13718848864437716</v>
      </c>
      <c r="AY35" s="80">
        <f>'Acum. em 4 trimestres'!S35/100</f>
        <v>-2.8797687759093415E-3</v>
      </c>
      <c r="AZ35" s="80">
        <f>'Acum. em 4 trimestres'!T35/100</f>
        <v>1.0773772841031315E-2</v>
      </c>
      <c r="BA35" s="80">
        <f>'Acum. em 4 trimestres'!U35/100</f>
        <v>-9.4143854619398448E-3</v>
      </c>
      <c r="BB35" s="80"/>
      <c r="BC35" s="80">
        <f>'Acum. em 4 trimestres'!V35/100</f>
        <v>0.15025155766757337</v>
      </c>
      <c r="BD35" s="80">
        <f>'Acum. em 4 trimestres'!W35/100</f>
        <v>-5.4165285523196438E-2</v>
      </c>
      <c r="BF35" s="1" t="s">
        <v>89</v>
      </c>
      <c r="BG35" s="83">
        <f t="shared" ref="BG35:BL35" si="30">AY35*AR31</f>
        <v>-1.7916744308330873E-3</v>
      </c>
      <c r="BH35" s="83">
        <f t="shared" si="30"/>
        <v>2.1496094095964148E-3</v>
      </c>
      <c r="BI35" s="83">
        <f t="shared" si="30"/>
        <v>-1.6675370393982472E-3</v>
      </c>
      <c r="BJ35" s="83">
        <f t="shared" si="30"/>
        <v>0</v>
      </c>
      <c r="BK35" s="83">
        <f t="shared" si="30"/>
        <v>1.9064595023602426E-2</v>
      </c>
      <c r="BL35" s="83">
        <f t="shared" si="30"/>
        <v>-7.0056635665257591E-3</v>
      </c>
      <c r="BM35" s="83">
        <f t="shared" si="6"/>
        <v>2.2803673871021779E-2</v>
      </c>
      <c r="BO35" s="83">
        <f t="shared" si="7"/>
        <v>2.4760656529493264E-2</v>
      </c>
      <c r="BQ35" s="83">
        <f t="shared" si="8"/>
        <v>-1.9569826584714851E-3</v>
      </c>
    </row>
    <row r="36" spans="1:69" ht="12.75" customHeight="1" x14ac:dyDescent="0.25">
      <c r="A36" s="113" t="s">
        <v>88</v>
      </c>
      <c r="B36" s="111">
        <v>9142.0286570229164</v>
      </c>
      <c r="C36" s="111">
        <v>1862.3870937826921</v>
      </c>
      <c r="D36" s="111">
        <v>29123.039222788724</v>
      </c>
      <c r="E36" s="111">
        <v>4410.5322594956324</v>
      </c>
      <c r="F36" s="111">
        <v>11303.232384660103</v>
      </c>
      <c r="G36" s="111">
        <v>47287.093701854661</v>
      </c>
      <c r="H36" s="111">
        <v>15536.754917681063</v>
      </c>
      <c r="I36" s="111">
        <v>6458.4602039287101</v>
      </c>
      <c r="J36" s="111">
        <v>7096.8213908352136</v>
      </c>
      <c r="K36" s="111">
        <v>19198.297005218643</v>
      </c>
      <c r="L36" s="111">
        <v>19216.720967226516</v>
      </c>
      <c r="M36" s="111">
        <v>26961.344789190629</v>
      </c>
      <c r="N36" s="111">
        <v>31857.862303799284</v>
      </c>
      <c r="O36" s="111">
        <v>127190.82086403665</v>
      </c>
      <c r="P36" s="111">
        <v>183739.70459409984</v>
      </c>
      <c r="Q36" s="111">
        <v>27890.166456200473</v>
      </c>
      <c r="R36" s="112">
        <v>211699.59206129215</v>
      </c>
      <c r="S36" s="111">
        <v>130446.62489321535</v>
      </c>
      <c r="T36" s="111">
        <v>44105.941384130114</v>
      </c>
      <c r="U36" s="111">
        <v>36434.410322787415</v>
      </c>
      <c r="V36" s="111">
        <v>25316.30410802711</v>
      </c>
      <c r="W36" s="111">
        <v>18526.767597644688</v>
      </c>
      <c r="Y36" s="77">
        <f>SUM('Valores Correntes'!B33:B36)/SUM('Valores Correntes'!$R33:$R36)</f>
        <v>6.1671843874241829E-2</v>
      </c>
      <c r="Z36" s="77">
        <f>SUM('Valores Correntes'!G33:G36)/SUM('Valores Correntes'!$R33:$R36)</f>
        <v>0.23083817818323626</v>
      </c>
      <c r="AA36" s="77">
        <f>SUM('Valores Correntes'!O33:O36)/SUM('Valores Correntes'!$R33:$R36)</f>
        <v>0.56357828135825216</v>
      </c>
      <c r="AB36" s="77">
        <f>SUM('Valores Correntes'!Q33:Q36)/SUM('Valores Correntes'!$R33:$R36)</f>
        <v>0.14391169658426967</v>
      </c>
      <c r="AC36" s="79"/>
      <c r="AD36" s="78">
        <f>'Acum. em 4 trimestres'!B36/100</f>
        <v>8.3063421990176453E-2</v>
      </c>
      <c r="AE36" s="78">
        <f>'Acum. em 4 trimestres'!G36/100</f>
        <v>1.0361961572986633E-3</v>
      </c>
      <c r="AF36" s="78">
        <f>'Acum. em 4 trimestres'!O36/100</f>
        <v>9.913197740495816E-3</v>
      </c>
      <c r="AG36" s="78">
        <f>'Acum. em 4 trimestres'!Q36/100</f>
        <v>6.417766857756968E-3</v>
      </c>
      <c r="AH36" s="1" t="s">
        <v>88</v>
      </c>
      <c r="AI36" s="78">
        <f t="shared" si="4"/>
        <v>4.5479506909590255E-3</v>
      </c>
      <c r="AJ36" s="78">
        <f t="shared" si="0"/>
        <v>2.3309572245374616E-4</v>
      </c>
      <c r="AK36" s="78">
        <f t="shared" si="1"/>
        <v>5.685035061273898E-3</v>
      </c>
      <c r="AL36" s="78">
        <f t="shared" si="2"/>
        <v>9.42208513022167E-4</v>
      </c>
      <c r="AM36" s="81">
        <f>'PIB Var. Real 4t'!Z35</f>
        <v>1.140828998770882E-2</v>
      </c>
      <c r="AN36" s="78">
        <f>SUM(AI36:AL36)-('Acum. em 4 trimestres'!R36/100)</f>
        <v>1.7347234759768071E-17</v>
      </c>
      <c r="AR36" s="81">
        <f>SUM('Valores Correntes'!S33:S36)/SUM('Valores Correntes'!$R33:$R36)</f>
        <v>0.6184465041823568</v>
      </c>
      <c r="AS36" s="81">
        <f>SUM('Valores Correntes'!T33:T36)/SUM('Valores Correntes'!$R33:$R36)</f>
        <v>0.19077478494022662</v>
      </c>
      <c r="AT36" s="81">
        <f>SUM('Valores Correntes'!U33:U36)/SUM('Valores Correntes'!$R33:$R36)</f>
        <v>0.16604759151060111</v>
      </c>
      <c r="AU36" s="81">
        <f>SUM('Valores Correntes'!V33:V36)/SUM('Valores Correntes'!$R33:$R36)</f>
        <v>2.5192924673867103E-3</v>
      </c>
      <c r="AV36" s="81">
        <f>SUM('Valores Correntes'!W33:W36)/SUM('Valores Correntes'!$R33:$R36)</f>
        <v>0.15180783705745896</v>
      </c>
      <c r="AW36" s="81">
        <f>SUM('Valores Correntes'!X33:X36)/SUM('Valores Correntes'!$R33:$R36)</f>
        <v>0.12959601015803007</v>
      </c>
      <c r="AY36" s="80">
        <f>'Acum. em 4 trimestres'!S36/100</f>
        <v>-5.4599277769955545E-3</v>
      </c>
      <c r="AZ36" s="80">
        <f>'Acum. em 4 trimestres'!T36/100</f>
        <v>1.596562571916893E-2</v>
      </c>
      <c r="BA36" s="80">
        <f>'Acum. em 4 trimestres'!U36/100</f>
        <v>-3.9845123668534876E-2</v>
      </c>
      <c r="BB36" s="80"/>
      <c r="BC36" s="80">
        <f>'Acum. em 4 trimestres'!V36/100</f>
        <v>0.11015939410796038</v>
      </c>
      <c r="BD36" s="80">
        <f>'Acum. em 4 trimestres'!W36/100</f>
        <v>-4.8349720717723033E-3</v>
      </c>
      <c r="BF36" s="1" t="s">
        <v>88</v>
      </c>
      <c r="BG36" s="83">
        <f t="shared" ref="BG36:BL36" si="31">AY36*AR32</f>
        <v>-3.3796098478199926E-3</v>
      </c>
      <c r="BH36" s="83">
        <f t="shared" si="31"/>
        <v>3.1627365459635224E-3</v>
      </c>
      <c r="BI36" s="83">
        <f t="shared" si="31"/>
        <v>-7.142736809344079E-3</v>
      </c>
      <c r="BJ36" s="83">
        <f t="shared" si="31"/>
        <v>0</v>
      </c>
      <c r="BK36" s="83">
        <f t="shared" si="31"/>
        <v>1.5676332023952206E-2</v>
      </c>
      <c r="BL36" s="83">
        <f t="shared" si="31"/>
        <v>-6.4729480194355049E-4</v>
      </c>
      <c r="BM36" s="83">
        <f t="shared" si="6"/>
        <v>1.140828998770882E-2</v>
      </c>
      <c r="BO36" s="83">
        <f t="shared" si="7"/>
        <v>8.9640167146952058E-3</v>
      </c>
      <c r="BQ36" s="83">
        <f t="shared" si="8"/>
        <v>2.4442732730136137E-3</v>
      </c>
    </row>
    <row r="37" spans="1:69" ht="12.75" customHeight="1" x14ac:dyDescent="0.25">
      <c r="A37" s="106" t="s">
        <v>87</v>
      </c>
      <c r="B37" s="107">
        <v>14598.083913359513</v>
      </c>
      <c r="C37" s="107">
        <v>1514.1779449959013</v>
      </c>
      <c r="D37" s="107">
        <v>26278.48050304631</v>
      </c>
      <c r="E37" s="107">
        <v>4374.2737055851048</v>
      </c>
      <c r="F37" s="107">
        <v>11092.766350443626</v>
      </c>
      <c r="G37" s="107">
        <v>43492.958808510666</v>
      </c>
      <c r="H37" s="107">
        <v>14823.762864997547</v>
      </c>
      <c r="I37" s="107">
        <v>5961.0718209927754</v>
      </c>
      <c r="J37" s="107">
        <v>6659.0623229657394</v>
      </c>
      <c r="K37" s="107">
        <v>16243.431939159158</v>
      </c>
      <c r="L37" s="107">
        <v>19429.628918252216</v>
      </c>
      <c r="M37" s="107">
        <v>25219.701365842775</v>
      </c>
      <c r="N37" s="107">
        <v>33050.210002689251</v>
      </c>
      <c r="O37" s="107">
        <v>122535.25452896726</v>
      </c>
      <c r="P37" s="107">
        <v>180492.1574561689</v>
      </c>
      <c r="Q37" s="107">
        <v>27650.374031180538</v>
      </c>
      <c r="R37" s="108">
        <v>208233.90117085038</v>
      </c>
      <c r="S37" s="107">
        <v>124484.59515920636</v>
      </c>
      <c r="T37" s="107">
        <v>41136.009233644982</v>
      </c>
      <c r="U37" s="107">
        <v>36948.266620903116</v>
      </c>
      <c r="V37" s="107">
        <v>24101.369803535785</v>
      </c>
      <c r="W37" s="107">
        <v>17139.636684551493</v>
      </c>
      <c r="Y37" s="77">
        <f>SUM('Valores Correntes'!B34:B37)/SUM('Valores Correntes'!$R34:$R37)</f>
        <v>6.1990067093979445E-2</v>
      </c>
      <c r="Z37" s="77">
        <f>SUM('Valores Correntes'!G34:G37)/SUM('Valores Correntes'!$R34:$R37)</f>
        <v>0.23270683034290354</v>
      </c>
      <c r="AA37" s="77">
        <f>SUM('Valores Correntes'!O34:O37)/SUM('Valores Correntes'!$R34:$R37)</f>
        <v>0.56278359909213382</v>
      </c>
      <c r="AB37" s="77">
        <f>SUM('Valores Correntes'!Q34:Q37)/SUM('Valores Correntes'!$R34:$R37)</f>
        <v>0.14251950347098286</v>
      </c>
      <c r="AC37" s="79"/>
      <c r="AD37" s="78">
        <f>'Acum. em 4 trimestres'!B37/100</f>
        <v>4.0260183092222457E-2</v>
      </c>
      <c r="AE37" s="78">
        <f>'Acum. em 4 trimestres'!G37/100</f>
        <v>1.7602788764422339E-2</v>
      </c>
      <c r="AF37" s="78">
        <f>'Acum. em 4 trimestres'!O37/100</f>
        <v>1.3571438477355535E-2</v>
      </c>
      <c r="AG37" s="78">
        <f>'Acum. em 4 trimestres'!Q37/100</f>
        <v>3.9132084111350718E-3</v>
      </c>
      <c r="AH37" s="1" t="s">
        <v>87</v>
      </c>
      <c r="AI37" s="78">
        <f t="shared" si="4"/>
        <v>2.3547584997700198E-3</v>
      </c>
      <c r="AJ37" s="78">
        <f t="shared" si="0"/>
        <v>3.9890056338998817E-3</v>
      </c>
      <c r="AK37" s="78">
        <f t="shared" si="1"/>
        <v>7.696408360317146E-3</v>
      </c>
      <c r="AL37" s="78">
        <f t="shared" si="2"/>
        <v>5.7835647403667952E-4</v>
      </c>
      <c r="AM37" s="81">
        <f>'PIB Var. Real 4t'!Z36</f>
        <v>1.444529005655415E-2</v>
      </c>
      <c r="AN37" s="78">
        <f>SUM(AI37:AL37)-('Acum. em 4 trimestres'!R37/100)</f>
        <v>1.732389114695778E-4</v>
      </c>
      <c r="AR37" s="81">
        <f>SUM('Valores Correntes'!S34:S37)/SUM('Valores Correntes'!$R34:$R37)</f>
        <v>0.61126735174092128</v>
      </c>
      <c r="AS37" s="81">
        <f>SUM('Valores Correntes'!T34:T37)/SUM('Valores Correntes'!$R34:$R37)</f>
        <v>0.18926403508087405</v>
      </c>
      <c r="AT37" s="81">
        <f>SUM('Valores Correntes'!U34:U37)/SUM('Valores Correntes'!$R34:$R37)</f>
        <v>0.16527815406548182</v>
      </c>
      <c r="AU37" s="81">
        <f>SUM('Valores Correntes'!V34:V37)/SUM('Valores Correntes'!$R34:$R37)</f>
        <v>8.8226014466814915E-3</v>
      </c>
      <c r="AV37" s="81">
        <f>SUM('Valores Correntes'!W34:W37)/SUM('Valores Correntes'!$R34:$R37)</f>
        <v>0.1495787450742142</v>
      </c>
      <c r="AW37" s="81">
        <f>SUM('Valores Correntes'!X34:X37)/SUM('Valores Correntes'!$R34:$R37)</f>
        <v>0.12421088740817253</v>
      </c>
      <c r="AY37" s="80">
        <f>'Acum. em 4 trimestres'!S37/100</f>
        <v>-3.2095002261038896E-3</v>
      </c>
      <c r="AZ37" s="80">
        <f>'Acum. em 4 trimestres'!T37/100</f>
        <v>2.6678252112822376E-2</v>
      </c>
      <c r="BA37" s="80">
        <f>'Acum. em 4 trimestres'!U37/100</f>
        <v>-4.4696059614787842E-2</v>
      </c>
      <c r="BB37" s="80"/>
      <c r="BC37" s="80">
        <f>'Acum. em 4 trimestres'!V37/100</f>
        <v>0.11952045598156345</v>
      </c>
      <c r="BD37" s="80">
        <f>'Acum. em 4 trimestres'!W37/100</f>
        <v>3.0104938162673456E-2</v>
      </c>
      <c r="BF37" s="1" t="s">
        <v>87</v>
      </c>
      <c r="BG37" s="83">
        <f t="shared" ref="BG37:BL37" si="32">AY37*AR33</f>
        <v>-2.0022422825472564E-3</v>
      </c>
      <c r="BH37" s="83">
        <f t="shared" si="32"/>
        <v>5.1743359298492917E-3</v>
      </c>
      <c r="BI37" s="83">
        <f t="shared" si="32"/>
        <v>-7.9430183809472941E-3</v>
      </c>
      <c r="BJ37" s="83">
        <f t="shared" si="32"/>
        <v>0</v>
      </c>
      <c r="BK37" s="83">
        <f t="shared" si="32"/>
        <v>1.8587926004110848E-2</v>
      </c>
      <c r="BL37" s="83">
        <f t="shared" si="32"/>
        <v>4.2629425469321823E-3</v>
      </c>
      <c r="BM37" s="83">
        <f t="shared" si="6"/>
        <v>1.444529005655415E-2</v>
      </c>
      <c r="BO37" s="83">
        <f t="shared" si="7"/>
        <v>9.5540587235334075E-3</v>
      </c>
      <c r="BQ37" s="83">
        <f t="shared" si="8"/>
        <v>4.8912313330207423E-3</v>
      </c>
    </row>
    <row r="38" spans="1:69" ht="12.75" customHeight="1" x14ac:dyDescent="0.25">
      <c r="A38" s="106" t="s">
        <v>86</v>
      </c>
      <c r="B38" s="107">
        <v>14820.670025474585</v>
      </c>
      <c r="C38" s="107">
        <v>1578.3272656779402</v>
      </c>
      <c r="D38" s="107">
        <v>29302.070564952104</v>
      </c>
      <c r="E38" s="107">
        <v>4588.353101276567</v>
      </c>
      <c r="F38" s="107">
        <v>11711.970299478226</v>
      </c>
      <c r="G38" s="107">
        <v>47425.770232157112</v>
      </c>
      <c r="H38" s="107">
        <v>15773.08225383543</v>
      </c>
      <c r="I38" s="107">
        <v>6361.1370566310643</v>
      </c>
      <c r="J38" s="107">
        <v>6923.9233736918877</v>
      </c>
      <c r="K38" s="107">
        <v>17612.889866838726</v>
      </c>
      <c r="L38" s="107">
        <v>20037.659643341078</v>
      </c>
      <c r="M38" s="107">
        <v>26560.197843369653</v>
      </c>
      <c r="N38" s="107">
        <v>32607.141942785871</v>
      </c>
      <c r="O38" s="107">
        <v>127144.54177008863</v>
      </c>
      <c r="P38" s="107">
        <v>189444.88658071103</v>
      </c>
      <c r="Q38" s="107">
        <v>28727.938177119711</v>
      </c>
      <c r="R38" s="108">
        <v>218240.94489847519</v>
      </c>
      <c r="S38" s="107">
        <v>127753.58659090078</v>
      </c>
      <c r="T38" s="107">
        <v>43595.031151082265</v>
      </c>
      <c r="U38" s="107">
        <v>38851.22037677456</v>
      </c>
      <c r="V38" s="107">
        <v>26732.041629071424</v>
      </c>
      <c r="W38" s="107">
        <v>18350.22679729401</v>
      </c>
      <c r="Y38" s="77">
        <f>SUM('Valores Correntes'!B35:B38)/SUM('Valores Correntes'!$R35:$R38)</f>
        <v>6.2803376660701335E-2</v>
      </c>
      <c r="Z38" s="77">
        <f>SUM('Valores Correntes'!G35:G38)/SUM('Valores Correntes'!$R35:$R38)</f>
        <v>0.23660507694583163</v>
      </c>
      <c r="AA38" s="77">
        <f>SUM('Valores Correntes'!O35:O38)/SUM('Valores Correntes'!$R35:$R38)</f>
        <v>0.55733302992129174</v>
      </c>
      <c r="AB38" s="77">
        <f>SUM('Valores Correntes'!Q35:Q38)/SUM('Valores Correntes'!$R35:$R38)</f>
        <v>0.14325851647217472</v>
      </c>
      <c r="AC38" s="79"/>
      <c r="AD38" s="78">
        <f>'Acum. em 4 trimestres'!B38/100</f>
        <v>1.0806153712131117E-2</v>
      </c>
      <c r="AE38" s="78">
        <f>'Acum. em 4 trimestres'!G38/100</f>
        <v>4.4492843342259114E-2</v>
      </c>
      <c r="AF38" s="78">
        <f>'Acum. em 4 trimestres'!O38/100</f>
        <v>2.5094091994446233E-2</v>
      </c>
      <c r="AG38" s="78">
        <f>'Acum. em 4 trimestres'!Q38/100</f>
        <v>2.2962990293930341E-2</v>
      </c>
      <c r="AH38" s="1" t="s">
        <v>86</v>
      </c>
      <c r="AI38" s="78">
        <f t="shared" si="4"/>
        <v>6.6354197606735609E-4</v>
      </c>
      <c r="AJ38" s="78">
        <f t="shared" si="0"/>
        <v>1.0084595389827077E-2</v>
      </c>
      <c r="AK38" s="78">
        <f t="shared" si="1"/>
        <v>1.4148933786977114E-2</v>
      </c>
      <c r="AL38" s="78">
        <f t="shared" si="2"/>
        <v>3.4009126996561666E-3</v>
      </c>
      <c r="AM38" s="81">
        <f>'PIB Var. Real 4t'!Z37</f>
        <v>2.8150418471834193E-2</v>
      </c>
      <c r="AN38" s="78">
        <f>SUM(AI38:AL38)-('Acum. em 4 trimestres'!R38/100)</f>
        <v>1.4756538069352065E-4</v>
      </c>
      <c r="AR38" s="81">
        <f>SUM('Valores Correntes'!S35:S38)/SUM('Valores Correntes'!$R35:$R38)</f>
        <v>0.60369971353567664</v>
      </c>
      <c r="AS38" s="81">
        <f>SUM('Valores Correntes'!T35:T38)/SUM('Valores Correntes'!$R35:$R38)</f>
        <v>0.18614685081268992</v>
      </c>
      <c r="AT38" s="81">
        <f>SUM('Valores Correntes'!U35:U38)/SUM('Valores Correntes'!$R35:$R38)</f>
        <v>0.16760862641395916</v>
      </c>
      <c r="AU38" s="81">
        <f>SUM('Valores Correntes'!V35:V38)/SUM('Valores Correntes'!$R35:$R38)</f>
        <v>1.2719192457542463E-2</v>
      </c>
      <c r="AV38" s="81">
        <f>SUM('Valores Correntes'!W35:W38)/SUM('Valores Correntes'!$R35:$R38)</f>
        <v>0.15581042491636724</v>
      </c>
      <c r="AW38" s="81">
        <f>SUM('Valores Correntes'!X35:X38)/SUM('Valores Correntes'!$R35:$R38)</f>
        <v>0.12598480813623517</v>
      </c>
      <c r="AY38" s="80">
        <f>'Acum. em 4 trimestres'!S38/100</f>
        <v>9.5396977576704955E-3</v>
      </c>
      <c r="AZ38" s="80">
        <f>'Acum. em 4 trimestres'!T38/100</f>
        <v>4.2181796692157159E-2</v>
      </c>
      <c r="BA38" s="80">
        <f>'Acum. em 4 trimestres'!U38/100</f>
        <v>-3.2820351376461332E-4</v>
      </c>
      <c r="BB38" s="80"/>
      <c r="BC38" s="80">
        <f>'Acum. em 4 trimestres'!V38/100</f>
        <v>9.1491253019366572E-2</v>
      </c>
      <c r="BD38" s="80">
        <f>'Acum. em 4 trimestres'!W38/100</f>
        <v>7.1054928439527432E-2</v>
      </c>
      <c r="BF38" s="1" t="s">
        <v>86</v>
      </c>
      <c r="BG38" s="83">
        <f t="shared" ref="BG38:BL38" si="33">AY38*AR34</f>
        <v>5.9649322538311419E-3</v>
      </c>
      <c r="BH38" s="83">
        <f t="shared" si="33"/>
        <v>8.103043503499054E-3</v>
      </c>
      <c r="BI38" s="83">
        <f t="shared" si="33"/>
        <v>-5.7081445755041735E-5</v>
      </c>
      <c r="BJ38" s="83">
        <f t="shared" si="33"/>
        <v>0</v>
      </c>
      <c r="BK38" s="83">
        <f t="shared" si="33"/>
        <v>1.5102596641544071E-2</v>
      </c>
      <c r="BL38" s="83">
        <f t="shared" si="33"/>
        <v>1.0191613928414597E-2</v>
      </c>
      <c r="BM38" s="83">
        <f t="shared" si="6"/>
        <v>2.8150418471834193E-2</v>
      </c>
      <c r="BO38" s="83">
        <f t="shared" si="7"/>
        <v>1.8921877024704627E-2</v>
      </c>
      <c r="BQ38" s="83">
        <f t="shared" si="8"/>
        <v>9.2285414471295658E-3</v>
      </c>
    </row>
    <row r="39" spans="1:69" ht="12.75" customHeight="1" x14ac:dyDescent="0.25">
      <c r="A39" s="106" t="s">
        <v>85</v>
      </c>
      <c r="B39" s="107">
        <v>13462.546175844062</v>
      </c>
      <c r="C39" s="107">
        <v>1683.0499057979978</v>
      </c>
      <c r="D39" s="107">
        <v>32347.753943987009</v>
      </c>
      <c r="E39" s="107">
        <v>4607.8298819756164</v>
      </c>
      <c r="F39" s="107">
        <v>12985.741701046994</v>
      </c>
      <c r="G39" s="107">
        <v>51687.522270220434</v>
      </c>
      <c r="H39" s="107">
        <v>16613.816035539399</v>
      </c>
      <c r="I39" s="107">
        <v>6541.158877777475</v>
      </c>
      <c r="J39" s="107">
        <v>7135.8854791888107</v>
      </c>
      <c r="K39" s="107">
        <v>18119.811883911909</v>
      </c>
      <c r="L39" s="107">
        <v>20642.614023520226</v>
      </c>
      <c r="M39" s="107">
        <v>27578.805232468905</v>
      </c>
      <c r="N39" s="107">
        <v>32799.433288641194</v>
      </c>
      <c r="O39" s="107">
        <v>130883.63149341839</v>
      </c>
      <c r="P39" s="107">
        <v>196309.90399149491</v>
      </c>
      <c r="Q39" s="107">
        <v>29776.180283706461</v>
      </c>
      <c r="R39" s="108">
        <v>226157.35457222737</v>
      </c>
      <c r="S39" s="107">
        <v>132070.34481586321</v>
      </c>
      <c r="T39" s="107">
        <v>43653.368368378651</v>
      </c>
      <c r="U39" s="107">
        <v>40965.464259641361</v>
      </c>
      <c r="V39" s="107">
        <v>29120.949938790378</v>
      </c>
      <c r="W39" s="107">
        <v>19537.184316020895</v>
      </c>
      <c r="Y39" s="77">
        <f>SUM('Valores Correntes'!B36:B39)/SUM('Valores Correntes'!$R36:$R39)</f>
        <v>6.0463092759189624E-2</v>
      </c>
      <c r="Z39" s="77">
        <f>SUM('Valores Correntes'!G36:G39)/SUM('Valores Correntes'!$R36:$R39)</f>
        <v>0.2398064164376793</v>
      </c>
      <c r="AA39" s="77">
        <f>SUM('Valores Correntes'!O36:O39)/SUM('Valores Correntes'!$R36:$R39)</f>
        <v>0.5521911966584957</v>
      </c>
      <c r="AB39" s="77">
        <f>SUM('Valores Correntes'!Q36:Q39)/SUM('Valores Correntes'!$R36:$R39)</f>
        <v>0.14753929414463568</v>
      </c>
      <c r="AC39" s="79"/>
      <c r="AD39" s="78">
        <f>'Acum. em 4 trimestres'!B39/100</f>
        <v>1.8597850247574543E-2</v>
      </c>
      <c r="AE39" s="78">
        <f>'Acum. em 4 trimestres'!G39/100</f>
        <v>6.2773457000063537E-2</v>
      </c>
      <c r="AF39" s="78">
        <f>'Acum. em 4 trimestres'!O39/100</f>
        <v>3.7131370634817751E-2</v>
      </c>
      <c r="AG39" s="78">
        <f>'Acum. em 4 trimestres'!Q39/100</f>
        <v>4.7757742758614663E-2</v>
      </c>
      <c r="AH39" s="1" t="s">
        <v>85</v>
      </c>
      <c r="AI39" s="78">
        <f t="shared" si="4"/>
        <v>1.1453310476752432E-3</v>
      </c>
      <c r="AJ39" s="78">
        <f t="shared" si="0"/>
        <v>1.4456607679201757E-2</v>
      </c>
      <c r="AK39" s="78">
        <f t="shared" si="1"/>
        <v>2.08530202630587E-2</v>
      </c>
      <c r="AL39" s="78">
        <f t="shared" si="2"/>
        <v>6.9973069815694126E-3</v>
      </c>
      <c r="AM39" s="81">
        <f>'PIB Var. Real 4t'!Z38</f>
        <v>4.3314099994919752E-2</v>
      </c>
      <c r="AN39" s="78">
        <f>SUM(AI39:AL39)-('Acum. em 4 trimestres'!R39/100)</f>
        <v>1.3816597658535684E-4</v>
      </c>
      <c r="AR39" s="81">
        <f>SUM('Valores Correntes'!S36:S39)/SUM('Valores Correntes'!$R36:$R39)</f>
        <v>0.60087562295169705</v>
      </c>
      <c r="AS39" s="81">
        <f>SUM('Valores Correntes'!T36:T39)/SUM('Valores Correntes'!$R36:$R39)</f>
        <v>0.18379273197419607</v>
      </c>
      <c r="AT39" s="81">
        <f>SUM('Valores Correntes'!U36:U39)/SUM('Valores Correntes'!$R36:$R39)</f>
        <v>0.17175479886163422</v>
      </c>
      <c r="AU39" s="81">
        <f>SUM('Valores Correntes'!V36:V39)/SUM('Valores Correntes'!$R36:$R39)</f>
        <v>1.0231540216422025E-2</v>
      </c>
      <c r="AV39" s="81">
        <f>SUM('Valores Correntes'!W36:W39)/SUM('Valores Correntes'!$R36:$R39)</f>
        <v>0.16284205082629391</v>
      </c>
      <c r="AW39" s="81">
        <f>SUM('Valores Correntes'!X36:X39)/SUM('Valores Correntes'!$R36:$R39)</f>
        <v>0.12949674483024282</v>
      </c>
      <c r="AY39" s="80">
        <f>'Acum. em 4 trimestres'!S39/100</f>
        <v>2.3640584699611056E-2</v>
      </c>
      <c r="AZ39" s="80">
        <f>'Acum. em 4 trimestres'!T39/100</f>
        <v>4.7947315269998736E-2</v>
      </c>
      <c r="BA39" s="80">
        <f>'Acum. em 4 trimestres'!U39/100</f>
        <v>5.2859757069069646E-2</v>
      </c>
      <c r="BB39" s="80"/>
      <c r="BC39" s="80">
        <f>'Acum. em 4 trimestres'!V39/100</f>
        <v>0.12435840784897699</v>
      </c>
      <c r="BD39" s="80">
        <f>'Acum. em 4 trimestres'!W39/100</f>
        <v>0.11588658045672906</v>
      </c>
      <c r="BF39" s="1" t="s">
        <v>85</v>
      </c>
      <c r="BG39" s="83">
        <f t="shared" ref="BG39:BL39" si="34">AY39*AR35</f>
        <v>1.4732590346336288E-2</v>
      </c>
      <c r="BH39" s="83">
        <f t="shared" si="34"/>
        <v>9.2790150315686121E-3</v>
      </c>
      <c r="BI39" s="83">
        <f t="shared" si="34"/>
        <v>8.9862784436296715E-3</v>
      </c>
      <c r="BJ39" s="83">
        <f t="shared" si="34"/>
        <v>0</v>
      </c>
      <c r="BK39" s="83">
        <f t="shared" si="34"/>
        <v>1.9853883614373461E-2</v>
      </c>
      <c r="BL39" s="83">
        <f t="shared" si="34"/>
        <v>1.5898304827023674E-2</v>
      </c>
      <c r="BM39" s="83">
        <f t="shared" si="6"/>
        <v>4.3314099994919752E-2</v>
      </c>
      <c r="BO39" s="83">
        <f t="shared" si="7"/>
        <v>3.6953462608884352E-2</v>
      </c>
      <c r="BQ39" s="83">
        <f t="shared" si="8"/>
        <v>6.3606373860354004E-3</v>
      </c>
    </row>
    <row r="40" spans="1:69" ht="12.75" customHeight="1" x14ac:dyDescent="0.25">
      <c r="A40" s="109" t="s">
        <v>84</v>
      </c>
      <c r="B40" s="107">
        <v>9282.9712202107858</v>
      </c>
      <c r="C40" s="107">
        <v>1709.1009750599444</v>
      </c>
      <c r="D40" s="107">
        <v>31754.083919931138</v>
      </c>
      <c r="E40" s="107">
        <v>4735.6590116751986</v>
      </c>
      <c r="F40" s="107">
        <v>12437.274189774063</v>
      </c>
      <c r="G40" s="107">
        <v>50915.126473687371</v>
      </c>
      <c r="H40" s="107">
        <v>16716.395809594011</v>
      </c>
      <c r="I40" s="107">
        <v>6681.7209506135878</v>
      </c>
      <c r="J40" s="107">
        <v>7674.4079687727435</v>
      </c>
      <c r="K40" s="107">
        <v>19536.692658622433</v>
      </c>
      <c r="L40" s="107">
        <v>20877.983785236538</v>
      </c>
      <c r="M40" s="107">
        <v>28994.285689843266</v>
      </c>
      <c r="N40" s="107">
        <v>32742.778016963817</v>
      </c>
      <c r="O40" s="107">
        <v>134630.69146888997</v>
      </c>
      <c r="P40" s="107">
        <v>194851.96612059374</v>
      </c>
      <c r="Q40" s="107">
        <v>29890.398638348011</v>
      </c>
      <c r="R40" s="108">
        <v>224844.80162241569</v>
      </c>
      <c r="S40" s="107">
        <v>139083.11741285093</v>
      </c>
      <c r="T40" s="107">
        <v>44661.869789565913</v>
      </c>
      <c r="U40" s="107">
        <v>39059.959870888095</v>
      </c>
      <c r="V40" s="107">
        <v>28749.17264113147</v>
      </c>
      <c r="W40" s="107">
        <v>19696.561743453847</v>
      </c>
      <c r="Y40" s="77">
        <f>SUM('Valores Correntes'!B37:B40)/SUM('Valores Correntes'!$R37:$R40)</f>
        <v>5.6653115767889443E-2</v>
      </c>
      <c r="Z40" s="77">
        <f>SUM('Valores Correntes'!G37:G40)/SUM('Valores Correntes'!$R37:$R40)</f>
        <v>0.24306623290577778</v>
      </c>
      <c r="AA40" s="77">
        <f>SUM('Valores Correntes'!O37:O40)/SUM('Valores Correntes'!$R37:$R40)</f>
        <v>0.54920471107906355</v>
      </c>
      <c r="AB40" s="77">
        <f>SUM('Valores Correntes'!Q37:Q40)/SUM('Valores Correntes'!$R37:$R40)</f>
        <v>0.15107594024726978</v>
      </c>
      <c r="AC40" s="79"/>
      <c r="AD40" s="78">
        <f>'Acum. em 4 trimestres'!B40/100</f>
        <v>1.9951235827591951E-2</v>
      </c>
      <c r="AE40" s="78">
        <f>'Acum. em 4 trimestres'!G40/100</f>
        <v>8.2148895629893914E-2</v>
      </c>
      <c r="AF40" s="78">
        <f>'Acum. em 4 trimestres'!O40/100</f>
        <v>5.0095557306962801E-2</v>
      </c>
      <c r="AG40" s="78">
        <f>'Acum. em 4 trimestres'!Q40/100</f>
        <v>6.3742889477087283E-2</v>
      </c>
      <c r="AH40" s="1" t="s">
        <v>84</v>
      </c>
      <c r="AI40" s="78">
        <f t="shared" si="4"/>
        <v>1.2304295010574307E-3</v>
      </c>
      <c r="AJ40" s="78">
        <f t="shared" si="0"/>
        <v>1.8963101406969531E-2</v>
      </c>
      <c r="AK40" s="78">
        <f t="shared" si="1"/>
        <v>2.8232768090741926E-2</v>
      </c>
      <c r="AL40" s="78">
        <f t="shared" si="2"/>
        <v>9.1733473698312213E-3</v>
      </c>
      <c r="AM40" s="81">
        <f>'PIB Var. Real 4t'!Z39</f>
        <v>5.7599646368600155E-2</v>
      </c>
      <c r="AN40" s="78">
        <f>SUM(AI40:AL40)-('Acum. em 4 trimestres'!R40/100)</f>
        <v>0</v>
      </c>
      <c r="AR40" s="81">
        <f>SUM('Valores Correntes'!S37:S40)/SUM('Valores Correntes'!$R37:$R40)</f>
        <v>0.60206577188984245</v>
      </c>
      <c r="AS40" s="81">
        <f>SUM('Valores Correntes'!T37:T40)/SUM('Valores Correntes'!$R37:$R40)</f>
        <v>0.18467583921630928</v>
      </c>
      <c r="AT40" s="81">
        <f>SUM('Valores Correntes'!U37:U40)/SUM('Valores Correntes'!$R37:$R40)</f>
        <v>0.17320233322737644</v>
      </c>
      <c r="AU40" s="81">
        <f>SUM('Valores Correntes'!V37:V40)/SUM('Valores Correntes'!$R37:$R40)</f>
        <v>5.9233501920149438E-3</v>
      </c>
      <c r="AV40" s="81">
        <f>SUM('Valores Correntes'!W37:W40)/SUM('Valores Correntes'!$R37:$R40)</f>
        <v>0.16545761513897594</v>
      </c>
      <c r="AW40" s="81">
        <f>SUM('Valores Correntes'!X37:X40)/SUM('Valores Correntes'!$R37:$R40)</f>
        <v>0.1313249096645191</v>
      </c>
      <c r="AY40" s="80">
        <f>'Acum. em 4 trimestres'!S40/100</f>
        <v>3.9234940878446256E-2</v>
      </c>
      <c r="AZ40" s="80">
        <f>'Acum. em 4 trimestres'!T40/100</f>
        <v>3.8760372110371977E-2</v>
      </c>
      <c r="BA40" s="80">
        <f>'Acum. em 4 trimestres'!U40/100</f>
        <v>8.486963398264781E-2</v>
      </c>
      <c r="BB40" s="80"/>
      <c r="BC40" s="80">
        <f>'Acum. em 4 trimestres'!V40/100</f>
        <v>0.14473779705747547</v>
      </c>
      <c r="BD40" s="80">
        <f>'Acum. em 4 trimestres'!W40/100</f>
        <v>0.10364045249957687</v>
      </c>
      <c r="BF40" s="1" t="s">
        <v>84</v>
      </c>
      <c r="BG40" s="83">
        <f t="shared" ref="BG40:BL40" si="35">AY40*AR36</f>
        <v>2.4264712028076535E-2</v>
      </c>
      <c r="BH40" s="83">
        <f t="shared" si="35"/>
        <v>7.3945016535593719E-3</v>
      </c>
      <c r="BI40" s="83">
        <f t="shared" si="35"/>
        <v>1.4092398315204934E-2</v>
      </c>
      <c r="BJ40" s="83">
        <f t="shared" si="35"/>
        <v>0</v>
      </c>
      <c r="BK40" s="83">
        <f t="shared" si="35"/>
        <v>2.19723319117568E-2</v>
      </c>
      <c r="BL40" s="83">
        <f t="shared" si="35"/>
        <v>1.3431389134917997E-2</v>
      </c>
      <c r="BM40" s="83">
        <f t="shared" si="6"/>
        <v>5.7599646368600155E-2</v>
      </c>
      <c r="BO40" s="83">
        <f t="shared" si="7"/>
        <v>5.4292554773679648E-2</v>
      </c>
      <c r="BQ40" s="83">
        <f t="shared" si="8"/>
        <v>3.3070915949205068E-3</v>
      </c>
    </row>
    <row r="41" spans="1:69" ht="12.75" customHeight="1" x14ac:dyDescent="0.25">
      <c r="A41" s="110" t="s">
        <v>83</v>
      </c>
      <c r="B41" s="111">
        <v>15061.805219554808</v>
      </c>
      <c r="C41" s="111">
        <v>1543.3677468622366</v>
      </c>
      <c r="D41" s="111">
        <v>27464.996898348883</v>
      </c>
      <c r="E41" s="111">
        <v>4661.060956039456</v>
      </c>
      <c r="F41" s="111">
        <v>11331.935752639502</v>
      </c>
      <c r="G41" s="111">
        <v>45320.647643212717</v>
      </c>
      <c r="H41" s="111">
        <v>15327.653700243096</v>
      </c>
      <c r="I41" s="111">
        <v>6275.6548407345408</v>
      </c>
      <c r="J41" s="111">
        <v>7164.8551034540114</v>
      </c>
      <c r="K41" s="111">
        <v>17846.565227568295</v>
      </c>
      <c r="L41" s="111">
        <v>20706.298851675205</v>
      </c>
      <c r="M41" s="111">
        <v>26813.085307644229</v>
      </c>
      <c r="N41" s="111">
        <v>32833.781781278703</v>
      </c>
      <c r="O41" s="111">
        <v>128091.39287201453</v>
      </c>
      <c r="P41" s="111">
        <v>188121.02476241864</v>
      </c>
      <c r="Q41" s="111">
        <v>28736.118990870178</v>
      </c>
      <c r="R41" s="112">
        <v>216947.08493179604</v>
      </c>
      <c r="S41" s="111">
        <v>131104.99925328908</v>
      </c>
      <c r="T41" s="111">
        <v>42661.746476354121</v>
      </c>
      <c r="U41" s="111">
        <v>37452.425460293663</v>
      </c>
      <c r="V41" s="111">
        <v>26483.809124853313</v>
      </c>
      <c r="W41" s="111">
        <v>18669.037388744106</v>
      </c>
      <c r="Y41" s="77">
        <f>SUM('Valores Correntes'!B38:B41)/SUM('Valores Correntes'!$R38:$R41)</f>
        <v>5.1750945746028121E-2</v>
      </c>
      <c r="Z41" s="77">
        <f>SUM('Valores Correntes'!G38:G41)/SUM('Valores Correntes'!$R38:$R41)</f>
        <v>0.24479132410856985</v>
      </c>
      <c r="AA41" s="77">
        <f>SUM('Valores Correntes'!O38:O41)/SUM('Valores Correntes'!$R38:$R41)</f>
        <v>0.55035012229450675</v>
      </c>
      <c r="AB41" s="77">
        <f>SUM('Valores Correntes'!Q38:Q41)/SUM('Valores Correntes'!$R38:$R41)</f>
        <v>0.15310760785089547</v>
      </c>
      <c r="AC41" s="79"/>
      <c r="AD41" s="78">
        <f>'Acum. em 4 trimestres'!B41/100</f>
        <v>2.8981406931249287E-2</v>
      </c>
      <c r="AE41" s="78">
        <f>'Acum. em 4 trimestres'!G41/100</f>
        <v>7.441676609909087E-2</v>
      </c>
      <c r="AF41" s="78">
        <f>'Acum. em 4 trimestres'!O41/100</f>
        <v>5.2968265534769188E-2</v>
      </c>
      <c r="AG41" s="78">
        <f>'Acum. em 4 trimestres'!Q41/100</f>
        <v>6.636473466232462E-2</v>
      </c>
      <c r="AH41" s="1" t="s">
        <v>83</v>
      </c>
      <c r="AI41" s="78">
        <f t="shared" si="4"/>
        <v>1.7965593601460643E-3</v>
      </c>
      <c r="AJ41" s="78">
        <f t="shared" si="0"/>
        <v>1.7317289763288675E-2</v>
      </c>
      <c r="AK41" s="78">
        <f t="shared" si="1"/>
        <v>2.9809671115325231E-2</v>
      </c>
      <c r="AL41" s="78">
        <f t="shared" si="2"/>
        <v>9.4582690320580299E-3</v>
      </c>
      <c r="AM41" s="81">
        <f>'PIB Var. Real 4t'!Z40</f>
        <v>5.81864245679653E-2</v>
      </c>
      <c r="AN41" s="78">
        <f>SUM(AI41:AL41)-('Acum. em 4 trimestres'!R41/100)</f>
        <v>1.9536470285269614E-4</v>
      </c>
      <c r="AR41" s="81">
        <f>SUM('Valores Correntes'!S38:S41)/SUM('Valores Correntes'!$R38:$R41)</f>
        <v>0.60271916161876748</v>
      </c>
      <c r="AS41" s="81">
        <f>SUM('Valores Correntes'!T38:T41)/SUM('Valores Correntes'!$R38:$R41)</f>
        <v>0.18608222281374567</v>
      </c>
      <c r="AT41" s="81">
        <f>SUM('Valores Correntes'!U38:U41)/SUM('Valores Correntes'!$R38:$R41)</f>
        <v>0.17274657031134286</v>
      </c>
      <c r="AU41" s="81">
        <f>SUM('Valores Correntes'!V38:V41)/SUM('Valores Correntes'!$R38:$R41)</f>
        <v>3.36559149316859E-3</v>
      </c>
      <c r="AV41" s="81">
        <f>SUM('Valores Correntes'!W38:W41)/SUM('Valores Correntes'!$R38:$R41)</f>
        <v>0.1662986038983065</v>
      </c>
      <c r="AW41" s="81">
        <f>SUM('Valores Correntes'!X38:X41)/SUM('Valores Correntes'!$R38:$R41)</f>
        <v>0.13121215013533133</v>
      </c>
      <c r="AY41" s="80">
        <f>'Acum. em 4 trimestres'!S41/100</f>
        <v>5.0048596275381829E-2</v>
      </c>
      <c r="AZ41" s="80">
        <f>'Acum. em 4 trimestres'!T41/100</f>
        <v>3.8886151503680022E-2</v>
      </c>
      <c r="BA41" s="80">
        <f>'Acum. em 4 trimestres'!U41/100</f>
        <v>8.5859710323033203E-2</v>
      </c>
      <c r="BB41" s="80"/>
      <c r="BC41" s="80">
        <f>'Acum. em 4 trimestres'!V41/100</f>
        <v>0.12573830407532571</v>
      </c>
      <c r="BD41" s="80">
        <f>'Acum. em 4 trimestres'!W41/100</f>
        <v>0.10026384340526207</v>
      </c>
      <c r="BF41" s="1" t="s">
        <v>83</v>
      </c>
      <c r="BG41" s="83">
        <f t="shared" ref="BG41:BL41" si="36">AY41*AR37</f>
        <v>3.0593072903603188E-2</v>
      </c>
      <c r="BH41" s="83">
        <f t="shared" si="36"/>
        <v>7.359749942352679E-3</v>
      </c>
      <c r="BI41" s="83">
        <f t="shared" si="36"/>
        <v>1.4190734430787923E-2</v>
      </c>
      <c r="BJ41" s="83">
        <f t="shared" si="36"/>
        <v>0</v>
      </c>
      <c r="BK41" s="83">
        <f t="shared" si="36"/>
        <v>1.8807777731347175E-2</v>
      </c>
      <c r="BL41" s="83">
        <f t="shared" si="36"/>
        <v>1.2453860964321647E-2</v>
      </c>
      <c r="BM41" s="83">
        <f t="shared" si="6"/>
        <v>5.81864245679653E-2</v>
      </c>
      <c r="BO41" s="83">
        <f t="shared" si="7"/>
        <v>5.8497474043769315E-2</v>
      </c>
      <c r="BQ41" s="83">
        <f t="shared" si="8"/>
        <v>-3.1104947580401499E-4</v>
      </c>
    </row>
    <row r="42" spans="1:69" ht="12.75" customHeight="1" x14ac:dyDescent="0.25">
      <c r="A42" s="110" t="s">
        <v>82</v>
      </c>
      <c r="B42" s="111">
        <v>15173.622481831713</v>
      </c>
      <c r="C42" s="111">
        <v>1764.04086185657</v>
      </c>
      <c r="D42" s="111">
        <v>31094.102980137159</v>
      </c>
      <c r="E42" s="111">
        <v>4698.0759941721944</v>
      </c>
      <c r="F42" s="111">
        <v>11807.646608678189</v>
      </c>
      <c r="G42" s="111">
        <v>49907.334907649034</v>
      </c>
      <c r="H42" s="111">
        <v>16544.387430806953</v>
      </c>
      <c r="I42" s="111">
        <v>6671.3682545804604</v>
      </c>
      <c r="J42" s="111">
        <v>7449.7828463898832</v>
      </c>
      <c r="K42" s="111">
        <v>18042.216793956788</v>
      </c>
      <c r="L42" s="111">
        <v>20885.385261937488</v>
      </c>
      <c r="M42" s="111">
        <v>27966.831112127973</v>
      </c>
      <c r="N42" s="111">
        <v>33407.964814210842</v>
      </c>
      <c r="O42" s="111">
        <v>132517.66611506333</v>
      </c>
      <c r="P42" s="111">
        <v>197625.18804289107</v>
      </c>
      <c r="Q42" s="111">
        <v>30275.090142065015</v>
      </c>
      <c r="R42" s="112">
        <v>228007.174506182</v>
      </c>
      <c r="S42" s="111">
        <v>133874.72570672972</v>
      </c>
      <c r="T42" s="111">
        <v>43851.708124019991</v>
      </c>
      <c r="U42" s="111">
        <v>40035.149698365283</v>
      </c>
      <c r="V42" s="111">
        <v>29707.045132183059</v>
      </c>
      <c r="W42" s="111">
        <v>19876.51351038376</v>
      </c>
      <c r="Y42" s="77">
        <f>SUM('Valores Correntes'!B39:B42)/SUM('Valores Correntes'!$R39:$R42)</f>
        <v>4.6818030361869871E-2</v>
      </c>
      <c r="Z42" s="77">
        <f>SUM('Valores Correntes'!G39:G42)/SUM('Valores Correntes'!$R39:$R42)</f>
        <v>0.24611870155892335</v>
      </c>
      <c r="AA42" s="77">
        <f>SUM('Valores Correntes'!O39:O42)/SUM('Valores Correntes'!$R39:$R42)</f>
        <v>0.55393527982489443</v>
      </c>
      <c r="AB42" s="77">
        <f>SUM('Valores Correntes'!Q39:Q42)/SUM('Valores Correntes'!$R39:$R42)</f>
        <v>0.15312798825431251</v>
      </c>
      <c r="AC42" s="79"/>
      <c r="AD42" s="78">
        <f>'Acum. em 4 trimestres'!B42/100</f>
        <v>3.0016495724871861E-2</v>
      </c>
      <c r="AE42" s="78">
        <f>'Acum. em 4 trimestres'!G42/100</f>
        <v>6.5328960726877883E-2</v>
      </c>
      <c r="AF42" s="78">
        <f>'Acum. em 4 trimestres'!O42/100</f>
        <v>4.9592251244050312E-2</v>
      </c>
      <c r="AG42" s="78">
        <f>'Acum. em 4 trimestres'!Q42/100</f>
        <v>6.2547635049679196E-2</v>
      </c>
      <c r="AH42" s="1" t="s">
        <v>82</v>
      </c>
      <c r="AI42" s="78">
        <f t="shared" si="4"/>
        <v>1.8851372870434589E-3</v>
      </c>
      <c r="AJ42" s="78">
        <f t="shared" si="0"/>
        <v>1.5457163779574155E-2</v>
      </c>
      <c r="AK42" s="78">
        <f t="shared" si="1"/>
        <v>2.7639399646464509E-2</v>
      </c>
      <c r="AL42" s="78">
        <f t="shared" si="2"/>
        <v>8.9604814060600391E-3</v>
      </c>
      <c r="AM42" s="81">
        <f>'PIB Var. Real 4t'!Z41</f>
        <v>5.3556239576973308E-2</v>
      </c>
      <c r="AN42" s="78">
        <f>SUM(AI42:AL42)-('Acum. em 4 trimestres'!R42/100)</f>
        <v>3.8594254216885171E-4</v>
      </c>
      <c r="AR42" s="81">
        <f>SUM('Valores Correntes'!S39:S42)/SUM('Valores Correntes'!$R39:$R42)</f>
        <v>0.60490397142595531</v>
      </c>
      <c r="AS42" s="81">
        <f>SUM('Valores Correntes'!T39:T42)/SUM('Valores Correntes'!$R39:$R42)</f>
        <v>0.18664872196992455</v>
      </c>
      <c r="AT42" s="81">
        <f>SUM('Valores Correntes'!U39:U42)/SUM('Valores Correntes'!$R39:$R42)</f>
        <v>0.17279719991495002</v>
      </c>
      <c r="AU42" s="81">
        <f>SUM('Valores Correntes'!V39:V42)/SUM('Valores Correntes'!$R39:$R42)</f>
        <v>2.2695252392664544E-3</v>
      </c>
      <c r="AV42" s="81">
        <f>SUM('Valores Correntes'!W39:W42)/SUM('Valores Correntes'!$R39:$R42)</f>
        <v>0.16184837645738334</v>
      </c>
      <c r="AW42" s="81">
        <f>SUM('Valores Correntes'!X39:X42)/SUM('Valores Correntes'!$R39:$R42)</f>
        <v>0.1284677950074801</v>
      </c>
      <c r="AY42" s="80">
        <f>'Acum. em 4 trimestres'!S42/100</f>
        <v>5.4132344530627652E-2</v>
      </c>
      <c r="AZ42" s="80">
        <f>'Acum. em 4 trimestres'!T42/100</f>
        <v>2.4288330059685004E-2</v>
      </c>
      <c r="BA42" s="80">
        <f>'Acum. em 4 trimestres'!U42/100</f>
        <v>6.3469839163567521E-2</v>
      </c>
      <c r="BB42" s="80"/>
      <c r="BC42" s="80">
        <f>'Acum. em 4 trimestres'!V42/100</f>
        <v>0.12087248060322331</v>
      </c>
      <c r="BD42" s="80">
        <f>'Acum. em 4 trimestres'!W42/100</f>
        <v>9.073393628242199E-2</v>
      </c>
      <c r="BF42" s="1" t="s">
        <v>82</v>
      </c>
      <c r="BG42" s="83">
        <f t="shared" ref="BG42:BL42" si="37">AY42*AR38</f>
        <v>3.2679680886154465E-2</v>
      </c>
      <c r="BH42" s="83">
        <f t="shared" si="37"/>
        <v>4.5211961521095566E-3</v>
      </c>
      <c r="BI42" s="83">
        <f t="shared" si="37"/>
        <v>1.0638092560920463E-2</v>
      </c>
      <c r="BJ42" s="83">
        <f t="shared" si="37"/>
        <v>0</v>
      </c>
      <c r="BK42" s="83">
        <f t="shared" si="37"/>
        <v>1.8833192563483581E-2</v>
      </c>
      <c r="BL42" s="83">
        <f t="shared" si="37"/>
        <v>1.1431097553986322E-2</v>
      </c>
      <c r="BM42" s="83">
        <f t="shared" si="6"/>
        <v>5.3556239576973308E-2</v>
      </c>
      <c r="BO42" s="83">
        <f t="shared" si="7"/>
        <v>5.524106460868175E-2</v>
      </c>
      <c r="BQ42" s="83">
        <f t="shared" si="8"/>
        <v>-1.6848250317084423E-3</v>
      </c>
    </row>
    <row r="43" spans="1:69" ht="12.75" customHeight="1" x14ac:dyDescent="0.25">
      <c r="A43" s="110" t="s">
        <v>81</v>
      </c>
      <c r="B43" s="111">
        <v>13193.005529863145</v>
      </c>
      <c r="C43" s="111">
        <v>1796.6109313752693</v>
      </c>
      <c r="D43" s="111">
        <v>32017.390009902167</v>
      </c>
      <c r="E43" s="111">
        <v>4706.5757748520464</v>
      </c>
      <c r="F43" s="111">
        <v>12075.927222212957</v>
      </c>
      <c r="G43" s="111">
        <v>51114.608634916469</v>
      </c>
      <c r="H43" s="111">
        <v>16869.931686344618</v>
      </c>
      <c r="I43" s="111">
        <v>6685.2083117742586</v>
      </c>
      <c r="J43" s="111">
        <v>7523.8303715346192</v>
      </c>
      <c r="K43" s="111">
        <v>19668.998887812828</v>
      </c>
      <c r="L43" s="111">
        <v>21143.815770324883</v>
      </c>
      <c r="M43" s="111">
        <v>28999.395314724596</v>
      </c>
      <c r="N43" s="111">
        <v>33318.572494258231</v>
      </c>
      <c r="O43" s="111">
        <v>135513.43089510466</v>
      </c>
      <c r="P43" s="111">
        <v>199919.29897387905</v>
      </c>
      <c r="Q43" s="111">
        <v>30877.381768954761</v>
      </c>
      <c r="R43" s="112">
        <v>230940.52984161672</v>
      </c>
      <c r="S43" s="111">
        <v>137862.09472021146</v>
      </c>
      <c r="T43" s="111">
        <v>44402.030402161981</v>
      </c>
      <c r="U43" s="111">
        <v>41319.973091857253</v>
      </c>
      <c r="V43" s="111">
        <v>32296.875061496714</v>
      </c>
      <c r="W43" s="111">
        <v>21045.815847396516</v>
      </c>
      <c r="Y43" s="77">
        <f>SUM('Valores Correntes'!B40:B43)/SUM('Valores Correntes'!$R40:$R43)</f>
        <v>4.640168052340405E-2</v>
      </c>
      <c r="Z43" s="77">
        <f>SUM('Valores Correntes'!G40:G43)/SUM('Valores Correntes'!$R40:$R43)</f>
        <v>0.24441696744509625</v>
      </c>
      <c r="AA43" s="77">
        <f>SUM('Valores Correntes'!O40:O43)/SUM('Valores Correntes'!$R40:$R43)</f>
        <v>0.55779340404831679</v>
      </c>
      <c r="AB43" s="77">
        <f>SUM('Valores Correntes'!Q40:Q43)/SUM('Valores Correntes'!$R40:$R43)</f>
        <v>0.15138794798318284</v>
      </c>
      <c r="AC43" s="79"/>
      <c r="AD43" s="78">
        <f>'Acum. em 4 trimestres'!B43/100</f>
        <v>1.3226290896896087E-2</v>
      </c>
      <c r="AE43" s="78">
        <f>'Acum. em 4 trimestres'!G43/100</f>
        <v>3.878162579224953E-2</v>
      </c>
      <c r="AF43" s="78">
        <f>'Acum. em 4 trimestres'!O43/100</f>
        <v>4.5295401772442512E-2</v>
      </c>
      <c r="AG43" s="78">
        <f>'Acum. em 4 trimestres'!Q43/100</f>
        <v>5.0281448030240483E-2</v>
      </c>
      <c r="AH43" s="1" t="s">
        <v>81</v>
      </c>
      <c r="AI43" s="78">
        <f t="shared" si="4"/>
        <v>7.9970245335905343E-4</v>
      </c>
      <c r="AJ43" s="78">
        <f t="shared" si="0"/>
        <v>9.3000827048664355E-3</v>
      </c>
      <c r="AK43" s="78">
        <f t="shared" si="1"/>
        <v>2.5011722107852376E-2</v>
      </c>
      <c r="AL43" s="78">
        <f t="shared" si="2"/>
        <v>7.4184893509518625E-3</v>
      </c>
      <c r="AM43" s="81">
        <f>'PIB Var. Real 4t'!Z42</f>
        <v>4.2122479476677466E-2</v>
      </c>
      <c r="AN43" s="78">
        <f>SUM(AI43:AL43)-('Acum. em 4 trimestres'!R43/100)</f>
        <v>4.075171403522676E-4</v>
      </c>
      <c r="AR43" s="81">
        <f>SUM('Valores Correntes'!S40:S43)/SUM('Valores Correntes'!$R40:$R43)</f>
        <v>0.60595303799754741</v>
      </c>
      <c r="AS43" s="81">
        <f>SUM('Valores Correntes'!T40:T43)/SUM('Valores Correntes'!$R40:$R43)</f>
        <v>0.1867613907636724</v>
      </c>
      <c r="AT43" s="81">
        <f>SUM('Valores Correntes'!U40:U43)/SUM('Valores Correntes'!$R40:$R43)</f>
        <v>0.17172023421584312</v>
      </c>
      <c r="AU43" s="81">
        <f>SUM('Valores Correntes'!V40:V43)/SUM('Valores Correntes'!$R40:$R43)</f>
        <v>2.4795281257259166E-3</v>
      </c>
      <c r="AV43" s="81">
        <f>SUM('Valores Correntes'!W40:W43)/SUM('Valores Correntes'!$R40:$R43)</f>
        <v>0.15713710820537927</v>
      </c>
      <c r="AW43" s="81">
        <f>SUM('Valores Correntes'!X40:X43)/SUM('Valores Correntes'!$R40:$R43)</f>
        <v>0.12405129930816847</v>
      </c>
      <c r="AY43" s="80">
        <f>'Acum. em 4 trimestres'!S43/100</f>
        <v>5.2781959649897292E-2</v>
      </c>
      <c r="AZ43" s="80">
        <f>'Acum. em 4 trimestres'!T43/100</f>
        <v>1.7896680321014546E-2</v>
      </c>
      <c r="BA43" s="80">
        <f>'Acum. em 4 trimestres'!U43/100</f>
        <v>3.0471057406181723E-2</v>
      </c>
      <c r="BB43" s="80"/>
      <c r="BC43" s="80">
        <f>'Acum. em 4 trimestres'!V43/100</f>
        <v>0.11367113930308224</v>
      </c>
      <c r="BD43" s="80">
        <f>'Acum. em 4 trimestres'!W43/100</f>
        <v>7.7958064631098667E-2</v>
      </c>
      <c r="BF43" s="1" t="s">
        <v>81</v>
      </c>
      <c r="BG43" s="83">
        <f t="shared" ref="BG43:BL43" si="38">AY43*AR39</f>
        <v>3.1715392885243374E-2</v>
      </c>
      <c r="BH43" s="83">
        <f t="shared" si="38"/>
        <v>3.289279769468096E-3</v>
      </c>
      <c r="BI43" s="83">
        <f t="shared" si="38"/>
        <v>5.2335503359000517E-3</v>
      </c>
      <c r="BJ43" s="83">
        <f t="shared" si="38"/>
        <v>0</v>
      </c>
      <c r="BK43" s="83">
        <f t="shared" si="38"/>
        <v>1.8510441443875255E-2</v>
      </c>
      <c r="BL43" s="83">
        <f t="shared" si="38"/>
        <v>1.0095315602992962E-2</v>
      </c>
      <c r="BM43" s="83">
        <f t="shared" si="6"/>
        <v>4.2122479476677466E-2</v>
      </c>
      <c r="BO43" s="83">
        <f t="shared" si="7"/>
        <v>4.8653348831493817E-2</v>
      </c>
      <c r="BQ43" s="83">
        <f t="shared" si="8"/>
        <v>-6.5308693548163516E-3</v>
      </c>
    </row>
    <row r="44" spans="1:69" ht="12.75" customHeight="1" x14ac:dyDescent="0.25">
      <c r="A44" s="113" t="s">
        <v>80</v>
      </c>
      <c r="B44" s="111">
        <v>9320.1124707361159</v>
      </c>
      <c r="C44" s="111">
        <v>1822.0546185241019</v>
      </c>
      <c r="D44" s="111">
        <v>31790.024150436955</v>
      </c>
      <c r="E44" s="111">
        <v>4816.2444732614213</v>
      </c>
      <c r="F44" s="111">
        <v>11999.64823539699</v>
      </c>
      <c r="G44" s="111">
        <v>51038.358564522787</v>
      </c>
      <c r="H44" s="111">
        <v>17174.927873355384</v>
      </c>
      <c r="I44" s="111">
        <v>6833.6541427577331</v>
      </c>
      <c r="J44" s="111">
        <v>7898.6669745289537</v>
      </c>
      <c r="K44" s="111">
        <v>20109.518419938493</v>
      </c>
      <c r="L44" s="111">
        <v>21632.227080154156</v>
      </c>
      <c r="M44" s="111">
        <v>29836.95724560897</v>
      </c>
      <c r="N44" s="111">
        <v>32998.406538238356</v>
      </c>
      <c r="O44" s="111">
        <v>137931.00068522411</v>
      </c>
      <c r="P44" s="111">
        <v>198372.96526977248</v>
      </c>
      <c r="Q44" s="111">
        <v>31098.964615908844</v>
      </c>
      <c r="R44" s="112">
        <v>229680.21325400771</v>
      </c>
      <c r="S44" s="111">
        <v>143693.56290452357</v>
      </c>
      <c r="T44" s="111">
        <v>45610.654066177289</v>
      </c>
      <c r="U44" s="111">
        <v>40065.767247531876</v>
      </c>
      <c r="V44" s="111">
        <v>30699.379665429788</v>
      </c>
      <c r="W44" s="111">
        <v>20707.629860625551</v>
      </c>
      <c r="Y44" s="77">
        <f>SUM('Valores Correntes'!B41:B44)/SUM('Valores Correntes'!$R41:$R44)</f>
        <v>4.6511688226617595E-2</v>
      </c>
      <c r="Z44" s="77">
        <f>SUM('Valores Correntes'!G41:G44)/SUM('Valores Correntes'!$R41:$R44)</f>
        <v>0.24172578285031401</v>
      </c>
      <c r="AA44" s="77">
        <f>SUM('Valores Correntes'!O41:O44)/SUM('Valores Correntes'!$R41:$R44)</f>
        <v>0.56075891606307737</v>
      </c>
      <c r="AB44" s="77">
        <f>SUM('Valores Correntes'!Q41:Q44)/SUM('Valores Correntes'!$R41:$R44)</f>
        <v>0.15100361285999095</v>
      </c>
      <c r="AC44" s="79"/>
      <c r="AD44" s="78">
        <f>'Acum. em 4 trimestres'!B44/100</f>
        <v>1.1200661911787479E-2</v>
      </c>
      <c r="AE44" s="78">
        <f>'Acum. em 4 trimestres'!G44/100</f>
        <v>1.9943904957217873E-2</v>
      </c>
      <c r="AF44" s="78">
        <f>'Acum. em 4 trimestres'!O44/100</f>
        <v>3.6606340408312787E-2</v>
      </c>
      <c r="AG44" s="78">
        <f>'Acum. em 4 trimestres'!Q44/100</f>
        <v>4.2592692701067802E-2</v>
      </c>
      <c r="AH44" s="1" t="s">
        <v>80</v>
      </c>
      <c r="AI44" s="78">
        <f t="shared" ref="AI44:AI75" si="39">Y40*AD44</f>
        <v>6.3455239596548602E-4</v>
      </c>
      <c r="AJ44" s="78">
        <f t="shared" ref="AJ44:AJ75" si="40">Z40*AE44</f>
        <v>4.8476898473818154E-3</v>
      </c>
      <c r="AK44" s="78">
        <f t="shared" ref="AK44:AK75" si="41">AA40*AF44</f>
        <v>2.0104374607609273E-2</v>
      </c>
      <c r="AL44" s="78">
        <f t="shared" ref="AL44:AL75" si="42">AB40*AG44</f>
        <v>6.4347310974768434E-3</v>
      </c>
      <c r="AM44" s="81">
        <f>'PIB Var. Real 4t'!Z43</f>
        <v>3.2021352351273569E-2</v>
      </c>
      <c r="AN44" s="78">
        <f>SUM(AI44:AL44)-('Acum. em 4 trimestres'!R44/100)</f>
        <v>-4.4028401480211699E-9</v>
      </c>
      <c r="AR44" s="81">
        <f>SUM('Valores Correntes'!S41:S44)/SUM('Valores Correntes'!$R41:$R44)</f>
        <v>0.60504251808749376</v>
      </c>
      <c r="AS44" s="81">
        <f>SUM('Valores Correntes'!T41:T44)/SUM('Valores Correntes'!$R41:$R44)</f>
        <v>0.18890001418007293</v>
      </c>
      <c r="AT44" s="81">
        <f>SUM('Valores Correntes'!U41:U44)/SUM('Valores Correntes'!$R41:$R44)</f>
        <v>0.17056183460158361</v>
      </c>
      <c r="AU44" s="81">
        <f>SUM('Valores Correntes'!V41:V44)/SUM('Valores Correntes'!$R41:$R44)</f>
        <v>1.4869998799903153E-3</v>
      </c>
      <c r="AV44" s="81">
        <f>SUM('Valores Correntes'!W41:W44)/SUM('Valores Correntes'!$R41:$R44)</f>
        <v>0.15243829265166883</v>
      </c>
      <c r="AW44" s="81">
        <f>SUM('Valores Correntes'!X41:X44)/SUM('Valores Correntes'!$R41:$R44)</f>
        <v>0.11842965940080954</v>
      </c>
      <c r="AY44" s="80">
        <f>'Acum. em 4 trimestres'!S44/100</f>
        <v>4.4218777414927635E-2</v>
      </c>
      <c r="AZ44" s="80">
        <f>'Acum. em 4 trimestres'!T44/100</f>
        <v>2.0109421337156874E-2</v>
      </c>
      <c r="BA44" s="80">
        <f>'Acum. em 4 trimestres'!U44/100</f>
        <v>1.9563010482533505E-2</v>
      </c>
      <c r="BB44" s="80"/>
      <c r="BC44" s="80">
        <f>'Acum. em 4 trimestres'!V44/100</f>
        <v>9.6441896454125389E-2</v>
      </c>
      <c r="BD44" s="80">
        <f>'Acum. em 4 trimestres'!W44/100</f>
        <v>7.4613460190873448E-2</v>
      </c>
      <c r="BF44" s="1" t="s">
        <v>80</v>
      </c>
      <c r="BG44" s="83">
        <f t="shared" ref="BG44:BL44" si="43">AY44*AR40</f>
        <v>2.6622612356343538E-2</v>
      </c>
      <c r="BH44" s="83">
        <f t="shared" si="43"/>
        <v>3.713724261593802E-3</v>
      </c>
      <c r="BI44" s="83">
        <f t="shared" si="43"/>
        <v>3.3883590605264264E-3</v>
      </c>
      <c r="BJ44" s="83">
        <f t="shared" si="43"/>
        <v>0</v>
      </c>
      <c r="BK44" s="83">
        <f t="shared" si="43"/>
        <v>1.5957046186779646E-2</v>
      </c>
      <c r="BL44" s="83">
        <f t="shared" si="43"/>
        <v>9.7986059193236469E-3</v>
      </c>
      <c r="BM44" s="83">
        <f t="shared" si="6"/>
        <v>3.2021352351273569E-2</v>
      </c>
      <c r="BO44" s="83">
        <f t="shared" si="7"/>
        <v>3.9883135945919759E-2</v>
      </c>
      <c r="BQ44" s="83">
        <f t="shared" si="8"/>
        <v>-7.8617835946461906E-3</v>
      </c>
    </row>
    <row r="45" spans="1:69" ht="12.75" customHeight="1" x14ac:dyDescent="0.25">
      <c r="A45" s="106" t="s">
        <v>79</v>
      </c>
      <c r="B45" s="107">
        <v>15137.453686179784</v>
      </c>
      <c r="C45" s="107">
        <v>1754.6781969931783</v>
      </c>
      <c r="D45" s="107">
        <v>28154.195374873769</v>
      </c>
      <c r="E45" s="107">
        <v>4784.7867072838908</v>
      </c>
      <c r="F45" s="107">
        <v>11386.490299274907</v>
      </c>
      <c r="G45" s="107">
        <v>46819.528788338263</v>
      </c>
      <c r="H45" s="107">
        <v>16204.383058287323</v>
      </c>
      <c r="I45" s="107">
        <v>6523.8637867943398</v>
      </c>
      <c r="J45" s="107">
        <v>7241.7467594550471</v>
      </c>
      <c r="K45" s="107">
        <v>19706.726577004101</v>
      </c>
      <c r="L45" s="107">
        <v>21391.438430764156</v>
      </c>
      <c r="M45" s="107">
        <v>27990.045683144912</v>
      </c>
      <c r="N45" s="107">
        <v>33995.342979125649</v>
      </c>
      <c r="O45" s="107">
        <v>133994.3746185677</v>
      </c>
      <c r="P45" s="107">
        <v>195207.68120838286</v>
      </c>
      <c r="Q45" s="107">
        <v>30798.180265043389</v>
      </c>
      <c r="R45" s="108">
        <v>226230.46049557938</v>
      </c>
      <c r="S45" s="107">
        <v>137565.50405606613</v>
      </c>
      <c r="T45" s="107">
        <v>43927.232568117237</v>
      </c>
      <c r="U45" s="107">
        <v>40747.478408376584</v>
      </c>
      <c r="V45" s="107">
        <v>28732.328306267718</v>
      </c>
      <c r="W45" s="107">
        <v>21430.389647804641</v>
      </c>
      <c r="Y45" s="77">
        <f>SUM('Valores Correntes'!B42:B45)/SUM('Valores Correntes'!$R42:$R45)</f>
        <v>4.5585489028286845E-2</v>
      </c>
      <c r="Z45" s="77">
        <f>SUM('Valores Correntes'!G42:G45)/SUM('Valores Correntes'!$R42:$R45)</f>
        <v>0.23961306657297188</v>
      </c>
      <c r="AA45" s="77">
        <f>SUM('Valores Correntes'!O42:O45)/SUM('Valores Correntes'!$R42:$R45)</f>
        <v>0.56403478333005752</v>
      </c>
      <c r="AB45" s="77">
        <f>SUM('Valores Correntes'!Q42:Q45)/SUM('Valores Correntes'!$R42:$R45)</f>
        <v>0.15076666106868367</v>
      </c>
      <c r="AC45" s="79"/>
      <c r="AD45" s="78">
        <f>'Acum. em 4 trimestres'!B45/100</f>
        <v>3.7280830539099252E-3</v>
      </c>
      <c r="AE45" s="78">
        <f>'Acum. em 4 trimestres'!G45/100</f>
        <v>1.8074129235693404E-2</v>
      </c>
      <c r="AF45" s="78">
        <f>'Acum. em 4 trimestres'!O45/100</f>
        <v>3.6881815090984205E-2</v>
      </c>
      <c r="AG45" s="78">
        <f>'Acum. em 4 trimestres'!Q45/100</f>
        <v>5.0533155965937215E-2</v>
      </c>
      <c r="AH45" s="1" t="s">
        <v>79</v>
      </c>
      <c r="AI45" s="78">
        <f t="shared" si="39"/>
        <v>1.9293182385957938E-4</v>
      </c>
      <c r="AJ45" s="78">
        <f t="shared" si="40"/>
        <v>4.4243900277148021E-3</v>
      </c>
      <c r="AK45" s="78">
        <f t="shared" si="41"/>
        <v>2.029791144576654E-2</v>
      </c>
      <c r="AL45" s="78">
        <f t="shared" si="42"/>
        <v>7.7370106271008538E-3</v>
      </c>
      <c r="AM45" s="81">
        <f>'PIB Var. Real 4t'!Z44</f>
        <v>3.2349931791803455E-2</v>
      </c>
      <c r="AN45" s="78">
        <f>SUM(AI45:AL45)-('Acum. em 4 trimestres'!R45/100)</f>
        <v>3.0231213263832296E-4</v>
      </c>
      <c r="AR45" s="81">
        <f>SUM('Valores Correntes'!S42:S45)/SUM('Valores Correntes'!$R42:$R45)</f>
        <v>0.60659139035801901</v>
      </c>
      <c r="AS45" s="81">
        <f>SUM('Valores Correntes'!T42:T45)/SUM('Valores Correntes'!$R42:$R45)</f>
        <v>0.18940465902113743</v>
      </c>
      <c r="AT45" s="81">
        <f>SUM('Valores Correntes'!U42:U45)/SUM('Valores Correntes'!$R42:$R45)</f>
        <v>0.1714712634154465</v>
      </c>
      <c r="AU45" s="81">
        <f>SUM('Valores Correntes'!V42:V45)/SUM('Valores Correntes'!$R42:$R45)</f>
        <v>3.3562444199087275E-4</v>
      </c>
      <c r="AV45" s="81">
        <f>SUM('Valores Correntes'!W42:W45)/SUM('Valores Correntes'!$R42:$R45)</f>
        <v>0.14823220044852756</v>
      </c>
      <c r="AW45" s="81">
        <f>SUM('Valores Correntes'!X42:X45)/SUM('Valores Correntes'!$R42:$R45)</f>
        <v>0.11603513768512137</v>
      </c>
      <c r="AY45" s="80">
        <f>'Acum. em 4 trimestres'!S45/100</f>
        <v>4.336474877919283E-2</v>
      </c>
      <c r="AZ45" s="80">
        <f>'Acum. em 4 trimestres'!T45/100</f>
        <v>1.8442872190086668E-2</v>
      </c>
      <c r="BA45" s="80">
        <f>'Acum. em 4 trimestres'!U45/100</f>
        <v>3.7352608057756864E-2</v>
      </c>
      <c r="BB45" s="80"/>
      <c r="BC45" s="80">
        <f>'Acum. em 4 trimestres'!V45/100</f>
        <v>9.3167971805287131E-2</v>
      </c>
      <c r="BD45" s="80">
        <f>'Acum. em 4 trimestres'!W45/100</f>
        <v>8.9273047697132402E-2</v>
      </c>
      <c r="BF45" s="1" t="s">
        <v>79</v>
      </c>
      <c r="BG45" s="83">
        <f t="shared" ref="BG45:BL45" si="44">AY45*AR41</f>
        <v>2.6136765028003574E-2</v>
      </c>
      <c r="BH45" s="83">
        <f t="shared" si="44"/>
        <v>3.4318906522011411E-3</v>
      </c>
      <c r="BI45" s="83">
        <f t="shared" si="44"/>
        <v>6.4525349341613275E-3</v>
      </c>
      <c r="BJ45" s="83">
        <f t="shared" si="44"/>
        <v>0</v>
      </c>
      <c r="BK45" s="83">
        <f t="shared" si="44"/>
        <v>1.5493703639256033E-2</v>
      </c>
      <c r="BL45" s="83">
        <f t="shared" si="44"/>
        <v>1.1713708537474731E-2</v>
      </c>
      <c r="BM45" s="83">
        <f t="shared" si="6"/>
        <v>3.2349931791803455E-2</v>
      </c>
      <c r="BO45" s="83">
        <f t="shared" si="7"/>
        <v>3.9801185716147339E-2</v>
      </c>
      <c r="BQ45" s="83">
        <f t="shared" si="8"/>
        <v>-7.4512539243438841E-3</v>
      </c>
    </row>
    <row r="46" spans="1:69" ht="12.75" customHeight="1" x14ac:dyDescent="0.25">
      <c r="A46" s="106" t="s">
        <v>78</v>
      </c>
      <c r="B46" s="107">
        <v>15123.119353853059</v>
      </c>
      <c r="C46" s="107">
        <v>1788.5391429942752</v>
      </c>
      <c r="D46" s="107">
        <v>30184.374423228313</v>
      </c>
      <c r="E46" s="107">
        <v>4824.2944714321948</v>
      </c>
      <c r="F46" s="107">
        <v>11399.461184639669</v>
      </c>
      <c r="G46" s="107">
        <v>48980.574587688323</v>
      </c>
      <c r="H46" s="107">
        <v>16895.741447340977</v>
      </c>
      <c r="I46" s="107">
        <v>6722.813641030948</v>
      </c>
      <c r="J46" s="107">
        <v>7341.2627638923459</v>
      </c>
      <c r="K46" s="107">
        <v>20364.317787486139</v>
      </c>
      <c r="L46" s="107">
        <v>21839.054011234843</v>
      </c>
      <c r="M46" s="107">
        <v>28890.379171028635</v>
      </c>
      <c r="N46" s="107">
        <v>34597.132694252519</v>
      </c>
      <c r="O46" s="107">
        <v>137676.43545862296</v>
      </c>
      <c r="P46" s="107">
        <v>201210.45232971653</v>
      </c>
      <c r="Q46" s="107">
        <v>31768.296221133718</v>
      </c>
      <c r="R46" s="108">
        <v>233213.25628498403</v>
      </c>
      <c r="S46" s="107">
        <v>141633.70885930335</v>
      </c>
      <c r="T46" s="107">
        <v>44896.799793895094</v>
      </c>
      <c r="U46" s="107">
        <v>41478.353242804973</v>
      </c>
      <c r="V46" s="107">
        <v>29194.021358633825</v>
      </c>
      <c r="W46" s="107">
        <v>22475.907326774963</v>
      </c>
      <c r="Y46" s="77">
        <f>SUM('Valores Correntes'!B43:B46)/SUM('Valores Correntes'!$R43:$R46)</f>
        <v>4.4225638742810103E-2</v>
      </c>
      <c r="Z46" s="77">
        <f>SUM('Valores Correntes'!G43:G46)/SUM('Valores Correntes'!$R43:$R46)</f>
        <v>0.23715590847728468</v>
      </c>
      <c r="AA46" s="77">
        <f>SUM('Valores Correntes'!O43:O46)/SUM('Valores Correntes'!$R43:$R46)</f>
        <v>0.56831096758124711</v>
      </c>
      <c r="AB46" s="77">
        <f>SUM('Valores Correntes'!Q43:Q46)/SUM('Valores Correntes'!$R43:$R46)</f>
        <v>0.15030748519865808</v>
      </c>
      <c r="AC46" s="79"/>
      <c r="AD46" s="78">
        <f>'Acum. em 4 trimestres'!B46/100</f>
        <v>-3.9118603193675217E-3</v>
      </c>
      <c r="AE46" s="78">
        <f>'Acum. em 4 trimestres'!G46/100</f>
        <v>6.1890961927857369E-4</v>
      </c>
      <c r="AF46" s="78">
        <f>'Acum. em 4 trimestres'!O46/100</f>
        <v>3.6097729847635485E-2</v>
      </c>
      <c r="AG46" s="78">
        <f>'Acum. em 4 trimestres'!Q46/100</f>
        <v>4.941981909313542E-2</v>
      </c>
      <c r="AH46" s="1" t="s">
        <v>78</v>
      </c>
      <c r="AI46" s="78">
        <f t="shared" si="39"/>
        <v>-1.831455952035426E-4</v>
      </c>
      <c r="AJ46" s="78">
        <f t="shared" si="40"/>
        <v>1.5232523187917014E-4</v>
      </c>
      <c r="AK46" s="78">
        <f t="shared" si="41"/>
        <v>1.9995806084193407E-2</v>
      </c>
      <c r="AL46" s="78">
        <f t="shared" si="42"/>
        <v>7.5675574776238892E-3</v>
      </c>
      <c r="AM46" s="81">
        <f>'PIB Var. Real 4t'!Z45</f>
        <v>2.6907608252957793E-2</v>
      </c>
      <c r="AN46" s="78">
        <f>SUM(AI46:AL46)-('Acum. em 4 trimestres'!R46/100)</f>
        <v>6.2493494553512996E-4</v>
      </c>
      <c r="AR46" s="81">
        <f>SUM('Valores Correntes'!S43:S46)/SUM('Valores Correntes'!$R43:$R46)</f>
        <v>0.60919203847642223</v>
      </c>
      <c r="AS46" s="81">
        <f>SUM('Valores Correntes'!T43:T46)/SUM('Valores Correntes'!$R43:$R46)</f>
        <v>0.18984574631869533</v>
      </c>
      <c r="AT46" s="81">
        <f>SUM('Valores Correntes'!U43:U46)/SUM('Valores Correntes'!$R43:$R46)</f>
        <v>0.17149052537954404</v>
      </c>
      <c r="AU46" s="81">
        <f>SUM('Valores Correntes'!V43:V46)/SUM('Valores Correntes'!$R43:$R46)</f>
        <v>2.9007352884262964E-5</v>
      </c>
      <c r="AV46" s="81">
        <f>SUM('Valores Correntes'!W43:W46)/SUM('Valores Correntes'!$R43:$R46)</f>
        <v>0.14390340762338921</v>
      </c>
      <c r="AW46" s="81">
        <f>SUM('Valores Correntes'!X43:X46)/SUM('Valores Correntes'!$R43:$R46)</f>
        <v>0.1144607251509349</v>
      </c>
      <c r="AY46" s="80">
        <f>'Acum. em 4 trimestres'!S46/100</f>
        <v>4.5924564902385168E-2</v>
      </c>
      <c r="AZ46" s="80">
        <f>'Acum. em 4 trimestres'!T46/100</f>
        <v>2.2925436373156138E-2</v>
      </c>
      <c r="BA46" s="80">
        <f>'Acum. em 4 trimestres'!U46/100</f>
        <v>3.8717900928199045E-2</v>
      </c>
      <c r="BB46" s="80"/>
      <c r="BC46" s="80">
        <f>'Acum. em 4 trimestres'!V46/100</f>
        <v>6.0157538056841542E-2</v>
      </c>
      <c r="BD46" s="80">
        <f>'Acum. em 4 trimestres'!W46/100</f>
        <v>0.10131803747459124</v>
      </c>
      <c r="BF46" s="1" t="s">
        <v>78</v>
      </c>
      <c r="BG46" s="83">
        <f t="shared" ref="BG46:BL46" si="45">AY46*AR42</f>
        <v>2.7779951695461828E-2</v>
      </c>
      <c r="BH46" s="83">
        <f t="shared" si="45"/>
        <v>4.2790033996524153E-3</v>
      </c>
      <c r="BI46" s="83">
        <f t="shared" si="45"/>
        <v>6.6903448669772391E-3</v>
      </c>
      <c r="BJ46" s="83">
        <f t="shared" si="45"/>
        <v>0</v>
      </c>
      <c r="BK46" s="83">
        <f t="shared" si="45"/>
        <v>9.7363998661730549E-3</v>
      </c>
      <c r="BL46" s="83">
        <f t="shared" si="45"/>
        <v>1.3016104868845973E-2</v>
      </c>
      <c r="BM46" s="83">
        <f t="shared" si="6"/>
        <v>2.6907608252957793E-2</v>
      </c>
      <c r="BO46" s="83">
        <f t="shared" si="7"/>
        <v>3.5469594959418566E-2</v>
      </c>
      <c r="BQ46" s="83">
        <f t="shared" si="8"/>
        <v>-8.5619867064607724E-3</v>
      </c>
    </row>
    <row r="47" spans="1:69" ht="12.75" customHeight="1" x14ac:dyDescent="0.25">
      <c r="A47" s="106" t="s">
        <v>77</v>
      </c>
      <c r="B47" s="107">
        <v>14658.91910582677</v>
      </c>
      <c r="C47" s="107">
        <v>1892.0505221757412</v>
      </c>
      <c r="D47" s="107">
        <v>32549.465971288355</v>
      </c>
      <c r="E47" s="107">
        <v>4982.6961789178795</v>
      </c>
      <c r="F47" s="107">
        <v>12268.628447968293</v>
      </c>
      <c r="G47" s="107">
        <v>52414.729676145784</v>
      </c>
      <c r="H47" s="107">
        <v>17692.867071362634</v>
      </c>
      <c r="I47" s="107">
        <v>6845.8668204265769</v>
      </c>
      <c r="J47" s="107">
        <v>7729.5858455932157</v>
      </c>
      <c r="K47" s="107">
        <v>21030.129087812966</v>
      </c>
      <c r="L47" s="107">
        <v>22357.517374908457</v>
      </c>
      <c r="M47" s="107">
        <v>29964.361420235848</v>
      </c>
      <c r="N47" s="107">
        <v>34584.465026108672</v>
      </c>
      <c r="O47" s="107">
        <v>141423.53596811826</v>
      </c>
      <c r="P47" s="107">
        <v>208349.80800660868</v>
      </c>
      <c r="Q47" s="107">
        <v>32743.374660895042</v>
      </c>
      <c r="R47" s="108">
        <v>241316.19826503762</v>
      </c>
      <c r="S47" s="107">
        <v>145155.9778833875</v>
      </c>
      <c r="T47" s="107">
        <v>45541.823591232926</v>
      </c>
      <c r="U47" s="107">
        <v>43698.127684378516</v>
      </c>
      <c r="V47" s="107">
        <v>34770.417578026601</v>
      </c>
      <c r="W47" s="107">
        <v>25320.387580419741</v>
      </c>
      <c r="Y47" s="77">
        <f>SUM('Valores Correntes'!B44:B47)/SUM('Valores Correntes'!$R44:$R47)</f>
        <v>4.3932689369839496E-2</v>
      </c>
      <c r="Z47" s="77">
        <f>SUM('Valores Correntes'!G44:G47)/SUM('Valores Correntes'!$R44:$R47)</f>
        <v>0.23675504955030169</v>
      </c>
      <c r="AA47" s="77">
        <f>SUM('Valores Correntes'!O44:O47)/SUM('Valores Correntes'!$R44:$R47)</f>
        <v>0.56993485700298796</v>
      </c>
      <c r="AB47" s="77">
        <f>SUM('Valores Correntes'!Q44:Q47)/SUM('Valores Correntes'!$R44:$R47)</f>
        <v>0.14937740407687081</v>
      </c>
      <c r="AC47" s="79"/>
      <c r="AD47" s="78">
        <f>'Acum. em 4 trimestres'!B47/100</f>
        <v>2.8991831673590207E-2</v>
      </c>
      <c r="AE47" s="78">
        <f>'Acum. em 4 trimestres'!G47/100</f>
        <v>1.0116075461617191E-2</v>
      </c>
      <c r="AF47" s="78">
        <f>'Acum. em 4 trimestres'!O47/100</f>
        <v>3.8195089717326436E-2</v>
      </c>
      <c r="AG47" s="78">
        <f>'Acum. em 4 trimestres'!Q47/100</f>
        <v>5.5350493840289339E-2</v>
      </c>
      <c r="AH47" s="1" t="s">
        <v>77</v>
      </c>
      <c r="AI47" s="78">
        <f t="shared" si="39"/>
        <v>1.3452697111062393E-3</v>
      </c>
      <c r="AJ47" s="78">
        <f t="shared" si="40"/>
        <v>2.472540486774226E-3</v>
      </c>
      <c r="AK47" s="78">
        <f t="shared" si="41"/>
        <v>2.1304969111358374E-2</v>
      </c>
      <c r="AL47" s="78">
        <f t="shared" si="42"/>
        <v>8.3793976823372043E-3</v>
      </c>
      <c r="AM47" s="81">
        <f>'PIB Var. Real 4t'!Z46</f>
        <v>3.2973500551758628E-2</v>
      </c>
      <c r="AN47" s="78">
        <f>SUM(AI47:AL47)-('Acum. em 4 trimestres'!R47/100)</f>
        <v>5.2867643981741735E-4</v>
      </c>
      <c r="AR47" s="81">
        <f>SUM('Valores Correntes'!S44:S47)/SUM('Valores Correntes'!$R44:$R47)</f>
        <v>0.6075859918240023</v>
      </c>
      <c r="AS47" s="81">
        <f>SUM('Valores Correntes'!T44:T47)/SUM('Valores Correntes'!$R44:$R47)</f>
        <v>0.18986804127400633</v>
      </c>
      <c r="AT47" s="81">
        <f>SUM('Valores Correntes'!U44:U47)/SUM('Valores Correntes'!$R44:$R47)</f>
        <v>0.17174270154659069</v>
      </c>
      <c r="AU47" s="81">
        <f>SUM('Valores Correntes'!V44:V47)/SUM('Valores Correntes'!$R44:$R47)</f>
        <v>2.1416088834505403E-3</v>
      </c>
      <c r="AV47" s="81">
        <f>SUM('Valores Correntes'!W44:W47)/SUM('Valores Correntes'!$R44:$R47)</f>
        <v>0.14440384838853529</v>
      </c>
      <c r="AW47" s="81">
        <f>SUM('Valores Correntes'!X44:X47)/SUM('Valores Correntes'!$R44:$R47)</f>
        <v>0.11574219191658508</v>
      </c>
      <c r="AY47" s="80">
        <f>'Acum. em 4 trimestres'!S47/100</f>
        <v>4.8205599746579342E-2</v>
      </c>
      <c r="AZ47" s="80">
        <f>'Acum. em 4 trimestres'!T47/100</f>
        <v>2.505536794610852E-2</v>
      </c>
      <c r="BA47" s="80">
        <f>'Acum. em 4 trimestres'!U47/100</f>
        <v>5.1449589331843404E-2</v>
      </c>
      <c r="BB47" s="80"/>
      <c r="BC47" s="80">
        <f>'Acum. em 4 trimestres'!V47/100</f>
        <v>5.2536742661559277E-2</v>
      </c>
      <c r="BD47" s="80">
        <f>'Acum. em 4 trimestres'!W47/100</f>
        <v>0.13427499152020772</v>
      </c>
      <c r="BF47" s="1" t="s">
        <v>77</v>
      </c>
      <c r="BG47" s="83">
        <f t="shared" ref="BG47:BL47" si="46">AY47*AR43</f>
        <v>2.9210329614933552E-2</v>
      </c>
      <c r="BH47" s="83">
        <f t="shared" si="46"/>
        <v>4.679375363710765E-3</v>
      </c>
      <c r="BI47" s="83">
        <f t="shared" si="46"/>
        <v>8.834935530373093E-3</v>
      </c>
      <c r="BJ47" s="83">
        <f t="shared" si="46"/>
        <v>0</v>
      </c>
      <c r="BK47" s="83">
        <f t="shared" si="46"/>
        <v>8.2554718163676058E-3</v>
      </c>
      <c r="BL47" s="83">
        <f t="shared" si="46"/>
        <v>1.6656987162675069E-2</v>
      </c>
      <c r="BM47" s="83">
        <f t="shared" si="6"/>
        <v>3.2973500551758628E-2</v>
      </c>
      <c r="BO47" s="83">
        <f t="shared" si="7"/>
        <v>3.4323125162709953E-2</v>
      </c>
      <c r="BQ47" s="83">
        <f t="shared" si="8"/>
        <v>-1.3496246109513249E-3</v>
      </c>
    </row>
    <row r="48" spans="1:69" ht="12.75" customHeight="1" x14ac:dyDescent="0.25">
      <c r="A48" s="109" t="s">
        <v>76</v>
      </c>
      <c r="B48" s="107">
        <v>10276.28158593351</v>
      </c>
      <c r="C48" s="107">
        <v>1942.7022246321633</v>
      </c>
      <c r="D48" s="107">
        <v>32987.991230166786</v>
      </c>
      <c r="E48" s="107">
        <v>5071.4010276017571</v>
      </c>
      <c r="F48" s="107">
        <v>12284.857848213886</v>
      </c>
      <c r="G48" s="107">
        <v>53126.47618471321</v>
      </c>
      <c r="H48" s="107">
        <v>18405.135813205787</v>
      </c>
      <c r="I48" s="107">
        <v>7030.4815268323246</v>
      </c>
      <c r="J48" s="107">
        <v>7954.0491333563787</v>
      </c>
      <c r="K48" s="107">
        <v>20747.519791401319</v>
      </c>
      <c r="L48" s="107">
        <v>22736.423387223942</v>
      </c>
      <c r="M48" s="107">
        <v>31064.088646299297</v>
      </c>
      <c r="N48" s="107">
        <v>34559.644918610858</v>
      </c>
      <c r="O48" s="107">
        <v>144090.31019763034</v>
      </c>
      <c r="P48" s="107">
        <v>208171.88248943342</v>
      </c>
      <c r="Q48" s="107">
        <v>32347.1251267474</v>
      </c>
      <c r="R48" s="108">
        <v>240693.86662593638</v>
      </c>
      <c r="S48" s="107">
        <v>151062.94351308868</v>
      </c>
      <c r="T48" s="107">
        <v>48446.023921279389</v>
      </c>
      <c r="U48" s="107">
        <v>43531.571401931447</v>
      </c>
      <c r="V48" s="107">
        <v>32255.932201493044</v>
      </c>
      <c r="W48" s="107">
        <v>25335.489222766162</v>
      </c>
      <c r="Y48" s="77">
        <f>SUM('Valores Correntes'!B45:B48)/SUM('Valores Correntes'!$R45:$R48)</f>
        <v>4.3700437789580777E-2</v>
      </c>
      <c r="Z48" s="77">
        <f>SUM('Valores Correntes'!G45:G48)/SUM('Valores Correntes'!$R45:$R48)</f>
        <v>0.23544021671808035</v>
      </c>
      <c r="AA48" s="77">
        <f>SUM('Valores Correntes'!O45:O48)/SUM('Valores Correntes'!$R45:$R48)</f>
        <v>0.57138127213771617</v>
      </c>
      <c r="AB48" s="77">
        <f>SUM('Valores Correntes'!Q45:Q48)/SUM('Valores Correntes'!$R45:$R48)</f>
        <v>0.14947807335462271</v>
      </c>
      <c r="AC48" s="79"/>
      <c r="AD48" s="78">
        <f>'Acum. em 4 trimestres'!B48/100</f>
        <v>4.6394227504080732E-2</v>
      </c>
      <c r="AE48" s="78">
        <f>'Acum. em 4 trimestres'!G48/100</f>
        <v>2.0064547726589943E-2</v>
      </c>
      <c r="AF48" s="78">
        <f>'Acum. em 4 trimestres'!O48/100</f>
        <v>4.3312451063575841E-2</v>
      </c>
      <c r="AG48" s="78">
        <f>'Acum. em 4 trimestres'!Q48/100</f>
        <v>5.5124849225006489E-2</v>
      </c>
      <c r="AH48" s="1" t="s">
        <v>76</v>
      </c>
      <c r="AI48" s="78">
        <f t="shared" si="39"/>
        <v>2.1578738451845702E-3</v>
      </c>
      <c r="AJ48" s="78">
        <f t="shared" si="40"/>
        <v>4.8501185067474422E-3</v>
      </c>
      <c r="AK48" s="78">
        <f t="shared" si="41"/>
        <v>2.4287843110445871E-2</v>
      </c>
      <c r="AL48" s="78">
        <f t="shared" si="42"/>
        <v>8.3240513913382524E-3</v>
      </c>
      <c r="AM48" s="81">
        <f>'PIB Var. Real 4t'!Z47</f>
        <v>3.9619886853716091E-2</v>
      </c>
      <c r="AN48" s="78">
        <f>SUM(AI48:AL48)-('Acum. em 4 trimestres'!R48/100)</f>
        <v>0</v>
      </c>
      <c r="AR48" s="81">
        <f>SUM('Valores Correntes'!S45:S48)/SUM('Valores Correntes'!$R45:$R48)</f>
        <v>0.60437676459914935</v>
      </c>
      <c r="AS48" s="81">
        <f>SUM('Valores Correntes'!T45:T48)/SUM('Valores Correntes'!$R45:$R48)</f>
        <v>0.19038916943487863</v>
      </c>
      <c r="AT48" s="81">
        <f>SUM('Valores Correntes'!U45:U48)/SUM('Valores Correntes'!$R45:$R48)</f>
        <v>0.17210299575194321</v>
      </c>
      <c r="AU48" s="81">
        <f>SUM('Valores Correntes'!V45:V48)/SUM('Valores Correntes'!$R45:$R48)</f>
        <v>6.0617430507957128E-3</v>
      </c>
      <c r="AV48" s="81">
        <f>SUM('Valores Correntes'!W45:W48)/SUM('Valores Correntes'!$R45:$R48)</f>
        <v>0.1437431630213393</v>
      </c>
      <c r="AW48" s="81">
        <f>SUM('Valores Correntes'!X45:X48)/SUM('Valores Correntes'!$R45:$R48)</f>
        <v>0.11667383585810608</v>
      </c>
      <c r="AY48" s="80">
        <f>'Acum. em 4 trimestres'!S48/100</f>
        <v>5.2846993346515658E-2</v>
      </c>
      <c r="AZ48" s="80">
        <f>'Acum. em 4 trimestres'!T48/100</f>
        <v>3.5607988929982293E-2</v>
      </c>
      <c r="BA48" s="80">
        <f>'Acum. em 4 trimestres'!U48/100</f>
        <v>6.660788318207822E-2</v>
      </c>
      <c r="BB48" s="80"/>
      <c r="BC48" s="80">
        <f>'Acum. em 4 trimestres'!V48/100</f>
        <v>4.8374278977050267E-2</v>
      </c>
      <c r="BD48" s="80">
        <f>'Acum. em 4 trimestres'!W48/100</f>
        <v>0.17762584556810743</v>
      </c>
      <c r="BF48" s="1" t="s">
        <v>76</v>
      </c>
      <c r="BG48" s="83">
        <f t="shared" ref="BG48:BL48" si="47">AY48*AR44</f>
        <v>3.1974677927728866E-2</v>
      </c>
      <c r="BH48" s="83">
        <f t="shared" si="47"/>
        <v>6.7263496137975349E-3</v>
      </c>
      <c r="BI48" s="83">
        <f t="shared" si="47"/>
        <v>1.1360762754463228E-2</v>
      </c>
      <c r="BJ48" s="83">
        <f t="shared" si="47"/>
        <v>0</v>
      </c>
      <c r="BK48" s="83">
        <f t="shared" si="47"/>
        <v>7.3740924955170602E-3</v>
      </c>
      <c r="BL48" s="83">
        <f t="shared" si="47"/>
        <v>2.1036168391411758E-2</v>
      </c>
      <c r="BM48" s="83">
        <f t="shared" si="6"/>
        <v>3.9619886853716091E-2</v>
      </c>
      <c r="BO48" s="83">
        <f t="shared" si="7"/>
        <v>3.6399714400094929E-2</v>
      </c>
      <c r="BQ48" s="83">
        <f t="shared" si="8"/>
        <v>3.2201724536211618E-3</v>
      </c>
    </row>
    <row r="49" spans="1:69" ht="12.75" customHeight="1" x14ac:dyDescent="0.25">
      <c r="A49" s="110" t="s">
        <v>75</v>
      </c>
      <c r="B49" s="111">
        <v>15721.641300406363</v>
      </c>
      <c r="C49" s="111">
        <v>1837.499653372332</v>
      </c>
      <c r="D49" s="111">
        <v>29024.512442717227</v>
      </c>
      <c r="E49" s="111">
        <v>5077.3119940367214</v>
      </c>
      <c r="F49" s="111">
        <v>12049.440189241586</v>
      </c>
      <c r="G49" s="111">
        <v>48753.564661507022</v>
      </c>
      <c r="H49" s="111">
        <v>17315.494157919708</v>
      </c>
      <c r="I49" s="111">
        <v>6728.5278887129843</v>
      </c>
      <c r="J49" s="111">
        <v>7653.1156205117268</v>
      </c>
      <c r="K49" s="111">
        <v>21989.217628686001</v>
      </c>
      <c r="L49" s="111">
        <v>22919.547036618416</v>
      </c>
      <c r="M49" s="111">
        <v>29345.327230855113</v>
      </c>
      <c r="N49" s="111">
        <v>35012.730794538409</v>
      </c>
      <c r="O49" s="111">
        <v>141602.13236364571</v>
      </c>
      <c r="P49" s="111">
        <v>205182.27392648839</v>
      </c>
      <c r="Q49" s="111">
        <v>32550.071443570356</v>
      </c>
      <c r="R49" s="112">
        <v>237982.43328851822</v>
      </c>
      <c r="S49" s="111">
        <v>146309.68649218662</v>
      </c>
      <c r="T49" s="111">
        <v>45833.561342898865</v>
      </c>
      <c r="U49" s="111">
        <v>43681.336430222727</v>
      </c>
      <c r="V49" s="111">
        <v>30322.161202078401</v>
      </c>
      <c r="W49" s="111">
        <v>25578.049807891432</v>
      </c>
      <c r="Y49" s="77">
        <f>SUM('Valores Correntes'!B46:B49)/SUM('Valores Correntes'!$R46:$R49)</f>
        <v>4.4870295612301374E-2</v>
      </c>
      <c r="Z49" s="77">
        <f>SUM('Valores Correntes'!G46:G49)/SUM('Valores Correntes'!$R46:$R49)</f>
        <v>0.2333447161484864</v>
      </c>
      <c r="AA49" s="77">
        <f>SUM('Valores Correntes'!O46:O49)/SUM('Valores Correntes'!$R46:$R49)</f>
        <v>0.57389730406737682</v>
      </c>
      <c r="AB49" s="77">
        <f>SUM('Valores Correntes'!Q46:Q49)/SUM('Valores Correntes'!$R46:$R49)</f>
        <v>0.14788768417183537</v>
      </c>
      <c r="AC49" s="79"/>
      <c r="AD49" s="78">
        <f>'Acum. em 4 trimestres'!B49/100</f>
        <v>5.5954799196261451E-2</v>
      </c>
      <c r="AE49" s="78">
        <f>'Acum. em 4 trimestres'!G49/100</f>
        <v>2.2101357361566931E-2</v>
      </c>
      <c r="AF49" s="78">
        <f>'Acum. em 4 trimestres'!O49/100</f>
        <v>4.5996192188648477E-2</v>
      </c>
      <c r="AG49" s="78">
        <f>'Acum. em 4 trimestres'!Q49/100</f>
        <v>5.1680377608371408E-2</v>
      </c>
      <c r="AH49" s="1" t="s">
        <v>75</v>
      </c>
      <c r="AI49" s="78">
        <f t="shared" si="39"/>
        <v>2.5507268848411701E-3</v>
      </c>
      <c r="AJ49" s="78">
        <f t="shared" si="40"/>
        <v>5.2957740128301792E-3</v>
      </c>
      <c r="AK49" s="78">
        <f t="shared" si="41"/>
        <v>2.5943452295132029E-2</v>
      </c>
      <c r="AL49" s="78">
        <f t="shared" si="42"/>
        <v>7.7916779747829205E-3</v>
      </c>
      <c r="AM49" s="81">
        <f>'PIB Var. Real 4t'!Z48</f>
        <v>4.1916188652981079E-2</v>
      </c>
      <c r="AN49" s="78">
        <f>SUM(AI49:AL49)-('Acum. em 4 trimestres'!R49/100)</f>
        <v>-3.3455748539477914E-4</v>
      </c>
      <c r="AR49" s="81">
        <f>SUM('Valores Correntes'!S46:S49)/SUM('Valores Correntes'!$R46:$R49)</f>
        <v>0.60170963292277602</v>
      </c>
      <c r="AS49" s="81">
        <f>SUM('Valores Correntes'!T46:T49)/SUM('Valores Correntes'!$R46:$R49)</f>
        <v>0.18990992090192327</v>
      </c>
      <c r="AT49" s="81">
        <f>SUM('Valores Correntes'!U46:U49)/SUM('Valores Correntes'!$R46:$R49)</f>
        <v>0.17180768606567387</v>
      </c>
      <c r="AU49" s="81">
        <f>SUM('Valores Correntes'!V46:V49)/SUM('Valores Correntes'!$R46:$R49)</f>
        <v>1.2020540007835147E-2</v>
      </c>
      <c r="AV49" s="81">
        <f>SUM('Valores Correntes'!W46:W49)/SUM('Valores Correntes'!$R46:$R49)</f>
        <v>0.1429115611417601</v>
      </c>
      <c r="AW49" s="81">
        <f>SUM('Valores Correntes'!X46:X49)/SUM('Valores Correntes'!$R46:$R49)</f>
        <v>0.11835934103996845</v>
      </c>
      <c r="AY49" s="80">
        <f>'Acum. em 4 trimestres'!S49/100</f>
        <v>5.635924257533298E-2</v>
      </c>
      <c r="AZ49" s="80">
        <f>'Acum. em 4 trimestres'!T49/100</f>
        <v>3.8958997548831586E-2</v>
      </c>
      <c r="BA49" s="80">
        <f>'Acum. em 4 trimestres'!U49/100</f>
        <v>6.3027213081951139E-2</v>
      </c>
      <c r="BB49" s="80"/>
      <c r="BC49" s="80">
        <f>'Acum. em 4 trimestres'!V49/100</f>
        <v>4.2054413947608005E-2</v>
      </c>
      <c r="BD49" s="80">
        <f>'Acum. em 4 trimestres'!W49/100</f>
        <v>0.18841102024323608</v>
      </c>
      <c r="BF49" s="1" t="s">
        <v>75</v>
      </c>
      <c r="BG49" s="83">
        <f t="shared" ref="BG49:BL49" si="48">AY49*AR45</f>
        <v>3.418703131329609E-2</v>
      </c>
      <c r="BH49" s="83">
        <f t="shared" si="48"/>
        <v>7.3790156465417759E-3</v>
      </c>
      <c r="BI49" s="83">
        <f t="shared" si="48"/>
        <v>1.080735585671672E-2</v>
      </c>
      <c r="BJ49" s="83">
        <f t="shared" si="48"/>
        <v>0</v>
      </c>
      <c r="BK49" s="83">
        <f t="shared" si="48"/>
        <v>6.2338183180271831E-3</v>
      </c>
      <c r="BL49" s="83">
        <f t="shared" si="48"/>
        <v>2.1862298675318088E-2</v>
      </c>
      <c r="BM49" s="83">
        <f t="shared" si="6"/>
        <v>4.1916188652981079E-2</v>
      </c>
      <c r="BO49" s="83">
        <f t="shared" si="7"/>
        <v>3.6744922459263682E-2</v>
      </c>
      <c r="BQ49" s="83">
        <f t="shared" si="8"/>
        <v>5.171266193717397E-3</v>
      </c>
    </row>
    <row r="50" spans="1:69" ht="12.75" customHeight="1" x14ac:dyDescent="0.25">
      <c r="A50" s="110" t="s">
        <v>74</v>
      </c>
      <c r="B50" s="111">
        <v>15213.666728904504</v>
      </c>
      <c r="C50" s="111">
        <v>1897.3036147791274</v>
      </c>
      <c r="D50" s="111">
        <v>32752.098585354197</v>
      </c>
      <c r="E50" s="111">
        <v>5224.4482252836842</v>
      </c>
      <c r="F50" s="111">
        <v>12795.848856184883</v>
      </c>
      <c r="G50" s="111">
        <v>53265.905338294273</v>
      </c>
      <c r="H50" s="111">
        <v>18518.102415926336</v>
      </c>
      <c r="I50" s="111">
        <v>7050.0502246906972</v>
      </c>
      <c r="J50" s="111">
        <v>7845.9160227855546</v>
      </c>
      <c r="K50" s="111">
        <v>22831.120105773276</v>
      </c>
      <c r="L50" s="111">
        <v>23364.820856078066</v>
      </c>
      <c r="M50" s="111">
        <v>30027.300549084168</v>
      </c>
      <c r="N50" s="111">
        <v>35420.393632412408</v>
      </c>
      <c r="O50" s="111">
        <v>145924.75439150451</v>
      </c>
      <c r="P50" s="111">
        <v>214078.14165335431</v>
      </c>
      <c r="Q50" s="111">
        <v>34105.202158152009</v>
      </c>
      <c r="R50" s="112">
        <v>248459.00643105077</v>
      </c>
      <c r="S50" s="111">
        <v>150376.7080118515</v>
      </c>
      <c r="T50" s="111">
        <v>47861.052469561822</v>
      </c>
      <c r="U50" s="111">
        <v>46636.117559640246</v>
      </c>
      <c r="V50" s="111">
        <v>32942.518165379814</v>
      </c>
      <c r="W50" s="111">
        <v>26428.393179360683</v>
      </c>
      <c r="Y50" s="77">
        <f>SUM('Valores Correntes'!B47:B50)/SUM('Valores Correntes'!$R47:$R50)</f>
        <v>4.5855791970680827E-2</v>
      </c>
      <c r="Z50" s="77">
        <f>SUM('Valores Correntes'!G47:G50)/SUM('Valores Correntes'!$R47:$R50)</f>
        <v>0.23158554068934978</v>
      </c>
      <c r="AA50" s="77">
        <f>SUM('Valores Correntes'!O47:O50)/SUM('Valores Correntes'!$R47:$R50)</f>
        <v>0.57559000571548458</v>
      </c>
      <c r="AB50" s="77">
        <f>SUM('Valores Correntes'!Q47:Q50)/SUM('Valores Correntes'!$R47:$R50)</f>
        <v>0.14696866162448469</v>
      </c>
      <c r="AC50" s="79"/>
      <c r="AD50" s="78">
        <f>'Acum. em 4 trimestres'!B50/100</f>
        <v>5.8681089371874773E-2</v>
      </c>
      <c r="AE50" s="78">
        <f>'Acum. em 4 trimestres'!G50/100</f>
        <v>4.8534762594307557E-2</v>
      </c>
      <c r="AF50" s="78">
        <f>'Acum. em 4 trimestres'!O50/100</f>
        <v>5.1228601090783865E-2</v>
      </c>
      <c r="AG50" s="78">
        <f>'Acum. em 4 trimestres'!Q50/100</f>
        <v>5.7835131340988388E-2</v>
      </c>
      <c r="AH50" s="1" t="s">
        <v>74</v>
      </c>
      <c r="AI50" s="78">
        <f t="shared" si="39"/>
        <v>2.5952086595950872E-3</v>
      </c>
      <c r="AJ50" s="78">
        <f t="shared" si="40"/>
        <v>1.1510305715782343E-2</v>
      </c>
      <c r="AK50" s="78">
        <f t="shared" si="41"/>
        <v>2.911377585373711E-2</v>
      </c>
      <c r="AL50" s="78">
        <f t="shared" si="42"/>
        <v>8.6930531479980575E-3</v>
      </c>
      <c r="AM50" s="81">
        <f>'PIB Var. Real 4t'!Z49</f>
        <v>5.2590929053890845E-2</v>
      </c>
      <c r="AN50" s="78">
        <f>SUM(AI50:AL50)-('Acum. em 4 trimestres'!R50/100)</f>
        <v>-6.7858567677824694E-4</v>
      </c>
      <c r="AR50" s="81">
        <f>SUM('Valores Correntes'!S47:S50)/SUM('Valores Correntes'!$R47:$R50)</f>
        <v>0.59843846918639443</v>
      </c>
      <c r="AS50" s="81">
        <f>SUM('Valores Correntes'!T47:T50)/SUM('Valores Correntes'!$R47:$R50)</f>
        <v>0.19033149075010289</v>
      </c>
      <c r="AT50" s="81">
        <f>SUM('Valores Correntes'!U47:U50)/SUM('Valores Correntes'!$R47:$R50)</f>
        <v>0.17304982940375363</v>
      </c>
      <c r="AU50" s="81">
        <f>SUM('Valores Correntes'!V47:V50)/SUM('Valores Correntes'!$R47:$R50)</f>
        <v>1.4848373220444532E-2</v>
      </c>
      <c r="AV50" s="81">
        <f>SUM('Valores Correntes'!W47:W50)/SUM('Valores Correntes'!$R47:$R50)</f>
        <v>0.14181253258773469</v>
      </c>
      <c r="AW50" s="81">
        <f>SUM('Valores Correntes'!X47:X50)/SUM('Valores Correntes'!$R47:$R50)</f>
        <v>0.11848069514843018</v>
      </c>
      <c r="AY50" s="80">
        <f>'Acum. em 4 trimestres'!S50/100</f>
        <v>5.7334224006727386E-2</v>
      </c>
      <c r="AZ50" s="80">
        <f>'Acum. em 4 trimestres'!T50/100</f>
        <v>4.9462686697680169E-2</v>
      </c>
      <c r="BA50" s="80">
        <f>'Acum. em 4 trimestres'!U50/100</f>
        <v>8.5174788775975951E-2</v>
      </c>
      <c r="BB50" s="80"/>
      <c r="BC50" s="80">
        <f>'Acum. em 4 trimestres'!V50/100</f>
        <v>7.7474553267089075E-2</v>
      </c>
      <c r="BD50" s="80">
        <f>'Acum. em 4 trimestres'!W50/100</f>
        <v>0.1984897056116155</v>
      </c>
      <c r="BF50" s="1" t="s">
        <v>74</v>
      </c>
      <c r="BG50" s="83">
        <f t="shared" ref="BG50:BL50" si="49">AY50*AR46</f>
        <v>3.4927552797122077E-2</v>
      </c>
      <c r="BH50" s="83">
        <f t="shared" si="49"/>
        <v>9.3902806710488961E-3</v>
      </c>
      <c r="BI50" s="83">
        <f t="shared" si="49"/>
        <v>1.4606669276283808E-2</v>
      </c>
      <c r="BJ50" s="83">
        <f t="shared" si="49"/>
        <v>0</v>
      </c>
      <c r="BK50" s="83">
        <f t="shared" si="49"/>
        <v>1.1148852219233899E-2</v>
      </c>
      <c r="BL50" s="83">
        <f t="shared" si="49"/>
        <v>2.2719275639301102E-2</v>
      </c>
      <c r="BM50" s="83">
        <f t="shared" si="6"/>
        <v>5.2590929053890845E-2</v>
      </c>
      <c r="BO50" s="83">
        <f t="shared" si="7"/>
        <v>4.735407932438758E-2</v>
      </c>
      <c r="BQ50" s="83">
        <f t="shared" si="8"/>
        <v>5.2368497295032651E-3</v>
      </c>
    </row>
    <row r="51" spans="1:69" ht="12.75" customHeight="1" x14ac:dyDescent="0.25">
      <c r="A51" s="110" t="s">
        <v>73</v>
      </c>
      <c r="B51" s="111">
        <v>15344.875186080442</v>
      </c>
      <c r="C51" s="111">
        <v>1926.2463882899951</v>
      </c>
      <c r="D51" s="111">
        <v>35002.738812036463</v>
      </c>
      <c r="E51" s="111">
        <v>5222.5061750798995</v>
      </c>
      <c r="F51" s="111">
        <v>13548.616567145427</v>
      </c>
      <c r="G51" s="111">
        <v>56058.849773795002</v>
      </c>
      <c r="H51" s="111">
        <v>19257.08981362245</v>
      </c>
      <c r="I51" s="111">
        <v>7174.445998649272</v>
      </c>
      <c r="J51" s="111">
        <v>8029.1408523938626</v>
      </c>
      <c r="K51" s="111">
        <v>23926.456765320763</v>
      </c>
      <c r="L51" s="111">
        <v>23612.681492421645</v>
      </c>
      <c r="M51" s="111">
        <v>30806.516319837774</v>
      </c>
      <c r="N51" s="111">
        <v>35305.7352465027</v>
      </c>
      <c r="O51" s="111">
        <v>149023.83050066611</v>
      </c>
      <c r="P51" s="111">
        <v>220336.68440503618</v>
      </c>
      <c r="Q51" s="111">
        <v>34884.006324608781</v>
      </c>
      <c r="R51" s="112">
        <v>255482.06687651895</v>
      </c>
      <c r="S51" s="111">
        <v>153563.724902057</v>
      </c>
      <c r="T51" s="111">
        <v>47760.959264752593</v>
      </c>
      <c r="U51" s="111">
        <v>49916.115544016917</v>
      </c>
      <c r="V51" s="111">
        <v>35179.429445478563</v>
      </c>
      <c r="W51" s="111">
        <v>30227.001842577851</v>
      </c>
      <c r="Y51" s="77">
        <f>SUM('Valores Correntes'!B48:B51)/SUM('Valores Correntes'!$R48:$R51)</f>
        <v>4.5012580905909698E-2</v>
      </c>
      <c r="Z51" s="77">
        <f>SUM('Valores Correntes'!G48:G51)/SUM('Valores Correntes'!$R48:$R51)</f>
        <v>0.23154906637619252</v>
      </c>
      <c r="AA51" s="77">
        <f>SUM('Valores Correntes'!O48:O51)/SUM('Valores Correntes'!$R48:$R51)</f>
        <v>0.57590782048505995</v>
      </c>
      <c r="AB51" s="77">
        <f>SUM('Valores Correntes'!Q48:Q51)/SUM('Valores Correntes'!$R48:$R51)</f>
        <v>0.14753053223283794</v>
      </c>
      <c r="AC51" s="79"/>
      <c r="AD51" s="78">
        <f>'Acum. em 4 trimestres'!B51/100</f>
        <v>4.2715285281047066E-2</v>
      </c>
      <c r="AE51" s="78">
        <f>'Acum. em 4 trimestres'!G51/100</f>
        <v>5.9981996999103337E-2</v>
      </c>
      <c r="AF51" s="78">
        <f>'Acum. em 4 trimestres'!O51/100</f>
        <v>5.3746494419242286E-2</v>
      </c>
      <c r="AG51" s="78">
        <f>'Acum. em 4 trimestres'!Q51/100</f>
        <v>5.9154017423264316E-2</v>
      </c>
      <c r="AH51" s="1" t="s">
        <v>73</v>
      </c>
      <c r="AI51" s="78">
        <f t="shared" si="39"/>
        <v>1.876597359596318E-3</v>
      </c>
      <c r="AJ51" s="78">
        <f t="shared" si="40"/>
        <v>1.4201040671648757E-2</v>
      </c>
      <c r="AK51" s="78">
        <f t="shared" si="41"/>
        <v>3.0632000611242743E-2</v>
      </c>
      <c r="AL51" s="78">
        <f t="shared" si="42"/>
        <v>8.83627356340521E-3</v>
      </c>
      <c r="AM51" s="81">
        <f>'PIB Var. Real 4t'!Z50</f>
        <v>5.6078025157588751E-2</v>
      </c>
      <c r="AN51" s="78">
        <f>SUM(AI51:AL51)-('Acum. em 4 trimestres'!R51/100)</f>
        <v>-5.3211295169572348E-4</v>
      </c>
      <c r="AR51" s="81">
        <f>SUM('Valores Correntes'!S48:S51)/SUM('Valores Correntes'!$R48:$R51)</f>
        <v>0.59743322907246066</v>
      </c>
      <c r="AS51" s="81">
        <f>SUM('Valores Correntes'!T48:T51)/SUM('Valores Correntes'!$R48:$R51)</f>
        <v>0.19001885565239732</v>
      </c>
      <c r="AT51" s="81">
        <f>SUM('Valores Correntes'!U48:U51)/SUM('Valores Correntes'!$R48:$R51)</f>
        <v>0.17635155636627492</v>
      </c>
      <c r="AU51" s="81">
        <f>SUM('Valores Correntes'!V48:V51)/SUM('Valores Correntes'!$R48:$R51)</f>
        <v>1.8104450249195238E-2</v>
      </c>
      <c r="AV51" s="81">
        <f>SUM('Valores Correntes'!W48:W51)/SUM('Valores Correntes'!$R48:$R51)</f>
        <v>0.13679417906654151</v>
      </c>
      <c r="AW51" s="81">
        <f>SUM('Valores Correntes'!X48:X51)/SUM('Valores Correntes'!$R48:$R51)</f>
        <v>0.11870227040686955</v>
      </c>
      <c r="AY51" s="80">
        <f>'Acum. em 4 trimestres'!S51/100</f>
        <v>5.8558898332305764E-2</v>
      </c>
      <c r="AZ51" s="80">
        <f>'Acum. em 4 trimestres'!T51/100</f>
        <v>5.5146568727213685E-2</v>
      </c>
      <c r="BA51" s="80">
        <f>'Acum. em 4 trimestres'!U51/100</f>
        <v>0.10708743678676559</v>
      </c>
      <c r="BB51" s="80"/>
      <c r="BC51" s="80">
        <f>'Acum. em 4 trimestres'!V51/100</f>
        <v>5.9190617284802682E-2</v>
      </c>
      <c r="BD51" s="80">
        <f>'Acum. em 4 trimestres'!W51/100</f>
        <v>0.19608332761035041</v>
      </c>
      <c r="BF51" s="1" t="s">
        <v>73</v>
      </c>
      <c r="BG51" s="83">
        <f t="shared" ref="BG51:BL51" si="50">AY51*AR47</f>
        <v>3.5579566323354912E-2</v>
      </c>
      <c r="BH51" s="83">
        <f t="shared" si="50"/>
        <v>1.0470570987218436E-2</v>
      </c>
      <c r="BI51" s="83">
        <f t="shared" si="50"/>
        <v>1.8391485695458881E-2</v>
      </c>
      <c r="BJ51" s="83">
        <f t="shared" si="50"/>
        <v>0</v>
      </c>
      <c r="BK51" s="83">
        <f t="shared" si="50"/>
        <v>8.547352924418463E-3</v>
      </c>
      <c r="BL51" s="83">
        <f t="shared" si="50"/>
        <v>2.2695114135919802E-2</v>
      </c>
      <c r="BM51" s="83">
        <f t="shared" si="6"/>
        <v>5.6078025157588751E-2</v>
      </c>
      <c r="BO51" s="83">
        <f t="shared" si="7"/>
        <v>5.0293861794530895E-2</v>
      </c>
      <c r="BQ51" s="83">
        <f t="shared" si="8"/>
        <v>5.7841633630578565E-3</v>
      </c>
    </row>
    <row r="52" spans="1:69" ht="12.75" customHeight="1" x14ac:dyDescent="0.25">
      <c r="A52" s="113" t="s">
        <v>72</v>
      </c>
      <c r="B52" s="111">
        <v>10707.797857100073</v>
      </c>
      <c r="C52" s="111">
        <v>1930.1746185590841</v>
      </c>
      <c r="D52" s="111">
        <v>34704.287322207412</v>
      </c>
      <c r="E52" s="111">
        <v>5343.2579069783187</v>
      </c>
      <c r="F52" s="111">
        <v>13299.337647875071</v>
      </c>
      <c r="G52" s="111">
        <v>55759.568376898933</v>
      </c>
      <c r="H52" s="111">
        <v>19822.566236514249</v>
      </c>
      <c r="I52" s="111">
        <v>7546.4361898155294</v>
      </c>
      <c r="J52" s="111">
        <v>8681.9311930494896</v>
      </c>
      <c r="K52" s="111">
        <v>25468.579673103977</v>
      </c>
      <c r="L52" s="111">
        <v>23728.791326803286</v>
      </c>
      <c r="M52" s="111">
        <v>31934.948960882397</v>
      </c>
      <c r="N52" s="111">
        <v>34970.350635967705</v>
      </c>
      <c r="O52" s="111">
        <v>153098.36573564872</v>
      </c>
      <c r="P52" s="111">
        <v>220486.79135892456</v>
      </c>
      <c r="Q52" s="111">
        <v>35832.301234123697</v>
      </c>
      <c r="R52" s="112">
        <v>256675.30161136528</v>
      </c>
      <c r="S52" s="111">
        <v>161858.23238420478</v>
      </c>
      <c r="T52" s="111">
        <v>48795.190305592019</v>
      </c>
      <c r="U52" s="111">
        <v>49475.977386272556</v>
      </c>
      <c r="V52" s="111">
        <v>34225.79635053777</v>
      </c>
      <c r="W52" s="111">
        <v>30822.819407569259</v>
      </c>
      <c r="Y52" s="77">
        <f>SUM('Valores Correntes'!B49:B52)/SUM('Valores Correntes'!$R49:$R52)</f>
        <v>4.4169154361723535E-2</v>
      </c>
      <c r="Z52" s="77">
        <f>SUM('Valores Correntes'!G49:G52)/SUM('Valores Correntes'!$R49:$R52)</f>
        <v>0.23125380408552026</v>
      </c>
      <c r="AA52" s="77">
        <f>SUM('Valores Correntes'!O49:O52)/SUM('Valores Correntes'!$R49:$R52)</f>
        <v>0.57726236219718952</v>
      </c>
      <c r="AB52" s="77">
        <f>SUM('Valores Correntes'!Q49:Q52)/SUM('Valores Correntes'!$R49:$R52)</f>
        <v>0.14731467935556677</v>
      </c>
      <c r="AC52" s="79"/>
      <c r="AD52" s="78">
        <f>'Acum. em 4 trimestres'!B52/100</f>
        <v>3.2470010283884188E-2</v>
      </c>
      <c r="AE52" s="78">
        <f>'Acum. em 4 trimestres'!G52/100</f>
        <v>6.2066641768515396E-2</v>
      </c>
      <c r="AF52" s="78">
        <f>'Acum. em 4 trimestres'!O52/100</f>
        <v>5.8265112624298343E-2</v>
      </c>
      <c r="AG52" s="78">
        <f>'Acum. em 4 trimestres'!Q52/100</f>
        <v>7.6099287091038414E-2</v>
      </c>
      <c r="AH52" s="1" t="s">
        <v>72</v>
      </c>
      <c r="AI52" s="78">
        <f t="shared" si="39"/>
        <v>1.4189536644379291E-3</v>
      </c>
      <c r="AJ52" s="78">
        <f t="shared" si="40"/>
        <v>1.4612983588942722E-2</v>
      </c>
      <c r="AK52" s="78">
        <f t="shared" si="41"/>
        <v>3.3291594172518896E-2</v>
      </c>
      <c r="AL52" s="78">
        <f t="shared" si="42"/>
        <v>1.1375174818028733E-2</v>
      </c>
      <c r="AM52" s="81">
        <f>'PIB Var. Real 4t'!Z51</f>
        <v>6.0698706243928147E-2</v>
      </c>
      <c r="AN52" s="78">
        <f>SUM(AI52:AL52)-('Acum. em 4 trimestres'!R52/100)</f>
        <v>1.3877787807814457E-16</v>
      </c>
      <c r="AR52" s="81">
        <f>SUM('Valores Correntes'!S49:S52)/SUM('Valores Correntes'!$R49:$R52)</f>
        <v>0.59874947568157344</v>
      </c>
      <c r="AS52" s="81">
        <f>SUM('Valores Correntes'!T49:T52)/SUM('Valores Correntes'!$R49:$R52)</f>
        <v>0.18942987616665422</v>
      </c>
      <c r="AT52" s="81">
        <f>SUM('Valores Correntes'!U49:U52)/SUM('Valores Correntes'!$R49:$R52)</f>
        <v>0.17995761341870417</v>
      </c>
      <c r="AU52" s="81">
        <f>SUM('Valores Correntes'!V49:V52)/SUM('Valores Correntes'!$R49:$R52)</f>
        <v>1.8235646404874246E-2</v>
      </c>
      <c r="AV52" s="81">
        <f>SUM('Valores Correntes'!W49:W52)/SUM('Valores Correntes'!$R49:$R52)</f>
        <v>0.13327675104299991</v>
      </c>
      <c r="AW52" s="81">
        <f>SUM('Valores Correntes'!X49:X52)/SUM('Valores Correntes'!$R49:$R52)</f>
        <v>0.119649362714806</v>
      </c>
      <c r="AY52" s="80">
        <f>'Acum. em 4 trimestres'!S52/100</f>
        <v>6.3762706266344393E-2</v>
      </c>
      <c r="AZ52" s="80">
        <f>'Acum. em 4 trimestres'!T52/100</f>
        <v>4.0691466623429484E-2</v>
      </c>
      <c r="BA52" s="80">
        <f>'Acum. em 4 trimestres'!U52/100</f>
        <v>0.11952407864478021</v>
      </c>
      <c r="BB52" s="80"/>
      <c r="BC52" s="80">
        <f>'Acum. em 4 trimestres'!V52/100</f>
        <v>6.1761016395535995E-2</v>
      </c>
      <c r="BD52" s="80">
        <f>'Acum. em 4 trimestres'!W52/100</f>
        <v>0.19557598689617106</v>
      </c>
      <c r="BF52" s="1" t="s">
        <v>72</v>
      </c>
      <c r="BG52" s="83">
        <f t="shared" ref="BG52:BL52" si="51">AY52*AR48</f>
        <v>3.8536698115339128E-2</v>
      </c>
      <c r="BH52" s="83">
        <f t="shared" si="51"/>
        <v>7.7472145335218245E-3</v>
      </c>
      <c r="BI52" s="83">
        <f t="shared" si="51"/>
        <v>2.0570451999257534E-2</v>
      </c>
      <c r="BJ52" s="83">
        <f t="shared" si="51"/>
        <v>0</v>
      </c>
      <c r="BK52" s="83">
        <f t="shared" si="51"/>
        <v>8.8777238481071389E-3</v>
      </c>
      <c r="BL52" s="83">
        <f t="shared" si="51"/>
        <v>2.2818600592910968E-2</v>
      </c>
      <c r="BM52" s="83">
        <f t="shared" si="6"/>
        <v>6.0698706243928147E-2</v>
      </c>
      <c r="BO52" s="83">
        <f t="shared" si="7"/>
        <v>5.2913487903314661E-2</v>
      </c>
      <c r="BQ52" s="83">
        <f t="shared" si="8"/>
        <v>7.7852183406134853E-3</v>
      </c>
    </row>
    <row r="53" spans="1:69" ht="12.75" customHeight="1" x14ac:dyDescent="0.25">
      <c r="A53" s="106" t="s">
        <v>71</v>
      </c>
      <c r="B53" s="107">
        <v>16470.167440084224</v>
      </c>
      <c r="C53" s="107">
        <v>1908.5767301574288</v>
      </c>
      <c r="D53" s="107">
        <v>31782.331679799372</v>
      </c>
      <c r="E53" s="107">
        <v>5231.1846350851883</v>
      </c>
      <c r="F53" s="107">
        <v>12651.534173503993</v>
      </c>
      <c r="G53" s="107">
        <v>52235.950429897064</v>
      </c>
      <c r="H53" s="107">
        <v>18657.107806623189</v>
      </c>
      <c r="I53" s="107">
        <v>7319.1393922088528</v>
      </c>
      <c r="J53" s="107">
        <v>8362.0125082683753</v>
      </c>
      <c r="K53" s="107">
        <v>25720.367864764732</v>
      </c>
      <c r="L53" s="107">
        <v>23551.110950670405</v>
      </c>
      <c r="M53" s="107">
        <v>30435.117068950818</v>
      </c>
      <c r="N53" s="107">
        <v>34879.395014413298</v>
      </c>
      <c r="O53" s="107">
        <v>149089.54874084634</v>
      </c>
      <c r="P53" s="107">
        <v>217080.65714402753</v>
      </c>
      <c r="Q53" s="107">
        <v>35227.371788803466</v>
      </c>
      <c r="R53" s="108">
        <v>252635.97426438774</v>
      </c>
      <c r="S53" s="107">
        <v>156783.24030020117</v>
      </c>
      <c r="T53" s="107">
        <v>47196.297541651467</v>
      </c>
      <c r="U53" s="107">
        <v>48935.178372427137</v>
      </c>
      <c r="V53" s="107">
        <v>29789.803877324484</v>
      </c>
      <c r="W53" s="107">
        <v>29534.904305142169</v>
      </c>
      <c r="Y53" s="77">
        <f>SUM('Valores Correntes'!B50:B53)/SUM('Valores Correntes'!$R50:$R53)</f>
        <v>4.5777653820491516E-2</v>
      </c>
      <c r="Z53" s="77">
        <f>SUM('Valores Correntes'!G50:G53)/SUM('Valores Correntes'!$R50:$R53)</f>
        <v>0.22825308955402429</v>
      </c>
      <c r="AA53" s="77">
        <f>SUM('Valores Correntes'!O50:O53)/SUM('Valores Correntes'!$R50:$R53)</f>
        <v>0.57581528337297316</v>
      </c>
      <c r="AB53" s="77">
        <f>SUM('Valores Correntes'!Q50:Q53)/SUM('Valores Correntes'!$R50:$R53)</f>
        <v>0.15015397325251101</v>
      </c>
      <c r="AC53" s="79"/>
      <c r="AD53" s="78">
        <f>'Acum. em 4 trimestres'!B53/100</f>
        <v>3.5076142380459974E-2</v>
      </c>
      <c r="AE53" s="78">
        <f>'Acum. em 4 trimestres'!G53/100</f>
        <v>6.9093124900252656E-2</v>
      </c>
      <c r="AF53" s="78">
        <f>'Acum. em 4 trimestres'!O53/100</f>
        <v>5.7267209296006261E-2</v>
      </c>
      <c r="AG53" s="78">
        <f>'Acum. em 4 trimestres'!Q53/100</f>
        <v>8.2220131145645858E-2</v>
      </c>
      <c r="AH53" s="1" t="s">
        <v>71</v>
      </c>
      <c r="AI53" s="78">
        <f t="shared" si="39"/>
        <v>1.5738768775504113E-3</v>
      </c>
      <c r="AJ53" s="78">
        <f t="shared" si="40"/>
        <v>1.6122515617661374E-2</v>
      </c>
      <c r="AK53" s="78">
        <f t="shared" si="41"/>
        <v>3.2865497026440212E-2</v>
      </c>
      <c r="AL53" s="78">
        <f t="shared" si="42"/>
        <v>1.2159344787434159E-2</v>
      </c>
      <c r="AM53" s="81">
        <f>'PIB Var. Real 4t'!Z52</f>
        <v>6.2994368673929824E-2</v>
      </c>
      <c r="AN53" s="78">
        <f>SUM(AI53:AL53)-('Acum. em 4 trimestres'!R53/100)</f>
        <v>-2.7313436484366349E-4</v>
      </c>
      <c r="AR53" s="81">
        <f>SUM('Valores Correntes'!S50:S53)/SUM('Valores Correntes'!$R50:$R53)</f>
        <v>0.59891932812414983</v>
      </c>
      <c r="AS53" s="81">
        <f>SUM('Valores Correntes'!T50:T53)/SUM('Valores Correntes'!$R50:$R53)</f>
        <v>0.18894101405090935</v>
      </c>
      <c r="AT53" s="81">
        <f>SUM('Valores Correntes'!U50:U53)/SUM('Valores Correntes'!$R50:$R53)</f>
        <v>0.18302596288836689</v>
      </c>
      <c r="AU53" s="81">
        <f>SUM('Valores Correntes'!V50:V53)/SUM('Valores Correntes'!$R50:$R53)</f>
        <v>2.1254813108373082E-2</v>
      </c>
      <c r="AV53" s="81">
        <f>SUM('Valores Correntes'!W50:W53)/SUM('Valores Correntes'!$R50:$R53)</f>
        <v>0.12779249541642357</v>
      </c>
      <c r="AW53" s="81">
        <f>SUM('Valores Correntes'!X50:X53)/SUM('Valores Correntes'!$R50:$R53)</f>
        <v>0.11993361358822276</v>
      </c>
      <c r="AY53" s="80">
        <f>'Acum. em 4 trimestres'!S53/100</f>
        <v>6.5768687484379695E-2</v>
      </c>
      <c r="AZ53" s="80">
        <f>'Acum. em 4 trimestres'!T53/100</f>
        <v>3.7328701824640209E-2</v>
      </c>
      <c r="BA53" s="80">
        <f>'Acum. em 4 trimestres'!U53/100</f>
        <v>0.13094773562039452</v>
      </c>
      <c r="BB53" s="80"/>
      <c r="BC53" s="80">
        <f>'Acum. em 4 trimestres'!V53/100</f>
        <v>4.4214505550162153E-2</v>
      </c>
      <c r="BD53" s="80">
        <f>'Acum. em 4 trimestres'!W53/100</f>
        <v>0.18542514019749423</v>
      </c>
      <c r="BF53" s="1" t="s">
        <v>71</v>
      </c>
      <c r="BG53" s="83">
        <f t="shared" ref="BG53:BL53" si="52">AY53*AR49</f>
        <v>3.9573652804038878E-2</v>
      </c>
      <c r="BH53" s="83">
        <f t="shared" si="52"/>
        <v>7.0890908108889013E-3</v>
      </c>
      <c r="BI53" s="83">
        <f t="shared" si="52"/>
        <v>2.24978274524796E-2</v>
      </c>
      <c r="BJ53" s="83">
        <f t="shared" si="52"/>
        <v>0</v>
      </c>
      <c r="BK53" s="83">
        <f t="shared" si="52"/>
        <v>6.3187640132846895E-3</v>
      </c>
      <c r="BL53" s="83">
        <f t="shared" si="52"/>
        <v>2.1946797406019184E-2</v>
      </c>
      <c r="BM53" s="83">
        <f t="shared" si="6"/>
        <v>6.2994368673929824E-2</v>
      </c>
      <c r="BO53" s="83">
        <f t="shared" si="7"/>
        <v>5.3532537674672892E-2</v>
      </c>
      <c r="BQ53" s="83">
        <f t="shared" si="8"/>
        <v>9.4618309992569316E-3</v>
      </c>
    </row>
    <row r="54" spans="1:69" ht="12.75" customHeight="1" x14ac:dyDescent="0.25">
      <c r="A54" s="106" t="s">
        <v>70</v>
      </c>
      <c r="B54" s="107">
        <v>16896.602017068821</v>
      </c>
      <c r="C54" s="107">
        <v>1994.7956207145858</v>
      </c>
      <c r="D54" s="107">
        <v>34865.627964593732</v>
      </c>
      <c r="E54" s="107">
        <v>5271.9098380647029</v>
      </c>
      <c r="F54" s="107">
        <v>13282.697397990807</v>
      </c>
      <c r="G54" s="107">
        <v>56055.531574716551</v>
      </c>
      <c r="H54" s="107">
        <v>19894.210951201858</v>
      </c>
      <c r="I54" s="107">
        <v>7801.837951275741</v>
      </c>
      <c r="J54" s="107">
        <v>8622.9673793449929</v>
      </c>
      <c r="K54" s="107">
        <v>26451.837250500103</v>
      </c>
      <c r="L54" s="107">
        <v>23720.917988787121</v>
      </c>
      <c r="M54" s="107">
        <v>31675.617877329551</v>
      </c>
      <c r="N54" s="107">
        <v>35602.95103129356</v>
      </c>
      <c r="O54" s="107">
        <v>154362.10535507367</v>
      </c>
      <c r="P54" s="107">
        <v>226787.12771957443</v>
      </c>
      <c r="Q54" s="107">
        <v>37054.107901087074</v>
      </c>
      <c r="R54" s="108">
        <v>264201.67699215846</v>
      </c>
      <c r="S54" s="107">
        <v>160955.11510837328</v>
      </c>
      <c r="T54" s="107">
        <v>48081.17068087501</v>
      </c>
      <c r="U54" s="107">
        <v>52995.227653822752</v>
      </c>
      <c r="V54" s="107">
        <v>34884.1193604215</v>
      </c>
      <c r="W54" s="107">
        <v>32662.262970651962</v>
      </c>
      <c r="Y54" s="77">
        <f>SUM('Valores Correntes'!B51:B54)/SUM('Valores Correntes'!$R51:$R54)</f>
        <v>4.786227231188981E-2</v>
      </c>
      <c r="Z54" s="77">
        <f>SUM('Valores Correntes'!G51:G54)/SUM('Valores Correntes'!$R51:$R54)</f>
        <v>0.22777512322153079</v>
      </c>
      <c r="AA54" s="77">
        <f>SUM('Valores Correntes'!O51:O54)/SUM('Valores Correntes'!$R51:$R54)</f>
        <v>0.57193231144711076</v>
      </c>
      <c r="AB54" s="77">
        <f>SUM('Valores Correntes'!Q51:Q54)/SUM('Valores Correntes'!$R51:$R54)</f>
        <v>0.15243029301946873</v>
      </c>
      <c r="AC54" s="79"/>
      <c r="AD54" s="78">
        <f>'Acum. em 4 trimestres'!B54/100</f>
        <v>6.3520699211460085E-2</v>
      </c>
      <c r="AE54" s="78">
        <f>'Acum. em 4 trimestres'!G54/100</f>
        <v>6.0460509885176039E-2</v>
      </c>
      <c r="AF54" s="78">
        <f>'Acum. em 4 trimestres'!O54/100</f>
        <v>5.6772783403212124E-2</v>
      </c>
      <c r="AG54" s="78">
        <f>'Acum. em 4 trimestres'!Q54/100</f>
        <v>8.5407019669646159E-2</v>
      </c>
      <c r="AH54" s="1" t="s">
        <v>70</v>
      </c>
      <c r="AI54" s="78">
        <f t="shared" si="39"/>
        <v>2.9127919688729034E-3</v>
      </c>
      <c r="AJ54" s="78">
        <f t="shared" si="40"/>
        <v>1.400177987211227E-2</v>
      </c>
      <c r="AK54" s="78">
        <f t="shared" si="41"/>
        <v>3.2677846723538836E-2</v>
      </c>
      <c r="AL54" s="78">
        <f t="shared" si="42"/>
        <v>1.2552155374183934E-2</v>
      </c>
      <c r="AM54" s="81">
        <f>'PIB Var. Real 4t'!Z53</f>
        <v>6.2515794384804702E-2</v>
      </c>
      <c r="AN54" s="78">
        <f>SUM(AI54:AL54)-('Acum. em 4 trimestres'!R54/100)</f>
        <v>-3.7122044609675525E-4</v>
      </c>
      <c r="AR54" s="81">
        <f>SUM('Valores Correntes'!S51:S54)/SUM('Valores Correntes'!$R51:$R54)</f>
        <v>0.59771443276114045</v>
      </c>
      <c r="AS54" s="81">
        <f>SUM('Valores Correntes'!T51:T54)/SUM('Valores Correntes'!$R51:$R54)</f>
        <v>0.18806050085243628</v>
      </c>
      <c r="AT54" s="81">
        <f>SUM('Valores Correntes'!U51:U54)/SUM('Valores Correntes'!$R51:$R54)</f>
        <v>0.18663649097116716</v>
      </c>
      <c r="AU54" s="81">
        <f>SUM('Valores Correntes'!V51:V54)/SUM('Valores Correntes'!$R51:$R54)</f>
        <v>2.4285251757251644E-2</v>
      </c>
      <c r="AV54" s="81">
        <f>SUM('Valores Correntes'!W51:W54)/SUM('Valores Correntes'!$R51:$R54)</f>
        <v>0.12647277614591396</v>
      </c>
      <c r="AW54" s="81">
        <f>SUM('Valores Correntes'!X51:X54)/SUM('Valores Correntes'!$R51:$R54)</f>
        <v>0.12316945248790935</v>
      </c>
      <c r="AY54" s="80">
        <f>'Acum. em 4 trimestres'!S54/100</f>
        <v>6.7894477777083129E-2</v>
      </c>
      <c r="AZ54" s="80">
        <f>'Acum. em 4 trimestres'!T54/100</f>
        <v>2.2117977559503066E-2</v>
      </c>
      <c r="BA54" s="80">
        <f>'Acum. em 4 trimestres'!U54/100</f>
        <v>0.13391003724045136</v>
      </c>
      <c r="BB54" s="80"/>
      <c r="BC54" s="80">
        <f>'Acum. em 4 trimestres'!V54/100</f>
        <v>2.9074295533510597E-2</v>
      </c>
      <c r="BD54" s="80">
        <f>'Acum. em 4 trimestres'!W54/100</f>
        <v>0.20050850962185751</v>
      </c>
      <c r="BF54" s="1" t="s">
        <v>70</v>
      </c>
      <c r="BG54" s="83">
        <f t="shared" ref="BG54:BL54" si="53">AY54*AR50</f>
        <v>4.0630667347127301E-2</v>
      </c>
      <c r="BH54" s="83">
        <f t="shared" si="53"/>
        <v>4.2097476412775413E-3</v>
      </c>
      <c r="BI54" s="83">
        <f t="shared" si="53"/>
        <v>2.3173109099910404E-2</v>
      </c>
      <c r="BJ54" s="83">
        <f t="shared" si="53"/>
        <v>0</v>
      </c>
      <c r="BK54" s="83">
        <f t="shared" si="53"/>
        <v>4.1230994828114001E-3</v>
      </c>
      <c r="BL54" s="83">
        <f t="shared" si="53"/>
        <v>2.375638760317338E-2</v>
      </c>
      <c r="BM54" s="83">
        <f t="shared" si="6"/>
        <v>6.2515794384804702E-2</v>
      </c>
      <c r="BO54" s="83">
        <f t="shared" si="7"/>
        <v>4.8380235967953253E-2</v>
      </c>
      <c r="BQ54" s="83">
        <f t="shared" si="8"/>
        <v>1.4135558416851449E-2</v>
      </c>
    </row>
    <row r="55" spans="1:69" ht="12.75" customHeight="1" x14ac:dyDescent="0.25">
      <c r="A55" s="106" t="s">
        <v>69</v>
      </c>
      <c r="B55" s="107">
        <v>16114.436347709916</v>
      </c>
      <c r="C55" s="107">
        <v>2073.3907089169147</v>
      </c>
      <c r="D55" s="107">
        <v>37408.429995536164</v>
      </c>
      <c r="E55" s="107">
        <v>5411.5063665500247</v>
      </c>
      <c r="F55" s="107">
        <v>14527.431231028817</v>
      </c>
      <c r="G55" s="107">
        <v>59852.899693917549</v>
      </c>
      <c r="H55" s="107">
        <v>21034.462785890693</v>
      </c>
      <c r="I55" s="107">
        <v>7969.7867056835903</v>
      </c>
      <c r="J55" s="107">
        <v>8898.3762652563291</v>
      </c>
      <c r="K55" s="107">
        <v>27170.62977100303</v>
      </c>
      <c r="L55" s="107">
        <v>23960.981514262141</v>
      </c>
      <c r="M55" s="107">
        <v>32697.948868990465</v>
      </c>
      <c r="N55" s="107">
        <v>35635.383019242821</v>
      </c>
      <c r="O55" s="107">
        <v>158276.30972092191</v>
      </c>
      <c r="P55" s="107">
        <v>234183.14508479068</v>
      </c>
      <c r="Q55" s="107">
        <v>38728.424233121325</v>
      </c>
      <c r="R55" s="108">
        <v>273316.78785934381</v>
      </c>
      <c r="S55" s="107">
        <v>166398.59849286496</v>
      </c>
      <c r="T55" s="107">
        <v>49640.061034803948</v>
      </c>
      <c r="U55" s="107">
        <v>58877.96858397196</v>
      </c>
      <c r="V55" s="107">
        <v>36352.753868666834</v>
      </c>
      <c r="W55" s="107">
        <v>36712.595415567244</v>
      </c>
      <c r="Y55" s="77">
        <f>SUM('Valores Correntes'!B52:B55)/SUM('Valores Correntes'!$R52:$R55)</f>
        <v>4.7343739663337922E-2</v>
      </c>
      <c r="Z55" s="77">
        <f>SUM('Valores Correntes'!G52:G55)/SUM('Valores Correntes'!$R52:$R55)</f>
        <v>0.23129741807875304</v>
      </c>
      <c r="AA55" s="77">
        <f>SUM('Valores Correntes'!O52:O55)/SUM('Valores Correntes'!$R52:$R55)</f>
        <v>0.56756081853006146</v>
      </c>
      <c r="AB55" s="77">
        <f>SUM('Valores Correntes'!Q52:Q55)/SUM('Valores Correntes'!$R52:$R55)</f>
        <v>0.15379802372784751</v>
      </c>
      <c r="AC55" s="79"/>
      <c r="AD55" s="78">
        <f>'Acum. em 4 trimestres'!B55/100</f>
        <v>6.4228534675900395E-2</v>
      </c>
      <c r="AE55" s="78">
        <f>'Acum. em 4 trimestres'!G55/100</f>
        <v>6.0127205253555527E-2</v>
      </c>
      <c r="AF55" s="78">
        <f>'Acum. em 4 trimestres'!O55/100</f>
        <v>5.8875106102943775E-2</v>
      </c>
      <c r="AG55" s="78">
        <f>'Acum. em 4 trimestres'!Q55/100</f>
        <v>9.6767107152669882E-2</v>
      </c>
      <c r="AH55" s="1" t="s">
        <v>69</v>
      </c>
      <c r="AI55" s="78">
        <f t="shared" si="39"/>
        <v>2.8910921135669931E-3</v>
      </c>
      <c r="AJ55" s="78">
        <f t="shared" si="40"/>
        <v>1.392239824027048E-2</v>
      </c>
      <c r="AK55" s="78">
        <f t="shared" si="41"/>
        <v>3.3906634036573E-2</v>
      </c>
      <c r="AL55" s="78">
        <f t="shared" si="42"/>
        <v>1.4276102820865446E-2</v>
      </c>
      <c r="AM55" s="81">
        <f>'PIB Var. Real 4t'!Z54</f>
        <v>6.5348292484059378E-2</v>
      </c>
      <c r="AN55" s="78">
        <f>SUM(AI55:AL55)-('Acum. em 4 trimestres'!R55/100)</f>
        <v>-3.5206527278346111E-4</v>
      </c>
      <c r="AR55" s="81">
        <f>SUM('Valores Correntes'!S52:S55)/SUM('Valores Correntes'!$R52:$R55)</f>
        <v>0.59703120364924955</v>
      </c>
      <c r="AS55" s="81">
        <f>SUM('Valores Correntes'!T52:T55)/SUM('Valores Correntes'!$R52:$R55)</f>
        <v>0.18705533466548802</v>
      </c>
      <c r="AT55" s="81">
        <f>SUM('Valores Correntes'!U52:U55)/SUM('Valores Correntes'!$R52:$R55)</f>
        <v>0.19207518662990963</v>
      </c>
      <c r="AU55" s="81">
        <f>SUM('Valores Correntes'!V52:V55)/SUM('Valores Correntes'!$R52:$R55)</f>
        <v>2.356586445587637E-2</v>
      </c>
      <c r="AV55" s="81">
        <f>SUM('Valores Correntes'!W52:W55)/SUM('Valores Correntes'!$R52:$R55)</f>
        <v>0.12791486759199139</v>
      </c>
      <c r="AW55" s="81">
        <f>SUM('Valores Correntes'!X52:X55)/SUM('Valores Correntes'!$R52:$R55)</f>
        <v>0.127642456992515</v>
      </c>
      <c r="AY55" s="80">
        <f>'Acum. em 4 trimestres'!S55/100</f>
        <v>7.4307588046637063E-2</v>
      </c>
      <c r="AZ55" s="80">
        <f>'Acum. em 4 trimestres'!T55/100</f>
        <v>2.0068933724975313E-2</v>
      </c>
      <c r="BA55" s="80">
        <f>'Acum. em 4 trimestres'!U55/100</f>
        <v>0.14431034594284764</v>
      </c>
      <c r="BB55" s="80"/>
      <c r="BC55" s="80">
        <f>'Acum. em 4 trimestres'!V55/100</f>
        <v>3.4831147773076498E-2</v>
      </c>
      <c r="BD55" s="80">
        <f>'Acum. em 4 trimestres'!W55/100</f>
        <v>0.20604134680276331</v>
      </c>
      <c r="BF55" s="1" t="s">
        <v>69</v>
      </c>
      <c r="BG55" s="83">
        <f t="shared" ref="BG55:BL55" si="54">AY55*AR51</f>
        <v>4.4393822271288561E-2</v>
      </c>
      <c r="BH55" s="83">
        <f t="shared" si="54"/>
        <v>3.8134758205836125E-3</v>
      </c>
      <c r="BI55" s="83">
        <f t="shared" si="54"/>
        <v>2.544935410677673E-2</v>
      </c>
      <c r="BJ55" s="83">
        <f t="shared" si="54"/>
        <v>0</v>
      </c>
      <c r="BK55" s="83">
        <f t="shared" si="54"/>
        <v>4.7646982655633954E-3</v>
      </c>
      <c r="BL55" s="83">
        <f t="shared" si="54"/>
        <v>2.4457575663177199E-2</v>
      </c>
      <c r="BM55" s="83">
        <f t="shared" si="6"/>
        <v>6.5348292484059378E-2</v>
      </c>
      <c r="BO55" s="83">
        <f t="shared" si="7"/>
        <v>5.3963774801035105E-2</v>
      </c>
      <c r="BQ55" s="83">
        <f t="shared" si="8"/>
        <v>1.1384517683024273E-2</v>
      </c>
    </row>
    <row r="56" spans="1:69" ht="12.75" customHeight="1" x14ac:dyDescent="0.25">
      <c r="A56" s="109" t="s">
        <v>68</v>
      </c>
      <c r="B56" s="107">
        <v>10795.532958370421</v>
      </c>
      <c r="C56" s="107">
        <v>1926.738225019677</v>
      </c>
      <c r="D56" s="107">
        <v>32883.225780991954</v>
      </c>
      <c r="E56" s="107">
        <v>5491.4112976342731</v>
      </c>
      <c r="F56" s="107">
        <v>13768.304319280622</v>
      </c>
      <c r="G56" s="107">
        <v>54460.028895454052</v>
      </c>
      <c r="H56" s="107">
        <v>19319.778171777602</v>
      </c>
      <c r="I56" s="107">
        <v>7568.3844559150557</v>
      </c>
      <c r="J56" s="107">
        <v>9473.1673318347439</v>
      </c>
      <c r="K56" s="107">
        <v>27342.564614474184</v>
      </c>
      <c r="L56" s="107">
        <v>23689.644841974354</v>
      </c>
      <c r="M56" s="107">
        <v>33090.958376885486</v>
      </c>
      <c r="N56" s="107">
        <v>35492.511190587837</v>
      </c>
      <c r="O56" s="107">
        <v>156365.9037128053</v>
      </c>
      <c r="P56" s="107">
        <v>222255.70495522881</v>
      </c>
      <c r="Q56" s="107">
        <v>36680.03662539988</v>
      </c>
      <c r="R56" s="108">
        <v>259314.94411976315</v>
      </c>
      <c r="S56" s="107">
        <v>167539.7049581969</v>
      </c>
      <c r="T56" s="107">
        <v>49223.938393473298</v>
      </c>
      <c r="U56" s="107">
        <v>52210.704497831364</v>
      </c>
      <c r="V56" s="107">
        <v>32186.180936081619</v>
      </c>
      <c r="W56" s="107">
        <v>33395.133507704013</v>
      </c>
      <c r="Y56" s="77">
        <f>SUM('Valores Correntes'!B53:B56)/SUM('Valores Correntes'!$R53:$R56)</f>
        <v>4.5678511810472243E-2</v>
      </c>
      <c r="Z56" s="77">
        <f>SUM('Valores Correntes'!G53:G56)/SUM('Valores Correntes'!$R53:$R56)</f>
        <v>0.23085293752179922</v>
      </c>
      <c r="AA56" s="77">
        <f>SUM('Valores Correntes'!O53:O56)/SUM('Valores Correntes'!$R53:$R56)</f>
        <v>0.56804861774134319</v>
      </c>
      <c r="AB56" s="77">
        <f>SUM('Valores Correntes'!Q53:Q56)/SUM('Valores Correntes'!$R53:$R56)</f>
        <v>0.1554199329263852</v>
      </c>
      <c r="AC56" s="79"/>
      <c r="AD56" s="78">
        <f>'Acum. em 4 trimestres'!B56/100</f>
        <v>5.770967191412768E-2</v>
      </c>
      <c r="AE56" s="78">
        <f>'Acum. em 4 trimestres'!G56/100</f>
        <v>4.0996114015680263E-2</v>
      </c>
      <c r="AF56" s="78">
        <f>'Acum. em 4 trimestres'!O56/100</f>
        <v>4.8240191257270082E-2</v>
      </c>
      <c r="AG56" s="78">
        <f>'Acum. em 4 trimestres'!Q56/100</f>
        <v>7.5112765688448269E-2</v>
      </c>
      <c r="AH56" s="1" t="s">
        <v>68</v>
      </c>
      <c r="AI56" s="78">
        <f t="shared" si="39"/>
        <v>2.5489874069395267E-3</v>
      </c>
      <c r="AJ56" s="78">
        <f t="shared" si="40"/>
        <v>9.4805073188497756E-3</v>
      </c>
      <c r="AK56" s="78">
        <f t="shared" si="41"/>
        <v>2.7847246758015937E-2</v>
      </c>
      <c r="AL56" s="78">
        <f t="shared" si="42"/>
        <v>1.1065212992903575E-2</v>
      </c>
      <c r="AM56" s="81">
        <f>'PIB Var. Real 4t'!Z55</f>
        <v>5.0941954476708906E-2</v>
      </c>
      <c r="AN56" s="78">
        <f>SUM(AI56:AL56)-('Acum. em 4 trimestres'!R56/100)</f>
        <v>-9.0205620750793969E-17</v>
      </c>
      <c r="AR56" s="81">
        <f>SUM('Valores Correntes'!S53:S56)/SUM('Valores Correntes'!$R53:$R56)</f>
        <v>0.59730792665968879</v>
      </c>
      <c r="AS56" s="81">
        <f>SUM('Valores Correntes'!T53:T56)/SUM('Valores Correntes'!$R53:$R56)</f>
        <v>0.18839392871584185</v>
      </c>
      <c r="AT56" s="81">
        <f>SUM('Valores Correntes'!U53:U56)/SUM('Valores Correntes'!$R53:$R56)</f>
        <v>0.19385329554500555</v>
      </c>
      <c r="AU56" s="81">
        <f>SUM('Valores Correntes'!V53:V56)/SUM('Valores Correntes'!$R53:$R56)</f>
        <v>2.234053297759591E-2</v>
      </c>
      <c r="AV56" s="81">
        <f>SUM('Valores Correntes'!W53:W56)/SUM('Valores Correntes'!$R53:$R56)</f>
        <v>0.1353400051339104</v>
      </c>
      <c r="AW56" s="81">
        <f>SUM('Valores Correntes'!X53:X56)/SUM('Valores Correntes'!$R53:$R56)</f>
        <v>0.1372356890320425</v>
      </c>
      <c r="AY56" s="80">
        <f>'Acum. em 4 trimestres'!S56/100</f>
        <v>6.4642651833791698E-2</v>
      </c>
      <c r="AZ56" s="80">
        <f>'Acum. em 4 trimestres'!T56/100</f>
        <v>2.0450400297053806E-2</v>
      </c>
      <c r="BA56" s="80">
        <f>'Acum. em 4 trimestres'!U56/100</f>
        <v>0.12286957913463148</v>
      </c>
      <c r="BB56" s="80"/>
      <c r="BC56" s="80">
        <f>'Acum. em 4 trimestres'!V56/100</f>
        <v>4.0925097394985954E-3</v>
      </c>
      <c r="BD56" s="80">
        <f>'Acum. em 4 trimestres'!W56/100</f>
        <v>0.17025710243925318</v>
      </c>
      <c r="BF56" s="1" t="s">
        <v>68</v>
      </c>
      <c r="BG56" s="83">
        <f t="shared" ref="BG56:BL56" si="55">AY56*AR52</f>
        <v>3.870475389214928E-2</v>
      </c>
      <c r="BH56" s="83">
        <f t="shared" si="55"/>
        <v>3.8739167958294109E-3</v>
      </c>
      <c r="BI56" s="83">
        <f t="shared" si="55"/>
        <v>2.2111316222828893E-2</v>
      </c>
      <c r="BJ56" s="83">
        <f t="shared" si="55"/>
        <v>0</v>
      </c>
      <c r="BK56" s="83">
        <f t="shared" si="55"/>
        <v>5.4543640169220668E-4</v>
      </c>
      <c r="BL56" s="83">
        <f t="shared" si="55"/>
        <v>2.0371153804526084E-2</v>
      </c>
      <c r="BM56" s="83">
        <f t="shared" si="6"/>
        <v>5.0941954476708906E-2</v>
      </c>
      <c r="BO56" s="83">
        <f t="shared" si="7"/>
        <v>4.4864269507973696E-2</v>
      </c>
      <c r="BQ56" s="83">
        <f t="shared" si="8"/>
        <v>6.07768496873521E-3</v>
      </c>
    </row>
    <row r="57" spans="1:69" ht="12.75" customHeight="1" x14ac:dyDescent="0.25">
      <c r="A57" s="110" t="s">
        <v>67</v>
      </c>
      <c r="B57" s="111">
        <v>16239.196558197129</v>
      </c>
      <c r="C57" s="111">
        <v>1801.3280336761263</v>
      </c>
      <c r="D57" s="111">
        <v>26622.034349848407</v>
      </c>
      <c r="E57" s="111">
        <v>5108.0409724476776</v>
      </c>
      <c r="F57" s="111">
        <v>12576.255275095118</v>
      </c>
      <c r="G57" s="111">
        <v>46596.589284616501</v>
      </c>
      <c r="H57" s="111">
        <v>17266.430609934054</v>
      </c>
      <c r="I57" s="111">
        <v>6804.4428850928834</v>
      </c>
      <c r="J57" s="111">
        <v>8565.8090581516444</v>
      </c>
      <c r="K57" s="111">
        <v>27921.772233443815</v>
      </c>
      <c r="L57" s="111">
        <v>23956.049312963652</v>
      </c>
      <c r="M57" s="111">
        <v>31412.730424350291</v>
      </c>
      <c r="N57" s="111">
        <v>35973.234336307563</v>
      </c>
      <c r="O57" s="111">
        <v>150556.70683013115</v>
      </c>
      <c r="P57" s="111">
        <v>212126.09586483234</v>
      </c>
      <c r="Q57" s="111">
        <v>34106.019675521398</v>
      </c>
      <c r="R57" s="112">
        <v>246506.88807549959</v>
      </c>
      <c r="S57" s="111">
        <v>160352.12062204917</v>
      </c>
      <c r="T57" s="111">
        <v>48697.3163234358</v>
      </c>
      <c r="U57" s="111">
        <v>44291.126518462203</v>
      </c>
      <c r="V57" s="111">
        <v>25584.924021060564</v>
      </c>
      <c r="W57" s="111">
        <v>25705.423919003453</v>
      </c>
      <c r="Y57" s="77">
        <f>SUM('Valores Correntes'!B54:B57)/SUM('Valores Correntes'!$R54:$R57)</f>
        <v>4.4648748221609309E-2</v>
      </c>
      <c r="Z57" s="77">
        <f>SUM('Valores Correntes'!G54:G57)/SUM('Valores Correntes'!$R54:$R57)</f>
        <v>0.22811003007648722</v>
      </c>
      <c r="AA57" s="77">
        <f>SUM('Valores Correntes'!O54:O57)/SUM('Valores Correntes'!$R54:$R57)</f>
        <v>0.5750620441903016</v>
      </c>
      <c r="AB57" s="77">
        <f>SUM('Valores Correntes'!Q54:Q57)/SUM('Valores Correntes'!$R54:$R57)</f>
        <v>0.1521791775116019</v>
      </c>
      <c r="AC57" s="79"/>
      <c r="AD57" s="78">
        <f>'Acum. em 4 trimestres'!B57/100</f>
        <v>3.9996542580780226E-2</v>
      </c>
      <c r="AE57" s="78">
        <f>'Acum. em 4 trimestres'!G57/100</f>
        <v>-1.6345666410914061E-3</v>
      </c>
      <c r="AF57" s="78">
        <f>'Acum. em 4 trimestres'!O57/100</f>
        <v>3.7553434221446969E-2</v>
      </c>
      <c r="AG57" s="78">
        <f>'Acum. em 4 trimestres'!Q57/100</f>
        <v>4.6553081033902766E-2</v>
      </c>
      <c r="AH57" s="1" t="s">
        <v>67</v>
      </c>
      <c r="AI57" s="78">
        <f t="shared" si="39"/>
        <v>1.8309478802795054E-3</v>
      </c>
      <c r="AJ57" s="78">
        <f t="shared" si="40"/>
        <v>-3.7309488591105743E-4</v>
      </c>
      <c r="AK57" s="78">
        <f t="shared" si="41"/>
        <v>2.1623841367850793E-2</v>
      </c>
      <c r="AL57" s="78">
        <f t="shared" si="42"/>
        <v>6.9901300843866138E-3</v>
      </c>
      <c r="AM57" s="81">
        <f>'PIB Var. Real 4t'!Z56</f>
        <v>2.9694426948719155E-2</v>
      </c>
      <c r="AN57" s="78">
        <f>SUM(AI57:AL57)-('Acum. em 4 trimestres'!R57/100)</f>
        <v>3.7739749788669869E-4</v>
      </c>
      <c r="AR57" s="81">
        <f>SUM('Valores Correntes'!S54:S57)/SUM('Valores Correntes'!$R54:$R57)</f>
        <v>0.60180587734292945</v>
      </c>
      <c r="AS57" s="81">
        <f>SUM('Valores Correntes'!T54:T57)/SUM('Valores Correntes'!$R54:$R57)</f>
        <v>0.19277735015901823</v>
      </c>
      <c r="AT57" s="81">
        <f>SUM('Valores Correntes'!U54:U57)/SUM('Valores Correntes'!$R54:$R57)</f>
        <v>0.19196033108496899</v>
      </c>
      <c r="AU57" s="81">
        <f>SUM('Valores Correntes'!V54:V57)/SUM('Valores Correntes'!$R54:$R57)</f>
        <v>1.5447853531774382E-2</v>
      </c>
      <c r="AV57" s="81">
        <f>SUM('Valores Correntes'!W54:W57)/SUM('Valores Correntes'!$R54:$R57)</f>
        <v>0.13565417502149971</v>
      </c>
      <c r="AW57" s="81">
        <f>SUM('Valores Correntes'!X54:X57)/SUM('Valores Correntes'!$R54:$R57)</f>
        <v>0.13764558714019082</v>
      </c>
      <c r="AY57" s="80">
        <f>'Acum. em 4 trimestres'!S57/100</f>
        <v>5.2464797465932467E-2</v>
      </c>
      <c r="AZ57" s="80">
        <f>'Acum. em 4 trimestres'!T57/100</f>
        <v>2.1026633613125068E-2</v>
      </c>
      <c r="BA57" s="80">
        <f>'Acum. em 4 trimestres'!U57/100</f>
        <v>6.8790548163891296E-2</v>
      </c>
      <c r="BB57" s="80"/>
      <c r="BC57" s="80">
        <f>'Acum. em 4 trimestres'!V57/100</f>
        <v>-2.3684181397931492E-2</v>
      </c>
      <c r="BD57" s="80">
        <f>'Acum. em 4 trimestres'!W57/100</f>
        <v>9.7957367534744044E-2</v>
      </c>
      <c r="BF57" s="1" t="s">
        <v>67</v>
      </c>
      <c r="BG57" s="83">
        <f t="shared" ref="BG57:BL57" si="56">AY57*AR53</f>
        <v>3.1422181248465873E-2</v>
      </c>
      <c r="BH57" s="83">
        <f t="shared" si="56"/>
        <v>3.972793476940786E-3</v>
      </c>
      <c r="BI57" s="83">
        <f t="shared" si="56"/>
        <v>1.2590456315314785E-2</v>
      </c>
      <c r="BJ57" s="83">
        <f t="shared" si="56"/>
        <v>0</v>
      </c>
      <c r="BK57" s="83">
        <f t="shared" si="56"/>
        <v>-3.0266606427369045E-3</v>
      </c>
      <c r="BL57" s="83">
        <f t="shared" si="56"/>
        <v>1.1748381066031509E-2</v>
      </c>
      <c r="BM57" s="83">
        <f t="shared" si="6"/>
        <v>2.9694426948719155E-2</v>
      </c>
      <c r="BO57" s="83">
        <f t="shared" si="7"/>
        <v>3.3210389331953034E-2</v>
      </c>
      <c r="BQ57" s="83">
        <f t="shared" si="8"/>
        <v>-3.5159623832338796E-3</v>
      </c>
    </row>
    <row r="58" spans="1:69" ht="12.75" customHeight="1" x14ac:dyDescent="0.25">
      <c r="A58" s="110" t="s">
        <v>66</v>
      </c>
      <c r="B58" s="111">
        <v>15965.33665157332</v>
      </c>
      <c r="C58" s="111">
        <v>1903.4462545574011</v>
      </c>
      <c r="D58" s="111">
        <v>30155.832414991663</v>
      </c>
      <c r="E58" s="111">
        <v>5340.6012833672912</v>
      </c>
      <c r="F58" s="111">
        <v>13925.358710070706</v>
      </c>
      <c r="G58" s="111">
        <v>51588.375018650724</v>
      </c>
      <c r="H58" s="111">
        <v>18773.150309888297</v>
      </c>
      <c r="I58" s="111">
        <v>7130.153519105148</v>
      </c>
      <c r="J58" s="111">
        <v>8713.4536927709596</v>
      </c>
      <c r="K58" s="111">
        <v>28500.276688693222</v>
      </c>
      <c r="L58" s="111">
        <v>24231.901001791772</v>
      </c>
      <c r="M58" s="111">
        <v>32195.232609773935</v>
      </c>
      <c r="N58" s="111">
        <v>36676.31317942281</v>
      </c>
      <c r="O58" s="111">
        <v>155422.20082246885</v>
      </c>
      <c r="P58" s="111">
        <v>222189.78004458183</v>
      </c>
      <c r="Q58" s="111">
        <v>35886.778744206116</v>
      </c>
      <c r="R58" s="112">
        <v>258381.35278781247</v>
      </c>
      <c r="S58" s="111">
        <v>167342.96154300432</v>
      </c>
      <c r="T58" s="111">
        <v>49120.588926690936</v>
      </c>
      <c r="U58" s="111">
        <v>48603.693539395477</v>
      </c>
      <c r="V58" s="111">
        <v>31421.393180438801</v>
      </c>
      <c r="W58" s="111">
        <v>28547.537428614938</v>
      </c>
      <c r="Y58" s="77">
        <f>SUM('Valores Correntes'!B55:B58)/SUM('Valores Correntes'!$R55:$R58)</f>
        <v>4.3432194333135207E-2</v>
      </c>
      <c r="Z58" s="77">
        <f>SUM('Valores Correntes'!G55:G58)/SUM('Valores Correntes'!$R55:$R58)</f>
        <v>0.22454274991186882</v>
      </c>
      <c r="AA58" s="77">
        <f>SUM('Valores Correntes'!O55:O58)/SUM('Valores Correntes'!$R55:$R58)</f>
        <v>0.58278345327633707</v>
      </c>
      <c r="AB58" s="77">
        <f>SUM('Valores Correntes'!Q55:Q58)/SUM('Valores Correntes'!$R55:$R58)</f>
        <v>0.14924160247865886</v>
      </c>
      <c r="AC58" s="79"/>
      <c r="AD58" s="78">
        <f>'Acum. em 4 trimestres'!B58/100</f>
        <v>-5.1319899960532434E-3</v>
      </c>
      <c r="AE58" s="78">
        <f>'Acum. em 4 trimestres'!G58/100</f>
        <v>-3.4582757328487923E-2</v>
      </c>
      <c r="AF58" s="78">
        <f>'Acum. em 4 trimestres'!O58/100</f>
        <v>2.4847953302205905E-2</v>
      </c>
      <c r="AG58" s="78">
        <f>'Acum. em 4 trimestres'!Q58/100</f>
        <v>1.6807756790298445E-2</v>
      </c>
      <c r="AH58" s="1" t="s">
        <v>66</v>
      </c>
      <c r="AI58" s="78">
        <f t="shared" si="39"/>
        <v>-2.4562870269299463E-4</v>
      </c>
      <c r="AJ58" s="78">
        <f t="shared" si="40"/>
        <v>-7.8770918118366336E-3</v>
      </c>
      <c r="AK58" s="78">
        <f t="shared" si="41"/>
        <v>1.4211347366860493E-2</v>
      </c>
      <c r="AL58" s="78">
        <f t="shared" si="42"/>
        <v>2.5620112925451573E-3</v>
      </c>
      <c r="AM58" s="81">
        <f>'PIB Var. Real 4t'!Z57</f>
        <v>8.28473698551635E-3</v>
      </c>
      <c r="AN58" s="78">
        <f>SUM(AI58:AL58)-('Acum. em 4 trimestres'!R58/100)</f>
        <v>3.6590115935967137E-4</v>
      </c>
      <c r="AR58" s="81">
        <f>SUM('Valores Correntes'!S55:S58)/SUM('Valores Correntes'!$R55:$R58)</f>
        <v>0.61035511890800831</v>
      </c>
      <c r="AS58" s="81">
        <f>SUM('Valores Correntes'!T55:T58)/SUM('Valores Correntes'!$R55:$R58)</f>
        <v>0.19420073582400937</v>
      </c>
      <c r="AT58" s="81">
        <f>SUM('Valores Correntes'!U55:U58)/SUM('Valores Correntes'!$R55:$R58)</f>
        <v>0.18979356040780856</v>
      </c>
      <c r="AU58" s="81">
        <f>SUM('Valores Correntes'!V55:V58)/SUM('Valores Correntes'!$R55:$R58)</f>
        <v>5.938128901436671E-3</v>
      </c>
      <c r="AV58" s="81">
        <f>SUM('Valores Correntes'!W55:W58)/SUM('Valores Correntes'!$R55:$R58)</f>
        <v>0.13279585557741672</v>
      </c>
      <c r="AW58" s="81">
        <f>SUM('Valores Correntes'!X55:X58)/SUM('Valores Correntes'!$R55:$R58)</f>
        <v>0.13308339961867963</v>
      </c>
      <c r="AY58" s="80">
        <f>'Acum. em 4 trimestres'!S58/100</f>
        <v>4.4969768872740845E-2</v>
      </c>
      <c r="AZ58" s="80">
        <f>'Acum. em 4 trimestres'!T58/100</f>
        <v>2.5273395462768633E-2</v>
      </c>
      <c r="BA58" s="80">
        <f>'Acum. em 4 trimestres'!U58/100</f>
        <v>1.3217569804237828E-2</v>
      </c>
      <c r="BB58" s="80"/>
      <c r="BC58" s="80">
        <f>'Acum. em 4 trimestres'!V58/100</f>
        <v>-6.3648203982601403E-2</v>
      </c>
      <c r="BD58" s="80">
        <f>'Acum. em 4 trimestres'!W58/100</f>
        <v>9.0363404272064685E-3</v>
      </c>
      <c r="BF58" s="1" t="s">
        <v>66</v>
      </c>
      <c r="BG58" s="83">
        <f t="shared" ref="BG58:BL58" si="57">AY58*AR54</f>
        <v>2.6879079893169885E-2</v>
      </c>
      <c r="BH58" s="83">
        <f t="shared" si="57"/>
        <v>4.75292740896996E-3</v>
      </c>
      <c r="BI58" s="83">
        <f t="shared" si="57"/>
        <v>2.4668808474294051E-3</v>
      </c>
      <c r="BJ58" s="83">
        <f t="shared" si="57"/>
        <v>0</v>
      </c>
      <c r="BK58" s="83">
        <f t="shared" si="57"/>
        <v>-8.0497650543810157E-3</v>
      </c>
      <c r="BL58" s="83">
        <f t="shared" si="57"/>
        <v>1.1130011029133816E-3</v>
      </c>
      <c r="BM58" s="83">
        <f t="shared" si="6"/>
        <v>8.28473698551635E-3</v>
      </c>
      <c r="BO58" s="83">
        <f t="shared" si="7"/>
        <v>2.4936121992274851E-2</v>
      </c>
      <c r="BQ58" s="83">
        <f t="shared" si="8"/>
        <v>-1.6651385006758501E-2</v>
      </c>
    </row>
    <row r="59" spans="1:69" ht="12.75" customHeight="1" x14ac:dyDescent="0.25">
      <c r="A59" s="110" t="s">
        <v>65</v>
      </c>
      <c r="B59" s="111">
        <v>14905.955053121888</v>
      </c>
      <c r="C59" s="111">
        <v>1999.4485548278265</v>
      </c>
      <c r="D59" s="111">
        <v>33492.899297969372</v>
      </c>
      <c r="E59" s="111">
        <v>5434.8399192820725</v>
      </c>
      <c r="F59" s="111">
        <v>15551.892265270199</v>
      </c>
      <c r="G59" s="111">
        <v>56406.957075885868</v>
      </c>
      <c r="H59" s="111">
        <v>20266.261605275995</v>
      </c>
      <c r="I59" s="111">
        <v>7538.1199526800438</v>
      </c>
      <c r="J59" s="111">
        <v>8827.2800187004632</v>
      </c>
      <c r="K59" s="111">
        <v>29266.466614075347</v>
      </c>
      <c r="L59" s="111">
        <v>24566.991612216116</v>
      </c>
      <c r="M59" s="111">
        <v>33560.09005282716</v>
      </c>
      <c r="N59" s="111">
        <v>36813.737030950688</v>
      </c>
      <c r="O59" s="111">
        <v>160510.12865027078</v>
      </c>
      <c r="P59" s="111">
        <v>231645.34698646478</v>
      </c>
      <c r="Q59" s="111">
        <v>38103.929222046841</v>
      </c>
      <c r="R59" s="112">
        <v>270139.06973199185</v>
      </c>
      <c r="S59" s="111">
        <v>173836.65218176378</v>
      </c>
      <c r="T59" s="111">
        <v>49792.748915131233</v>
      </c>
      <c r="U59" s="111">
        <v>56607.932652902375</v>
      </c>
      <c r="V59" s="111">
        <v>32922.013296513978</v>
      </c>
      <c r="W59" s="111">
        <v>32465.820122067413</v>
      </c>
      <c r="Y59" s="77">
        <f>SUM('Valores Correntes'!B56:B59)/SUM('Valores Correntes'!$R56:$R59)</f>
        <v>4.4114879471349309E-2</v>
      </c>
      <c r="Z59" s="77">
        <f>SUM('Valores Correntes'!G56:G59)/SUM('Valores Correntes'!$R56:$R59)</f>
        <v>0.21804868290855831</v>
      </c>
      <c r="AA59" s="77">
        <f>SUM('Valores Correntes'!O56:O59)/SUM('Valores Correntes'!$R56:$R59)</f>
        <v>0.59150962472308222</v>
      </c>
      <c r="AB59" s="77">
        <f>SUM('Valores Correntes'!Q56:Q59)/SUM('Valores Correntes'!$R56:$R59)</f>
        <v>0.14632681289701027</v>
      </c>
      <c r="AC59" s="79"/>
      <c r="AD59" s="78">
        <f>'Acum. em 4 trimestres'!B59/100</f>
        <v>-3.7930224821831282E-2</v>
      </c>
      <c r="AE59" s="78">
        <f>'Acum. em 4 trimestres'!G59/100</f>
        <v>-6.6332013329016837E-2</v>
      </c>
      <c r="AF59" s="78">
        <f>'Acum. em 4 trimestres'!O59/100</f>
        <v>1.3058338716608331E-2</v>
      </c>
      <c r="AG59" s="78">
        <f>'Acum. em 4 trimestres'!Q59/100</f>
        <v>-1.4065716922128213E-2</v>
      </c>
      <c r="AH59" s="1" t="s">
        <v>65</v>
      </c>
      <c r="AI59" s="78">
        <f t="shared" si="39"/>
        <v>-1.7957586893366582E-3</v>
      </c>
      <c r="AJ59" s="78">
        <f t="shared" si="40"/>
        <v>-1.5342423418967027E-2</v>
      </c>
      <c r="AK59" s="78">
        <f t="shared" si="41"/>
        <v>7.4114014106410166E-3</v>
      </c>
      <c r="AL59" s="78">
        <f t="shared" si="42"/>
        <v>-2.1632794649386611E-3</v>
      </c>
      <c r="AM59" s="81">
        <f>'PIB Var. Real 4t'!Z58</f>
        <v>-1.1928860564768606E-2</v>
      </c>
      <c r="AN59" s="78">
        <f>SUM(AI59:AL59)-('Acum. em 4 trimestres'!R59/100)</f>
        <v>3.8800402167277204E-5</v>
      </c>
      <c r="AR59" s="81">
        <f>SUM('Valores Correntes'!S56:S59)/SUM('Valores Correntes'!$R56:$R59)</f>
        <v>0.61945243974006514</v>
      </c>
      <c r="AS59" s="81">
        <f>SUM('Valores Correntes'!T56:T59)/SUM('Valores Correntes'!$R56:$R59)</f>
        <v>0.19570627365136256</v>
      </c>
      <c r="AT59" s="81">
        <f>SUM('Valores Correntes'!U56:U59)/SUM('Valores Correntes'!$R56:$R59)</f>
        <v>0.18851055071677031</v>
      </c>
      <c r="AU59" s="81">
        <f>SUM('Valores Correntes'!V56:V59)/SUM('Valores Correntes'!$R56:$R59)</f>
        <v>-2.1166229267023324E-3</v>
      </c>
      <c r="AV59" s="81">
        <f>SUM('Valores Correntes'!W56:W59)/SUM('Valores Correntes'!$R56:$R59)</f>
        <v>0.12416172595719548</v>
      </c>
      <c r="AW59" s="81">
        <f>SUM('Valores Correntes'!X56:X59)/SUM('Valores Correntes'!$R56:$R59)</f>
        <v>0.12571436713869116</v>
      </c>
      <c r="AY59" s="80">
        <f>'Acum. em 4 trimestres'!S59/100</f>
        <v>3.5722020085094064E-2</v>
      </c>
      <c r="AZ59" s="80">
        <f>'Acum. em 4 trimestres'!T59/100</f>
        <v>1.6115993843113685E-2</v>
      </c>
      <c r="BA59" s="80">
        <f>'Acum. em 4 trimestres'!U59/100</f>
        <v>-4.0758595237965656E-2</v>
      </c>
      <c r="BB59" s="80"/>
      <c r="BC59" s="80">
        <f>'Acum. em 4 trimestres'!V59/100</f>
        <v>-9.7136574933229025E-2</v>
      </c>
      <c r="BD59" s="80">
        <f>'Acum. em 4 trimestres'!W59/100</f>
        <v>-7.4142262228357514E-2</v>
      </c>
      <c r="BF59" s="1" t="s">
        <v>65</v>
      </c>
      <c r="BG59" s="83">
        <f t="shared" ref="BG59:BL59" si="58">AY59*AR55</f>
        <v>2.1327160648186377E-2</v>
      </c>
      <c r="BH59" s="83">
        <f t="shared" si="58"/>
        <v>3.0145826217905748E-3</v>
      </c>
      <c r="BI59" s="83">
        <f t="shared" si="58"/>
        <v>-7.8287147871051992E-3</v>
      </c>
      <c r="BJ59" s="83">
        <f t="shared" si="58"/>
        <v>0</v>
      </c>
      <c r="BK59" s="83">
        <f t="shared" si="58"/>
        <v>-1.242521212092354E-2</v>
      </c>
      <c r="BL59" s="83">
        <f t="shared" si="58"/>
        <v>-9.4637005178108934E-3</v>
      </c>
      <c r="BM59" s="83">
        <f t="shared" si="6"/>
        <v>-1.1928860564768606E-2</v>
      </c>
      <c r="BO59" s="83">
        <f>BG59+BH59+BI59+BJ59+(BK59-BL59)</f>
        <v>1.3551516879759109E-2</v>
      </c>
      <c r="BQ59" s="83">
        <f>BM59-BO59</f>
        <v>-2.5480377444527715E-2</v>
      </c>
    </row>
    <row r="60" spans="1:69" ht="12.75" customHeight="1" x14ac:dyDescent="0.25">
      <c r="A60" s="113" t="s">
        <v>64</v>
      </c>
      <c r="B60" s="111">
        <v>10918.723882449136</v>
      </c>
      <c r="C60" s="111">
        <v>2031.6811956121867</v>
      </c>
      <c r="D60" s="111">
        <v>33982.823284999111</v>
      </c>
      <c r="E60" s="111">
        <v>5681.653582762714</v>
      </c>
      <c r="F60" s="111">
        <v>15984.04229501016</v>
      </c>
      <c r="G60" s="111">
        <v>57544.986915538764</v>
      </c>
      <c r="H60" s="111">
        <v>20757.402180493453</v>
      </c>
      <c r="I60" s="111">
        <v>7846.8490506948629</v>
      </c>
      <c r="J60" s="111">
        <v>9254.1856252850539</v>
      </c>
      <c r="K60" s="111">
        <v>30437.489208832794</v>
      </c>
      <c r="L60" s="111">
        <v>25008.947709684679</v>
      </c>
      <c r="M60" s="111">
        <v>34574.396922492873</v>
      </c>
      <c r="N60" s="111">
        <v>36992.755221213942</v>
      </c>
      <c r="O60" s="111">
        <v>164379.74230162243</v>
      </c>
      <c r="P60" s="111">
        <v>233473.42496718882</v>
      </c>
      <c r="Q60" s="111">
        <v>39174.995458362886</v>
      </c>
      <c r="R60" s="112">
        <v>273121.71416892944</v>
      </c>
      <c r="S60" s="111">
        <v>179186.22052000085</v>
      </c>
      <c r="T60" s="111">
        <v>52248.605667915639</v>
      </c>
      <c r="U60" s="111">
        <v>58970.765963233243</v>
      </c>
      <c r="V60" s="111">
        <v>30966.246007462349</v>
      </c>
      <c r="W60" s="111">
        <v>35528.339582548637</v>
      </c>
      <c r="Y60" s="77">
        <f>SUM('Valores Correntes'!B57:B60)/SUM('Valores Correntes'!$R57:$R60)</f>
        <v>4.4767739921445504E-2</v>
      </c>
      <c r="Z60" s="77">
        <f>SUM('Valores Correntes'!G57:G60)/SUM('Valores Correntes'!$R57:$R60)</f>
        <v>0.21878592626380103</v>
      </c>
      <c r="AA60" s="77">
        <f>SUM('Valores Correntes'!O57:O60)/SUM('Valores Correntes'!$R57:$R60)</f>
        <v>0.59145059219069951</v>
      </c>
      <c r="AB60" s="77">
        <f>SUM('Valores Correntes'!Q57:Q60)/SUM('Valores Correntes'!$R57:$R60)</f>
        <v>0.14499574162405404</v>
      </c>
      <c r="AC60" s="79"/>
      <c r="AD60" s="78">
        <f>'Acum. em 4 trimestres'!B60/100</f>
        <v>-3.728679858942241E-2</v>
      </c>
      <c r="AE60" s="78">
        <f>'Acum. em 4 trimestres'!G60/100</f>
        <v>-4.702288814207433E-2</v>
      </c>
      <c r="AF60" s="78">
        <f>'Acum. em 4 trimestres'!O60/100</f>
        <v>2.0668237861514394E-2</v>
      </c>
      <c r="AG60" s="78">
        <f>'Acum. em 4 trimestres'!Q60/100</f>
        <v>-2.8317260249516307E-3</v>
      </c>
      <c r="AH60" s="1" t="s">
        <v>64</v>
      </c>
      <c r="AI60" s="78">
        <f t="shared" si="39"/>
        <v>-1.7032054697416314E-3</v>
      </c>
      <c r="AJ60" s="78">
        <f t="shared" si="40"/>
        <v>-1.085537185835684E-2</v>
      </c>
      <c r="AK60" s="78">
        <f t="shared" si="41"/>
        <v>1.1740563948382547E-2</v>
      </c>
      <c r="AL60" s="78">
        <f t="shared" si="42"/>
        <v>-4.4010666886388182E-4</v>
      </c>
      <c r="AM60" s="81">
        <f>'PIB Var. Real 4t'!Z59</f>
        <v>-1.2581200485802801E-3</v>
      </c>
      <c r="AN60" s="78">
        <f>SUM(AI60:AL60)-('Acum. em 4 trimestres'!R60/100)</f>
        <v>4.7357950894166834E-16</v>
      </c>
      <c r="AR60" s="81">
        <f>SUM('Valores Correntes'!S57:S60)/SUM('Valores Correntes'!$R57:$R60)</f>
        <v>0.61956459903628613</v>
      </c>
      <c r="AS60" s="81">
        <f>SUM('Valores Correntes'!T57:T60)/SUM('Valores Correntes'!$R57:$R60)</f>
        <v>0.19650638402855658</v>
      </c>
      <c r="AT60" s="81">
        <f>SUM('Valores Correntes'!U57:U60)/SUM('Valores Correntes'!$R57:$R60)</f>
        <v>0.19101958038645234</v>
      </c>
      <c r="AU60" s="81">
        <f>SUM('Valores Correntes'!V57:V60)/SUM('Valores Correntes'!$R57:$R60)</f>
        <v>-3.0582300913499353E-3</v>
      </c>
      <c r="AV60" s="81">
        <f>SUM('Valores Correntes'!W57:W60)/SUM('Valores Correntes'!$R57:$R60)</f>
        <v>0.10851371135038299</v>
      </c>
      <c r="AW60" s="81">
        <f>SUM('Valores Correntes'!X57:X60)/SUM('Valores Correntes'!$R57:$R60)</f>
        <v>0.11254604471032804</v>
      </c>
      <c r="AY60" s="80">
        <f>'Acum. em 4 trimestres'!S60/100</f>
        <v>4.456396529223694E-2</v>
      </c>
      <c r="AZ60" s="80">
        <f>'Acum. em 4 trimestres'!T60/100</f>
        <v>2.9451678982123974E-2</v>
      </c>
      <c r="BA60" s="80">
        <f>'Acum. em 4 trimestres'!U60/100</f>
        <v>-2.1338747933250635E-2</v>
      </c>
      <c r="BB60" s="80"/>
      <c r="BC60" s="80">
        <f>'Acum. em 4 trimestres'!V60/100</f>
        <v>-9.2470664754368284E-2</v>
      </c>
      <c r="BD60" s="80">
        <f>'Acum. em 4 trimestres'!W60/100</f>
        <v>-7.6019674522838865E-2</v>
      </c>
      <c r="BF60" s="1" t="s">
        <v>64</v>
      </c>
      <c r="BG60" s="83">
        <f t="shared" ref="BG60:BL60" si="59">AY60*AR56</f>
        <v>2.661840971244038E-2</v>
      </c>
      <c r="BH60" s="83">
        <f t="shared" si="59"/>
        <v>5.5485175107201218E-3</v>
      </c>
      <c r="BI60" s="83">
        <f t="shared" si="59"/>
        <v>-4.1365866096648119E-3</v>
      </c>
      <c r="BJ60" s="83">
        <f t="shared" si="59"/>
        <v>0</v>
      </c>
      <c r="BK60" s="83">
        <f t="shared" si="59"/>
        <v>-1.2514980242592311E-2</v>
      </c>
      <c r="BL60" s="83">
        <f t="shared" si="59"/>
        <v>-1.0432612413133398E-2</v>
      </c>
      <c r="BM60" s="83">
        <f t="shared" si="6"/>
        <v>-1.2581200485802801E-3</v>
      </c>
      <c r="BO60" s="83">
        <f t="shared" si="7"/>
        <v>2.5947972784036776E-2</v>
      </c>
      <c r="BQ60" s="83">
        <f t="shared" si="8"/>
        <v>-2.7206092832617056E-2</v>
      </c>
    </row>
    <row r="61" spans="1:69" ht="12.75" customHeight="1" x14ac:dyDescent="0.25">
      <c r="A61" s="106" t="s">
        <v>63</v>
      </c>
      <c r="B61" s="107">
        <v>17354.755379733037</v>
      </c>
      <c r="C61" s="107">
        <v>2078.5198542255162</v>
      </c>
      <c r="D61" s="107">
        <v>30860.287806225995</v>
      </c>
      <c r="E61" s="107">
        <v>5540.0273081752966</v>
      </c>
      <c r="F61" s="107">
        <v>15035.654357058165</v>
      </c>
      <c r="G61" s="107">
        <v>53729.685490411153</v>
      </c>
      <c r="H61" s="107">
        <v>20016.90430310744</v>
      </c>
      <c r="I61" s="107">
        <v>7693.4636540981182</v>
      </c>
      <c r="J61" s="107">
        <v>8820.1956217840398</v>
      </c>
      <c r="K61" s="107">
        <v>30217.90068354538</v>
      </c>
      <c r="L61" s="107">
        <v>25107.643462725315</v>
      </c>
      <c r="M61" s="107">
        <v>32246.387591803639</v>
      </c>
      <c r="N61" s="107">
        <v>36861.286364908919</v>
      </c>
      <c r="O61" s="107">
        <v>159910.95983093753</v>
      </c>
      <c r="P61" s="107">
        <v>230087.63442209456</v>
      </c>
      <c r="Q61" s="107">
        <v>38717.901546150344</v>
      </c>
      <c r="R61" s="108">
        <v>269207.93615325412</v>
      </c>
      <c r="S61" s="107">
        <v>172316.59632351101</v>
      </c>
      <c r="T61" s="107">
        <v>50142.035358549962</v>
      </c>
      <c r="U61" s="107">
        <v>57135.803130216278</v>
      </c>
      <c r="V61" s="107">
        <v>29546.672466204036</v>
      </c>
      <c r="W61" s="107">
        <v>35718.168865053129</v>
      </c>
      <c r="Y61" s="77">
        <f>SUM('Valores Correntes'!B58:B61)/SUM('Valores Correntes'!$R58:$R61)</f>
        <v>4.3830300502323664E-2</v>
      </c>
      <c r="Z61" s="77">
        <f>SUM('Valores Correntes'!G58:G61)/SUM('Valores Correntes'!$R58:$R61)</f>
        <v>0.22207790266596328</v>
      </c>
      <c r="AA61" s="77">
        <f>SUM('Valores Correntes'!O58:O61)/SUM('Valores Correntes'!$R58:$R61)</f>
        <v>0.58752890305290284</v>
      </c>
      <c r="AB61" s="77">
        <f>SUM('Valores Correntes'!Q58:Q61)/SUM('Valores Correntes'!$R58:$R61)</f>
        <v>0.14656289377881024</v>
      </c>
      <c r="AC61" s="79"/>
      <c r="AD61" s="78">
        <f>'Acum. em 4 trimestres'!B61/100</f>
        <v>-1.5005169327659051E-2</v>
      </c>
      <c r="AE61" s="78">
        <f>'Acum. em 4 trimestres'!G61/100</f>
        <v>1.0623623747873845E-2</v>
      </c>
      <c r="AF61" s="78">
        <f>'Acum. em 4 trimestres'!O61/100</f>
        <v>3.3349428275812887E-2</v>
      </c>
      <c r="AG61" s="78">
        <f>'Acum. em 4 trimestres'!Q61/100</f>
        <v>3.6262998725602902E-2</v>
      </c>
      <c r="AH61" s="1" t="s">
        <v>63</v>
      </c>
      <c r="AI61" s="78">
        <f t="shared" si="39"/>
        <v>-6.6996202733326366E-4</v>
      </c>
      <c r="AJ61" s="78">
        <f t="shared" si="40"/>
        <v>2.4233551326487868E-3</v>
      </c>
      <c r="AK61" s="78">
        <f t="shared" si="41"/>
        <v>1.9177990396866806E-2</v>
      </c>
      <c r="AL61" s="78">
        <f t="shared" si="42"/>
        <v>5.5184733201665177E-3</v>
      </c>
      <c r="AM61" s="81">
        <f>'PIB Var. Real 4t'!Z60</f>
        <v>2.6367021261510581E-2</v>
      </c>
      <c r="AN61" s="78">
        <f>SUM(AI61:AL61)-('Acum. em 4 trimestres'!R61/100)</f>
        <v>8.2835560838264571E-5</v>
      </c>
      <c r="AR61" s="81">
        <f>SUM('Valores Correntes'!S58:S61)/SUM('Valores Correntes'!$R58:$R61)</f>
        <v>0.61708643951278397</v>
      </c>
      <c r="AS61" s="81">
        <f>SUM('Valores Correntes'!T58:T61)/SUM('Valores Correntes'!$R58:$R61)</f>
        <v>0.19292749443003648</v>
      </c>
      <c r="AT61" s="81">
        <f>SUM('Valores Correntes'!U58:U61)/SUM('Valores Correntes'!$R58:$R61)</f>
        <v>0.19626176345008126</v>
      </c>
      <c r="AU61" s="81">
        <f>SUM('Valores Correntes'!V58:V61)/SUM('Valores Correntes'!$R58:$R61)</f>
        <v>-5.0421601945747069E-5</v>
      </c>
      <c r="AV61" s="81">
        <f>SUM('Valores Correntes'!W58:W61)/SUM('Valores Correntes'!$R58:$R61)</f>
        <v>0.10425488740192082</v>
      </c>
      <c r="AW61" s="81">
        <f>SUM('Valores Correntes'!X58:X61)/SUM('Valores Correntes'!$R58:$R61)</f>
        <v>0.11048016319287673</v>
      </c>
      <c r="AY61" s="80">
        <f>'Acum. em 4 trimestres'!S61/100</f>
        <v>5.713414155182317E-2</v>
      </c>
      <c r="AZ61" s="80">
        <f>'Acum. em 4 trimestres'!T61/100</f>
        <v>2.8937949721112854E-2</v>
      </c>
      <c r="BA61" s="80">
        <f>'Acum. em 4 trimestres'!U61/100</f>
        <v>6.2114775471038053E-2</v>
      </c>
      <c r="BB61" s="80"/>
      <c r="BC61" s="80">
        <f>'Acum. em 4 trimestres'!V61/100</f>
        <v>-3.2181368113669784E-2</v>
      </c>
      <c r="BD61" s="80">
        <f>'Acum. em 4 trimestres'!W61/100</f>
        <v>2.9456609744451079E-2</v>
      </c>
      <c r="BF61" s="1" t="s">
        <v>63</v>
      </c>
      <c r="BG61" s="83">
        <f t="shared" ref="BG61:BL61" si="60">AY61*AR57</f>
        <v>3.4383662182830066E-2</v>
      </c>
      <c r="BH61" s="83">
        <f t="shared" si="60"/>
        <v>5.5785812662710365E-3</v>
      </c>
      <c r="BI61" s="83">
        <f t="shared" si="60"/>
        <v>1.1923572864688975E-2</v>
      </c>
      <c r="BJ61" s="83">
        <f t="shared" si="60"/>
        <v>0</v>
      </c>
      <c r="BK61" s="83">
        <f t="shared" si="60"/>
        <v>-4.3655369425230706E-3</v>
      </c>
      <c r="BL61" s="83">
        <f t="shared" si="60"/>
        <v>4.0545723434344347E-3</v>
      </c>
      <c r="BM61" s="83">
        <f t="shared" si="6"/>
        <v>2.6367021261510581E-2</v>
      </c>
      <c r="BO61" s="83">
        <f t="shared" si="7"/>
        <v>4.3465707027832576E-2</v>
      </c>
      <c r="BQ61" s="83">
        <f t="shared" si="8"/>
        <v>-1.7098685766321994E-2</v>
      </c>
    </row>
    <row r="62" spans="1:69" ht="12.75" customHeight="1" x14ac:dyDescent="0.25">
      <c r="A62" s="106" t="s">
        <v>62</v>
      </c>
      <c r="B62" s="107">
        <v>17570.577715513882</v>
      </c>
      <c r="C62" s="107">
        <v>2201.1683623693607</v>
      </c>
      <c r="D62" s="107">
        <v>33797.271931682975</v>
      </c>
      <c r="E62" s="107">
        <v>5731.2098345795011</v>
      </c>
      <c r="F62" s="107">
        <v>16432.208155968699</v>
      </c>
      <c r="G62" s="107">
        <v>58291.928422742269</v>
      </c>
      <c r="H62" s="107">
        <v>21036.79681955351</v>
      </c>
      <c r="I62" s="107">
        <v>8077.0726566270705</v>
      </c>
      <c r="J62" s="107">
        <v>9148.0713322728643</v>
      </c>
      <c r="K62" s="107">
        <v>30758.365942291679</v>
      </c>
      <c r="L62" s="107">
        <v>25535.159330476989</v>
      </c>
      <c r="M62" s="107">
        <v>33273.474972194854</v>
      </c>
      <c r="N62" s="107">
        <v>37576.12126601622</v>
      </c>
      <c r="O62" s="107">
        <v>164788.05321758581</v>
      </c>
      <c r="P62" s="107">
        <v>240022.49679284939</v>
      </c>
      <c r="Q62" s="107">
        <v>39961.023775522706</v>
      </c>
      <c r="R62" s="108">
        <v>280389.59979631577</v>
      </c>
      <c r="S62" s="107">
        <v>176376.53903823983</v>
      </c>
      <c r="T62" s="107">
        <v>51645.967972442879</v>
      </c>
      <c r="U62" s="107">
        <v>59745.661680766127</v>
      </c>
      <c r="V62" s="107">
        <v>33641.403053998685</v>
      </c>
      <c r="W62" s="107">
        <v>38867.419117995494</v>
      </c>
      <c r="Y62" s="77">
        <f>SUM('Valores Correntes'!B59:B62)/SUM('Valores Correntes'!$R59:$R62)</f>
        <v>4.1962768225487952E-2</v>
      </c>
      <c r="Z62" s="77">
        <f>SUM('Valores Correntes'!G59:G62)/SUM('Valores Correntes'!$R59:$R62)</f>
        <v>0.22677326962327599</v>
      </c>
      <c r="AA62" s="77">
        <f>SUM('Valores Correntes'!O59:O62)/SUM('Valores Correntes'!$R59:$R62)</f>
        <v>0.58257180988754498</v>
      </c>
      <c r="AB62" s="77">
        <f>SUM('Valores Correntes'!Q59:Q62)/SUM('Valores Correntes'!$R59:$R62)</f>
        <v>0.14869215226369084</v>
      </c>
      <c r="AC62" s="79"/>
      <c r="AD62" s="78">
        <f>'Acum. em 4 trimestres'!B62/100</f>
        <v>2.7666806711747371E-2</v>
      </c>
      <c r="AE62" s="78">
        <f>'Acum. em 4 trimestres'!G62/100</f>
        <v>6.3415522989433093E-2</v>
      </c>
      <c r="AF62" s="78">
        <f>'Acum. em 4 trimestres'!O62/100</f>
        <v>4.6675438411416748E-2</v>
      </c>
      <c r="AG62" s="78">
        <f>'Acum. em 4 trimestres'!Q62/100</f>
        <v>7.2603158846322735E-2</v>
      </c>
      <c r="AH62" s="1" t="s">
        <v>62</v>
      </c>
      <c r="AI62" s="78">
        <f t="shared" si="39"/>
        <v>1.2016301256819013E-3</v>
      </c>
      <c r="AJ62" s="78">
        <f t="shared" si="40"/>
        <v>1.4239495919146642E-2</v>
      </c>
      <c r="AK62" s="78">
        <f t="shared" si="41"/>
        <v>2.7201673180592439E-2</v>
      </c>
      <c r="AL62" s="78">
        <f t="shared" si="42"/>
        <v>1.0835411771237822E-2</v>
      </c>
      <c r="AM62" s="81">
        <f>'PIB Var. Real 4t'!Z61</f>
        <v>5.3337139001252698E-2</v>
      </c>
      <c r="AN62" s="78">
        <f>SUM(AI62:AL62)-('Acum. em 4 trimestres'!R62/100)</f>
        <v>1.4107199540610432E-4</v>
      </c>
      <c r="AR62" s="81">
        <f>SUM('Valores Correntes'!S59:S62)/SUM('Valores Correntes'!$R59:$R62)</f>
        <v>0.61087229260579834</v>
      </c>
      <c r="AS62" s="81">
        <f>SUM('Valores Correntes'!T59:T62)/SUM('Valores Correntes'!$R59:$R62)</f>
        <v>0.19148428455046596</v>
      </c>
      <c r="AT62" s="81">
        <f>SUM('Valores Correntes'!U59:U62)/SUM('Valores Correntes'!$R59:$R62)</f>
        <v>0.20137932752217566</v>
      </c>
      <c r="AU62" s="81">
        <f>SUM('Valores Correntes'!V59:V62)/SUM('Valores Correntes'!$R59:$R62)</f>
        <v>5.2663226055911314E-3</v>
      </c>
      <c r="AV62" s="81">
        <f>SUM('Valores Correntes'!W59:W62)/SUM('Valores Correntes'!$R59:$R62)</f>
        <v>0.10335020814582399</v>
      </c>
      <c r="AW62" s="81">
        <f>SUM('Valores Correntes'!X59:X62)/SUM('Valores Correntes'!$R59:$R62)</f>
        <v>0.11235243542985519</v>
      </c>
      <c r="AY62" s="80">
        <f>'Acum. em 4 trimestres'!S62/100</f>
        <v>6.0581317869979001E-2</v>
      </c>
      <c r="AZ62" s="80">
        <f>'Acum. em 4 trimestres'!T62/100</f>
        <v>3.6340166866507984E-2</v>
      </c>
      <c r="BA62" s="80">
        <f>'Acum. em 4 trimestres'!U62/100</f>
        <v>0.13960281711599043</v>
      </c>
      <c r="BB62" s="80"/>
      <c r="BC62" s="80">
        <f>'Acum. em 4 trimestres'!V62/100</f>
        <v>1.2195465726215104E-2</v>
      </c>
      <c r="BD62" s="80">
        <f>'Acum. em 4 trimestres'!W62/100</f>
        <v>0.14650173923198118</v>
      </c>
      <c r="BF62" s="1" t="s">
        <v>62</v>
      </c>
      <c r="BG62" s="83">
        <f t="shared" ref="BG62:BL62" si="61">AY62*AR58</f>
        <v>3.6976117472134883E-2</v>
      </c>
      <c r="BH62" s="83">
        <f t="shared" si="61"/>
        <v>7.0572871454431356E-3</v>
      </c>
      <c r="BI62" s="83">
        <f t="shared" si="61"/>
        <v>2.649571570340398E-2</v>
      </c>
      <c r="BJ62" s="83">
        <f t="shared" si="61"/>
        <v>0</v>
      </c>
      <c r="BK62" s="83">
        <f t="shared" si="61"/>
        <v>1.6195073052777964E-3</v>
      </c>
      <c r="BL62" s="83">
        <f t="shared" si="61"/>
        <v>1.9496949507041346E-2</v>
      </c>
      <c r="BM62" s="83">
        <f t="shared" si="6"/>
        <v>5.3337139001252698E-2</v>
      </c>
      <c r="BO62" s="83">
        <f t="shared" si="7"/>
        <v>5.2651678119218441E-2</v>
      </c>
      <c r="BQ62" s="83">
        <f t="shared" si="8"/>
        <v>6.8546088203425698E-4</v>
      </c>
    </row>
    <row r="63" spans="1:69" ht="12.75" customHeight="1" x14ac:dyDescent="0.25">
      <c r="A63" s="106" t="s">
        <v>61</v>
      </c>
      <c r="B63" s="107">
        <v>15731.542011466185</v>
      </c>
      <c r="C63" s="107">
        <v>2288.263823142911</v>
      </c>
      <c r="D63" s="107">
        <v>35880.932420307108</v>
      </c>
      <c r="E63" s="107">
        <v>5765.1181413906097</v>
      </c>
      <c r="F63" s="107">
        <v>17003.768344905635</v>
      </c>
      <c r="G63" s="107">
        <v>61098.769346210953</v>
      </c>
      <c r="H63" s="107">
        <v>22258.731923999629</v>
      </c>
      <c r="I63" s="107">
        <v>8379.0023196379152</v>
      </c>
      <c r="J63" s="107">
        <v>9390.2522294793853</v>
      </c>
      <c r="K63" s="107">
        <v>32126.595569349181</v>
      </c>
      <c r="L63" s="107">
        <v>25791.609604645546</v>
      </c>
      <c r="M63" s="107">
        <v>34607.062708020327</v>
      </c>
      <c r="N63" s="107">
        <v>37627.424402268305</v>
      </c>
      <c r="O63" s="107">
        <v>169699.0537667202</v>
      </c>
      <c r="P63" s="107">
        <v>246418.66168885198</v>
      </c>
      <c r="Q63" s="107">
        <v>41933.447740198491</v>
      </c>
      <c r="R63" s="108">
        <v>288798.00623558089</v>
      </c>
      <c r="S63" s="107">
        <v>183014.93107764784</v>
      </c>
      <c r="T63" s="107">
        <v>52200.544380292769</v>
      </c>
      <c r="U63" s="107">
        <v>65246.021419670724</v>
      </c>
      <c r="V63" s="107">
        <v>36716.878937035093</v>
      </c>
      <c r="W63" s="107">
        <v>44564.716600729764</v>
      </c>
      <c r="Y63" s="77">
        <f>SUM('Valores Correntes'!B60:B63)/SUM('Valores Correntes'!$R60:$R63)</f>
        <v>4.1378393455753046E-2</v>
      </c>
      <c r="Z63" s="77">
        <f>SUM('Valores Correntes'!G60:G63)/SUM('Valores Correntes'!$R60:$R63)</f>
        <v>0.23202783838850832</v>
      </c>
      <c r="AA63" s="77">
        <f>SUM('Valores Correntes'!O60:O63)/SUM('Valores Correntes'!$R60:$R63)</f>
        <v>0.57657432263506303</v>
      </c>
      <c r="AB63" s="77">
        <f>SUM('Valores Correntes'!Q60:Q63)/SUM('Valores Correntes'!$R60:$R63)</f>
        <v>0.15001944552067562</v>
      </c>
      <c r="AC63" s="79"/>
      <c r="AD63" s="78">
        <f>'Acum. em 4 trimestres'!B63/100</f>
        <v>6.3371264170918984E-2</v>
      </c>
      <c r="AE63" s="78">
        <f>'Acum. em 4 trimestres'!G63/100</f>
        <v>0.10338779366518679</v>
      </c>
      <c r="AF63" s="78">
        <f>'Acum. em 4 trimestres'!O63/100</f>
        <v>5.7674535101681634E-2</v>
      </c>
      <c r="AG63" s="78">
        <f>'Acum. em 4 trimestres'!Q63/100</f>
        <v>0.10368103147656547</v>
      </c>
      <c r="AH63" s="1" t="s">
        <v>61</v>
      </c>
      <c r="AI63" s="78">
        <f t="shared" si="39"/>
        <v>2.7956156808471278E-3</v>
      </c>
      <c r="AJ63" s="78">
        <f t="shared" si="40"/>
        <v>2.2543572237515765E-2</v>
      </c>
      <c r="AK63" s="78">
        <f t="shared" si="41"/>
        <v>3.4115042614073936E-2</v>
      </c>
      <c r="AL63" s="78">
        <f t="shared" si="42"/>
        <v>1.5171314893840429E-2</v>
      </c>
      <c r="AM63" s="81">
        <f>'PIB Var. Real 4t'!Z62</f>
        <v>7.4612635505520108E-2</v>
      </c>
      <c r="AN63" s="78">
        <f>SUM(AI63:AL63)-('Acum. em 4 trimestres'!R63/100)</f>
        <v>1.290992075714259E-5</v>
      </c>
      <c r="AR63" s="81">
        <f>SUM('Valores Correntes'!S60:S63)/SUM('Valores Correntes'!$R60:$R63)</f>
        <v>0.60385778888479114</v>
      </c>
      <c r="AS63" s="81">
        <f>SUM('Valores Correntes'!T60:T63)/SUM('Valores Correntes'!$R60:$R63)</f>
        <v>0.19006457202265403</v>
      </c>
      <c r="AT63" s="81">
        <f>SUM('Valores Correntes'!U60:U63)/SUM('Valores Correntes'!$R60:$R63)</f>
        <v>0.20490401598745239</v>
      </c>
      <c r="AU63" s="81">
        <f>SUM('Valores Correntes'!V60:V63)/SUM('Valores Correntes'!$R60:$R63)</f>
        <v>1.2405599180470269E-2</v>
      </c>
      <c r="AV63" s="81">
        <f>SUM('Valores Correntes'!W60:W63)/SUM('Valores Correntes'!$R60:$R63)</f>
        <v>0.10503685526310771</v>
      </c>
      <c r="AW63" s="81">
        <f>SUM('Valores Correntes'!X60:X63)/SUM('Valores Correntes'!$R60:$R63)</f>
        <v>0.11626883133847551</v>
      </c>
      <c r="AY63" s="80">
        <f>'Acum. em 4 trimestres'!S63/100</f>
        <v>6.2508792331396279E-2</v>
      </c>
      <c r="AZ63" s="80">
        <f>'Acum. em 4 trimestres'!T63/100</f>
        <v>4.7768843363569236E-2</v>
      </c>
      <c r="BA63" s="80">
        <f>'Acum. em 4 trimestres'!U63/100</f>
        <v>0.1952512020284658</v>
      </c>
      <c r="BB63" s="80"/>
      <c r="BC63" s="80">
        <f>'Acum. em 4 trimestres'!V63/100</f>
        <v>7.1708832371909947E-2</v>
      </c>
      <c r="BD63" s="80">
        <f>'Acum. em 4 trimestres'!W63/100</f>
        <v>0.28776623587236894</v>
      </c>
      <c r="BF63" s="1" t="s">
        <v>61</v>
      </c>
      <c r="BG63" s="83">
        <f t="shared" ref="BG63:BL63" si="62">AY63*AR59</f>
        <v>3.8721223914888497E-2</v>
      </c>
      <c r="BH63" s="83">
        <f t="shared" si="62"/>
        <v>9.3486623313197553E-3</v>
      </c>
      <c r="BI63" s="83">
        <f t="shared" si="62"/>
        <v>3.6806911622497468E-2</v>
      </c>
      <c r="BJ63" s="83">
        <f t="shared" si="62"/>
        <v>0</v>
      </c>
      <c r="BK63" s="83">
        <f t="shared" si="62"/>
        <v>8.9034923936715509E-3</v>
      </c>
      <c r="BL63" s="83">
        <f t="shared" si="62"/>
        <v>3.617635022657819E-2</v>
      </c>
      <c r="BM63" s="83">
        <f t="shared" si="6"/>
        <v>7.4612635505520108E-2</v>
      </c>
      <c r="BO63" s="83">
        <f t="shared" si="7"/>
        <v>5.7603940035799085E-2</v>
      </c>
      <c r="BQ63" s="83">
        <f t="shared" si="8"/>
        <v>1.7008695469721023E-2</v>
      </c>
    </row>
    <row r="64" spans="1:69" ht="12.75" customHeight="1" x14ac:dyDescent="0.25">
      <c r="A64" s="109" t="s">
        <v>60</v>
      </c>
      <c r="B64" s="107">
        <v>11258.519985828387</v>
      </c>
      <c r="C64" s="107">
        <v>2319.6659254056253</v>
      </c>
      <c r="D64" s="107">
        <v>35134.045490109092</v>
      </c>
      <c r="E64" s="107">
        <v>5882.1448537457345</v>
      </c>
      <c r="F64" s="107">
        <v>17169.41688896067</v>
      </c>
      <c r="G64" s="107">
        <v>60661.005077896036</v>
      </c>
      <c r="H64" s="107">
        <v>22342.950527713234</v>
      </c>
      <c r="I64" s="107">
        <v>8450.68054231725</v>
      </c>
      <c r="J64" s="107">
        <v>9894.1901400552833</v>
      </c>
      <c r="K64" s="107">
        <v>33848.453565573604</v>
      </c>
      <c r="L64" s="107">
        <v>26107.3156655967</v>
      </c>
      <c r="M64" s="107">
        <v>35913.089844538117</v>
      </c>
      <c r="N64" s="107">
        <v>37649.863597730895</v>
      </c>
      <c r="O64" s="107">
        <v>173084.14554678742</v>
      </c>
      <c r="P64" s="107">
        <v>245652.09479440734</v>
      </c>
      <c r="Q64" s="107">
        <v>42540.344944588855</v>
      </c>
      <c r="R64" s="108">
        <v>288660.50806454959</v>
      </c>
      <c r="S64" s="107">
        <v>191414.34297500909</v>
      </c>
      <c r="T64" s="107">
        <v>53706.523309990182</v>
      </c>
      <c r="U64" s="107">
        <v>63566.730636128719</v>
      </c>
      <c r="V64" s="107">
        <v>35160.547651107285</v>
      </c>
      <c r="W64" s="107">
        <v>44219.555665537016</v>
      </c>
      <c r="Y64" s="77">
        <f>SUM('Valores Correntes'!B61:B64)/SUM('Valores Correntes'!$R61:$R64)</f>
        <v>4.1157564864705475E-2</v>
      </c>
      <c r="Z64" s="77">
        <f>SUM('Valores Correntes'!G61:G64)/SUM('Valores Correntes'!$R61:$R64)</f>
        <v>0.23267977354859556</v>
      </c>
      <c r="AA64" s="77">
        <f>SUM('Valores Correntes'!O61:O64)/SUM('Valores Correntes'!$R61:$R64)</f>
        <v>0.57612921970277908</v>
      </c>
      <c r="AB64" s="77">
        <f>SUM('Valores Correntes'!Q61:Q64)/SUM('Valores Correntes'!$R61:$R64)</f>
        <v>0.15003344188391998</v>
      </c>
      <c r="AC64" s="79"/>
      <c r="AD64" s="78">
        <f>'Acum. em 4 trimestres'!B64/100</f>
        <v>6.6969424597159266E-2</v>
      </c>
      <c r="AE64" s="78">
        <f>'Acum. em 4 trimestres'!G64/100</f>
        <v>0.10203071316803092</v>
      </c>
      <c r="AF64" s="78">
        <f>'Acum. em 4 trimestres'!O64/100</f>
        <v>5.8036528354641348E-2</v>
      </c>
      <c r="AG64" s="78">
        <f>'Acum. em 4 trimestres'!Q64/100</f>
        <v>0.10783465129639926</v>
      </c>
      <c r="AH64" s="1" t="s">
        <v>60</v>
      </c>
      <c r="AI64" s="78">
        <f t="shared" si="39"/>
        <v>2.9980697830544814E-3</v>
      </c>
      <c r="AJ64" s="78">
        <f t="shared" si="40"/>
        <v>2.2322884087823847E-2</v>
      </c>
      <c r="AK64" s="78">
        <f t="shared" si="41"/>
        <v>3.4325739064044951E-2</v>
      </c>
      <c r="AL64" s="78">
        <f t="shared" si="42"/>
        <v>1.5635565237492672E-2</v>
      </c>
      <c r="AM64" s="81">
        <f>'PIB Var. Real 4t'!Z63</f>
        <v>7.5282258172416183E-2</v>
      </c>
      <c r="AN64" s="78">
        <f>SUM(AI64:AL64)-('Acum. em 4 trimestres'!R64/100)</f>
        <v>-2.3592239273284576E-16</v>
      </c>
      <c r="AR64" s="81">
        <f>SUM('Valores Correntes'!S61:S64)/SUM('Valores Correntes'!$R61:$R64)</f>
        <v>0.60222829167075054</v>
      </c>
      <c r="AS64" s="81">
        <f>SUM('Valores Correntes'!T61:T64)/SUM('Valores Correntes'!$R61:$R64)</f>
        <v>0.19016857836184475</v>
      </c>
      <c r="AT64" s="81">
        <f>SUM('Valores Correntes'!U61:U64)/SUM('Valores Correntes'!$R61:$R64)</f>
        <v>0.20534673650310134</v>
      </c>
      <c r="AU64" s="81">
        <f>SUM('Valores Correntes'!V61:V64)/SUM('Valores Correntes'!$R61:$R64)</f>
        <v>1.2666479076158917E-2</v>
      </c>
      <c r="AV64" s="81">
        <f>SUM('Valores Correntes'!W61:W64)/SUM('Valores Correntes'!$R61:$R64)</f>
        <v>0.10865584776017626</v>
      </c>
      <c r="AW64" s="81">
        <f>SUM('Valores Correntes'!X61:X64)/SUM('Valores Correntes'!$R61:$R64)</f>
        <v>0.11906593337203168</v>
      </c>
      <c r="AY64" s="80">
        <f>'Acum. em 4 trimestres'!S64/100</f>
        <v>6.2293721275334946E-2</v>
      </c>
      <c r="AZ64" s="80">
        <f>'Acum. em 4 trimestres'!T64/100</f>
        <v>3.9206645689786601E-2</v>
      </c>
      <c r="BA64" s="80">
        <f>'Acum. em 4 trimestres'!U64/100</f>
        <v>0.17853921413872009</v>
      </c>
      <c r="BB64" s="80"/>
      <c r="BC64" s="80">
        <f>'Acum. em 4 trimestres'!V64/100</f>
        <v>0.11721721530020467</v>
      </c>
      <c r="BD64" s="80">
        <f>'Acum. em 4 trimestres'!W64/100</f>
        <v>0.33639024660147032</v>
      </c>
      <c r="BF64" s="1" t="s">
        <v>60</v>
      </c>
      <c r="BG64" s="83">
        <f t="shared" ref="BG64:BL64" si="63">AY64*AR60</f>
        <v>3.859498444443106E-2</v>
      </c>
      <c r="BH64" s="83">
        <f t="shared" si="63"/>
        <v>7.7043561743887585E-3</v>
      </c>
      <c r="BI64" s="83">
        <f t="shared" si="63"/>
        <v>3.4104485767305272E-2</v>
      </c>
      <c r="BJ64" s="83">
        <f t="shared" si="63"/>
        <v>0</v>
      </c>
      <c r="BK64" s="83">
        <f t="shared" si="63"/>
        <v>1.2719675066382104E-2</v>
      </c>
      <c r="BL64" s="83">
        <f t="shared" si="63"/>
        <v>3.7859391734127355E-2</v>
      </c>
      <c r="BM64" s="83">
        <f t="shared" si="6"/>
        <v>7.5282258172416183E-2</v>
      </c>
      <c r="BO64" s="83">
        <f t="shared" si="7"/>
        <v>5.5264109718379834E-2</v>
      </c>
      <c r="BQ64" s="83">
        <f t="shared" si="8"/>
        <v>2.001814845403635E-2</v>
      </c>
    </row>
    <row r="65" spans="1:69" ht="12.75" customHeight="1" x14ac:dyDescent="0.25">
      <c r="A65" s="110" t="s">
        <v>59</v>
      </c>
      <c r="B65" s="111">
        <v>18286.917954435346</v>
      </c>
      <c r="C65" s="111">
        <v>2167.509029429807</v>
      </c>
      <c r="D65" s="111">
        <v>32375.369054637264</v>
      </c>
      <c r="E65" s="111">
        <v>5792.2953582859609</v>
      </c>
      <c r="F65" s="111">
        <v>16330.872806470745</v>
      </c>
      <c r="G65" s="111">
        <v>56818.829203955043</v>
      </c>
      <c r="H65" s="111">
        <v>20908.204911527155</v>
      </c>
      <c r="I65" s="111">
        <v>8205.0585839308405</v>
      </c>
      <c r="J65" s="111">
        <v>9362.5454512673805</v>
      </c>
      <c r="K65" s="111">
        <v>32672.343133425496</v>
      </c>
      <c r="L65" s="111">
        <v>26041.743086551582</v>
      </c>
      <c r="M65" s="111">
        <v>34037.718279047331</v>
      </c>
      <c r="N65" s="111">
        <v>37735.36906823617</v>
      </c>
      <c r="O65" s="111">
        <v>167436.21473911637</v>
      </c>
      <c r="P65" s="111">
        <v>241378.41626972964</v>
      </c>
      <c r="Q65" s="111">
        <v>41367.140933279778</v>
      </c>
      <c r="R65" s="112">
        <v>283193.60384283896</v>
      </c>
      <c r="S65" s="111">
        <v>183360.33405917627</v>
      </c>
      <c r="T65" s="111">
        <v>51438.177811786314</v>
      </c>
      <c r="U65" s="111">
        <v>61836.960564213339</v>
      </c>
      <c r="V65" s="111">
        <v>30798.267354860185</v>
      </c>
      <c r="W65" s="111">
        <v>39889.951692510316</v>
      </c>
      <c r="Y65" s="77">
        <f>SUM('Valores Correntes'!B62:B65)/SUM('Valores Correntes'!$R62:$R65)</f>
        <v>4.2307696614796018E-2</v>
      </c>
      <c r="Z65" s="77">
        <f>SUM('Valores Correntes'!G62:G65)/SUM('Valores Correntes'!$R62:$R65)</f>
        <v>0.23408546579358713</v>
      </c>
      <c r="AA65" s="77">
        <f>SUM('Valores Correntes'!O62:O65)/SUM('Valores Correntes'!$R62:$R65)</f>
        <v>0.57295706095951371</v>
      </c>
      <c r="AB65" s="77">
        <f>SUM('Valores Correntes'!Q62:Q65)/SUM('Valores Correntes'!$R62:$R65)</f>
        <v>0.15064977663210311</v>
      </c>
      <c r="AC65" s="79"/>
      <c r="AD65" s="78">
        <f>'Acum. em 4 trimestres'!B65/100</f>
        <v>6.2605478723386732E-2</v>
      </c>
      <c r="AE65" s="78">
        <f>'Acum. em 4 trimestres'!G65/100</f>
        <v>8.026874259620298E-2</v>
      </c>
      <c r="AF65" s="78">
        <f>'Acum. em 4 trimestres'!O65/100</f>
        <v>5.4331746825307725E-2</v>
      </c>
      <c r="AG65" s="78">
        <f>'Acum. em 4 trimestres'!Q65/100</f>
        <v>9.1638280678830064E-2</v>
      </c>
      <c r="AH65" s="1" t="s">
        <v>59</v>
      </c>
      <c r="AI65" s="78">
        <f t="shared" si="39"/>
        <v>2.7440169455378708E-3</v>
      </c>
      <c r="AJ65" s="78">
        <f t="shared" si="40"/>
        <v>1.7825914005398825E-2</v>
      </c>
      <c r="AK65" s="78">
        <f t="shared" si="41"/>
        <v>3.1921471613221085E-2</v>
      </c>
      <c r="AL65" s="78">
        <f t="shared" si="42"/>
        <v>1.3430771597204169E-2</v>
      </c>
      <c r="AM65" s="81">
        <f>'PIB Var. Real 4t'!Z64</f>
        <v>6.5547593334902343E-2</v>
      </c>
      <c r="AN65" s="78">
        <f>SUM(AI65:AL65)-('Acum. em 4 trimestres'!R65/100)</f>
        <v>3.7458082645960844E-4</v>
      </c>
      <c r="AR65" s="81">
        <f>SUM('Valores Correntes'!S62:S65)/SUM('Valores Correntes'!$R62:$R65)</f>
        <v>0.60193526643152695</v>
      </c>
      <c r="AS65" s="81">
        <f>SUM('Valores Correntes'!T62:T65)/SUM('Valores Correntes'!$R62:$R65)</f>
        <v>0.18750756218087045</v>
      </c>
      <c r="AT65" s="81">
        <f>SUM('Valores Correntes'!U62:U65)/SUM('Valores Correntes'!$R62:$R65)</f>
        <v>0.20666149301769016</v>
      </c>
      <c r="AU65" s="81">
        <f>SUM('Valores Correntes'!V62:V65)/SUM('Valores Correntes'!$R62:$R65)</f>
        <v>1.3509493830481842E-2</v>
      </c>
      <c r="AV65" s="81">
        <f>SUM('Valores Correntes'!W62:W65)/SUM('Valores Correntes'!$R62:$R65)</f>
        <v>0.10935385922217664</v>
      </c>
      <c r="AW65" s="81">
        <f>SUM('Valores Correntes'!X62:X65)/SUM('Valores Correntes'!$R62:$R65)</f>
        <v>0.11896767468274609</v>
      </c>
      <c r="AY65" s="80">
        <f>'Acum. em 4 trimestres'!S65/100</f>
        <v>5.9888506985458889E-2</v>
      </c>
      <c r="AZ65" s="80">
        <f>'Acum. em 4 trimestres'!T65/100</f>
        <v>3.8187196544456237E-2</v>
      </c>
      <c r="BA65" s="80">
        <f>'Acum. em 4 trimestres'!U65/100</f>
        <v>0.13138178258452515</v>
      </c>
      <c r="BB65" s="80"/>
      <c r="BC65" s="80">
        <f>'Acum. em 4 trimestres'!V65/100</f>
        <v>9.1791681766341102E-2</v>
      </c>
      <c r="BD65" s="80">
        <f>'Acum. em 4 trimestres'!W65/100</f>
        <v>0.26676102241738375</v>
      </c>
      <c r="BF65" s="1" t="s">
        <v>59</v>
      </c>
      <c r="BG65" s="83">
        <f t="shared" ref="BG65:BL65" si="64">AY65*AR61</f>
        <v>3.6956385543393318E-2</v>
      </c>
      <c r="BH65" s="83">
        <f t="shared" si="64"/>
        <v>7.3673601486292893E-3</v>
      </c>
      <c r="BI65" s="83">
        <f t="shared" si="64"/>
        <v>2.5785220335254079E-2</v>
      </c>
      <c r="BJ65" s="83">
        <f t="shared" si="64"/>
        <v>0</v>
      </c>
      <c r="BK65" s="83">
        <f t="shared" si="64"/>
        <v>9.5697314469828394E-3</v>
      </c>
      <c r="BL65" s="83">
        <f t="shared" si="64"/>
        <v>2.9471801290171205E-2</v>
      </c>
      <c r="BM65" s="83">
        <f t="shared" si="6"/>
        <v>6.5547593334902343E-2</v>
      </c>
      <c r="BO65" s="83">
        <f t="shared" si="7"/>
        <v>5.0206896184088308E-2</v>
      </c>
      <c r="BQ65" s="83">
        <f t="shared" si="8"/>
        <v>1.5340697150814035E-2</v>
      </c>
    </row>
    <row r="66" spans="1:69" ht="12.75" customHeight="1" x14ac:dyDescent="0.25">
      <c r="A66" s="110" t="s">
        <v>58</v>
      </c>
      <c r="B66" s="111">
        <v>17697.640532311361</v>
      </c>
      <c r="C66" s="111">
        <v>2279.910495795144</v>
      </c>
      <c r="D66" s="111">
        <v>35279.40686259955</v>
      </c>
      <c r="E66" s="111">
        <v>6077.5807775759567</v>
      </c>
      <c r="F66" s="111">
        <v>17636.578320756314</v>
      </c>
      <c r="G66" s="111">
        <v>61277.713166261812</v>
      </c>
      <c r="H66" s="111">
        <v>21916.964259178123</v>
      </c>
      <c r="I66" s="111">
        <v>8453.2582113713634</v>
      </c>
      <c r="J66" s="111">
        <v>9800.8438765739375</v>
      </c>
      <c r="K66" s="111">
        <v>33123.005408942052</v>
      </c>
      <c r="L66" s="111">
        <v>25940.529188117536</v>
      </c>
      <c r="M66" s="111">
        <v>35301.105415365062</v>
      </c>
      <c r="N66" s="111">
        <v>38390.716387278371</v>
      </c>
      <c r="O66" s="111">
        <v>171954.90021843073</v>
      </c>
      <c r="P66" s="111">
        <v>250373.92343818213</v>
      </c>
      <c r="Q66" s="111">
        <v>42736.907330418224</v>
      </c>
      <c r="R66" s="112">
        <v>293569.31383358786</v>
      </c>
      <c r="S66" s="111">
        <v>188065.18018110379</v>
      </c>
      <c r="T66" s="111">
        <v>53343.974923919799</v>
      </c>
      <c r="U66" s="111">
        <v>64604.280482241862</v>
      </c>
      <c r="V66" s="111">
        <v>35828.536126125255</v>
      </c>
      <c r="W66" s="111">
        <v>44344.727507590971</v>
      </c>
      <c r="Y66" s="77">
        <f>SUM('Valores Correntes'!B63:B66)/SUM('Valores Correntes'!$R63:$R66)</f>
        <v>4.4095444741188421E-2</v>
      </c>
      <c r="Z66" s="77">
        <f>SUM('Valores Correntes'!G63:G66)/SUM('Valores Correntes'!$R63:$R66)</f>
        <v>0.23309427022740253</v>
      </c>
      <c r="AA66" s="77">
        <f>SUM('Valores Correntes'!O63:O66)/SUM('Valores Correntes'!$R63:$R66)</f>
        <v>0.57291015770633835</v>
      </c>
      <c r="AB66" s="77">
        <f>SUM('Valores Correntes'!Q63:Q66)/SUM('Valores Correntes'!$R63:$R66)</f>
        <v>0.14990012732507088</v>
      </c>
      <c r="AC66" s="79"/>
      <c r="AD66" s="78">
        <f>'Acum. em 4 trimestres'!B66/100</f>
        <v>3.6619061936890018E-2</v>
      </c>
      <c r="AE66" s="78">
        <f>'Acum. em 4 trimestres'!G66/100</f>
        <v>6.1435324639212974E-2</v>
      </c>
      <c r="AF66" s="78">
        <f>'Acum. em 4 trimestres'!O66/100</f>
        <v>5.0163158688868892E-2</v>
      </c>
      <c r="AG66" s="78">
        <f>'Acum. em 4 trimestres'!Q66/100</f>
        <v>8.0919241617104051E-2</v>
      </c>
      <c r="AH66" s="1" t="s">
        <v>58</v>
      </c>
      <c r="AI66" s="78">
        <f t="shared" si="39"/>
        <v>1.5366372086925038E-3</v>
      </c>
      <c r="AJ66" s="78">
        <f t="shared" si="40"/>
        <v>1.3931889438801734E-2</v>
      </c>
      <c r="AK66" s="78">
        <f t="shared" si="41"/>
        <v>2.9223642147050477E-2</v>
      </c>
      <c r="AL66" s="78">
        <f t="shared" si="42"/>
        <v>1.2032056195592824E-2</v>
      </c>
      <c r="AM66" s="81">
        <f>'PIB Var. Real 4t'!Z65</f>
        <v>5.6149192453840646E-2</v>
      </c>
      <c r="AN66" s="78">
        <f>SUM(AI66:AL66)-('Acum. em 4 trimestres'!R66/100)</f>
        <v>5.7503253629689194E-4</v>
      </c>
      <c r="AR66" s="81">
        <f>SUM('Valores Correntes'!S63:S66)/SUM('Valores Correntes'!$R63:$R66)</f>
        <v>0.6005562526254401</v>
      </c>
      <c r="AS66" s="81">
        <f>SUM('Valores Correntes'!T63:T66)/SUM('Valores Correntes'!$R63:$R66)</f>
        <v>0.18738359832653251</v>
      </c>
      <c r="AT66" s="81">
        <f>SUM('Valores Correntes'!U63:U66)/SUM('Valores Correntes'!$R63:$R66)</f>
        <v>0.20620594965313846</v>
      </c>
      <c r="AU66" s="81">
        <f>SUM('Valores Correntes'!V63:V66)/SUM('Valores Correntes'!$R63:$R66)</f>
        <v>1.5155594324381662E-2</v>
      </c>
      <c r="AV66" s="81">
        <f>SUM('Valores Correntes'!W63:W66)/SUM('Valores Correntes'!$R63:$R66)</f>
        <v>0.11034170683670927</v>
      </c>
      <c r="AW66" s="81">
        <f>SUM('Valores Correntes'!X63:X66)/SUM('Valores Correntes'!$R63:$R66)</f>
        <v>0.11964310176620195</v>
      </c>
      <c r="AY66" s="80">
        <f>'Acum. em 4 trimestres'!S66/100</f>
        <v>6.2901201799897111E-2</v>
      </c>
      <c r="AZ66" s="80">
        <f>'Acum. em 4 trimestres'!T66/100</f>
        <v>3.3654928721515764E-2</v>
      </c>
      <c r="BA66" s="80">
        <f>'Acum. em 4 trimestres'!U66/100</f>
        <v>9.8054777812642366E-2</v>
      </c>
      <c r="BB66" s="80"/>
      <c r="BC66" s="80">
        <f>'Acum. em 4 trimestres'!V66/100</f>
        <v>8.9929374031445075E-2</v>
      </c>
      <c r="BD66" s="80">
        <f>'Acum. em 4 trimestres'!W66/100</f>
        <v>0.21348897211814077</v>
      </c>
      <c r="BF66" s="1" t="s">
        <v>58</v>
      </c>
      <c r="BG66" s="83">
        <f t="shared" ref="BG66:BL66" si="65">AY66*AR62</f>
        <v>3.8424601351163115E-2</v>
      </c>
      <c r="BH66" s="83">
        <f t="shared" si="65"/>
        <v>6.4443899478363736E-3</v>
      </c>
      <c r="BI66" s="83">
        <f t="shared" si="65"/>
        <v>1.974620521624627E-2</v>
      </c>
      <c r="BJ66" s="83">
        <f t="shared" si="65"/>
        <v>0</v>
      </c>
      <c r="BK66" s="83">
        <f t="shared" si="65"/>
        <v>9.2942195245735073E-3</v>
      </c>
      <c r="BL66" s="83">
        <f t="shared" si="65"/>
        <v>2.3986005954889568E-2</v>
      </c>
      <c r="BM66" s="83">
        <f t="shared" si="6"/>
        <v>5.6149192453840646E-2</v>
      </c>
      <c r="BO66" s="83">
        <f t="shared" si="7"/>
        <v>4.9923410084929704E-2</v>
      </c>
      <c r="BQ66" s="83">
        <f t="shared" si="8"/>
        <v>6.2257823689109426E-3</v>
      </c>
    </row>
    <row r="67" spans="1:69" ht="12.75" customHeight="1" x14ac:dyDescent="0.25">
      <c r="A67" s="110" t="s">
        <v>57</v>
      </c>
      <c r="B67" s="111">
        <v>16938.599974463599</v>
      </c>
      <c r="C67" s="111">
        <v>2351.1342983082427</v>
      </c>
      <c r="D67" s="111">
        <v>36543.880860907135</v>
      </c>
      <c r="E67" s="111">
        <v>6113.3733656466502</v>
      </c>
      <c r="F67" s="111">
        <v>18600.57002743367</v>
      </c>
      <c r="G67" s="111">
        <v>63520.127594059391</v>
      </c>
      <c r="H67" s="111">
        <v>22363.979279724881</v>
      </c>
      <c r="I67" s="111">
        <v>8657.4203089182647</v>
      </c>
      <c r="J67" s="111">
        <v>9968.531333798448</v>
      </c>
      <c r="K67" s="111">
        <v>33997.858368046262</v>
      </c>
      <c r="L67" s="111">
        <v>26087.178789967082</v>
      </c>
      <c r="M67" s="111">
        <v>36173.762280222298</v>
      </c>
      <c r="N67" s="111">
        <v>38274.047872653166</v>
      </c>
      <c r="O67" s="111">
        <v>174480.0398526105</v>
      </c>
      <c r="P67" s="111">
        <v>254796.53880909967</v>
      </c>
      <c r="Q67" s="111">
        <v>43741.571079035755</v>
      </c>
      <c r="R67" s="112">
        <v>299013.78985534178</v>
      </c>
      <c r="S67" s="111">
        <v>190260.40898652305</v>
      </c>
      <c r="T67" s="111">
        <v>53122.72689106621</v>
      </c>
      <c r="U67" s="111">
        <v>69004.398551621955</v>
      </c>
      <c r="V67" s="111">
        <v>38349.467058969443</v>
      </c>
      <c r="W67" s="111">
        <v>47202.755839752863</v>
      </c>
      <c r="Y67" s="77">
        <f>SUM('Valores Correntes'!B64:B67)/SUM('Valores Correntes'!$R64:$R67)</f>
        <v>4.4475140233343598E-2</v>
      </c>
      <c r="Z67" s="77">
        <f>SUM('Valores Correntes'!G64:G67)/SUM('Valores Correntes'!$R64:$R67)</f>
        <v>0.23103223125961539</v>
      </c>
      <c r="AA67" s="77">
        <f>SUM('Valores Correntes'!O64:O67)/SUM('Valores Correntes'!$R64:$R67)</f>
        <v>0.57427275251976173</v>
      </c>
      <c r="AB67" s="77">
        <f>SUM('Valores Correntes'!Q64:Q67)/SUM('Valores Correntes'!$R64:$R67)</f>
        <v>0.15021987598727929</v>
      </c>
      <c r="AC67" s="79"/>
      <c r="AD67" s="78">
        <f>'Acum. em 4 trimestres'!B67/100</f>
        <v>4.2323249804441909E-2</v>
      </c>
      <c r="AE67" s="78">
        <f>'Acum. em 4 trimestres'!G67/100</f>
        <v>5.0342645098673033E-2</v>
      </c>
      <c r="AF67" s="78">
        <f>'Acum. em 4 trimestres'!O67/100</f>
        <v>4.2772374615733799E-2</v>
      </c>
      <c r="AG67" s="78">
        <f>'Acum. em 4 trimestres'!Q67/100</f>
        <v>6.6329371747217092E-2</v>
      </c>
      <c r="AH67" s="1" t="s">
        <v>57</v>
      </c>
      <c r="AI67" s="78">
        <f t="shared" si="39"/>
        <v>1.7512680827343205E-3</v>
      </c>
      <c r="AJ67" s="78">
        <f t="shared" si="40"/>
        <v>1.1680895121004937E-2</v>
      </c>
      <c r="AK67" s="78">
        <f t="shared" si="41"/>
        <v>2.4661452921559881E-2</v>
      </c>
      <c r="AL67" s="78">
        <f t="shared" si="42"/>
        <v>9.9506955712522754E-3</v>
      </c>
      <c r="AM67" s="81">
        <f>'PIB Var. Real 4t'!Z66</f>
        <v>4.7610560195729512E-2</v>
      </c>
      <c r="AN67" s="78">
        <f>SUM(AI67:AL67)-('Acum. em 4 trimestres'!R67/100)</f>
        <v>4.3375150082190783E-4</v>
      </c>
      <c r="AR67" s="81">
        <f>SUM('Valores Correntes'!S64:S67)/SUM('Valores Correntes'!$R64:$R67)</f>
        <v>0.60129959455363691</v>
      </c>
      <c r="AS67" s="81">
        <f>SUM('Valores Correntes'!T64:T67)/SUM('Valores Correntes'!$R64:$R67)</f>
        <v>0.18683381100067242</v>
      </c>
      <c r="AT67" s="81">
        <f>SUM('Valores Correntes'!U64:U67)/SUM('Valores Correntes'!$R64:$R67)</f>
        <v>0.20590948416658389</v>
      </c>
      <c r="AU67" s="81">
        <f>SUM('Valores Correntes'!V64:V67)/SUM('Valores Correntes'!$R64:$R67)</f>
        <v>1.3106860745404526E-2</v>
      </c>
      <c r="AV67" s="81">
        <f>SUM('Valores Correntes'!W64:W67)/SUM('Valores Correntes'!$R64:$R67)</f>
        <v>0.11273778066807696</v>
      </c>
      <c r="AW67" s="81">
        <f>SUM('Valores Correntes'!X64:X67)/SUM('Valores Correntes'!$R64:$R67)</f>
        <v>0.11988753113437467</v>
      </c>
      <c r="AY67" s="80">
        <f>'Acum. em 4 trimestres'!S67/100</f>
        <v>5.9370260834326949E-2</v>
      </c>
      <c r="AZ67" s="80">
        <f>'Acum. em 4 trimestres'!T67/100</f>
        <v>2.6058590654031377E-2</v>
      </c>
      <c r="BA67" s="80">
        <f>'Acum. em 4 trimestres'!U67/100</f>
        <v>7.4302148096508702E-2</v>
      </c>
      <c r="BB67" s="80"/>
      <c r="BC67" s="80">
        <f>'Acum. em 4 trimestres'!V67/100</f>
        <v>7.079951657401673E-2</v>
      </c>
      <c r="BD67" s="80">
        <f>'Acum. em 4 trimestres'!W67/100</f>
        <v>0.13562535831711853</v>
      </c>
      <c r="BF67" s="1" t="s">
        <v>57</v>
      </c>
      <c r="BG67" s="83">
        <f t="shared" ref="BG67:BL67" si="66">AY67*AR63</f>
        <v>3.5851194432929986E-2</v>
      </c>
      <c r="BH67" s="83">
        <f t="shared" si="66"/>
        <v>4.9528148801720063E-3</v>
      </c>
      <c r="BI67" s="83">
        <f t="shared" si="66"/>
        <v>1.5224808541469074E-2</v>
      </c>
      <c r="BJ67" s="83">
        <f t="shared" si="66"/>
        <v>0</v>
      </c>
      <c r="BK67" s="83">
        <f t="shared" si="66"/>
        <v>7.436558575082991E-3</v>
      </c>
      <c r="BL67" s="83">
        <f t="shared" si="66"/>
        <v>1.5769001911393361E-2</v>
      </c>
      <c r="BM67" s="83">
        <f t="shared" si="6"/>
        <v>4.7610560195729512E-2</v>
      </c>
      <c r="BO67" s="83">
        <f t="shared" si="7"/>
        <v>4.7696374518260691E-2</v>
      </c>
      <c r="BQ67" s="83">
        <f t="shared" si="8"/>
        <v>-8.5814322531178877E-5</v>
      </c>
    </row>
    <row r="68" spans="1:69" ht="12.75" customHeight="1" x14ac:dyDescent="0.25">
      <c r="A68" s="113" t="s">
        <v>56</v>
      </c>
      <c r="B68" s="111">
        <v>12483.42686608347</v>
      </c>
      <c r="C68" s="111">
        <v>2397.4818236282263</v>
      </c>
      <c r="D68" s="111">
        <v>34522.69272048711</v>
      </c>
      <c r="E68" s="111">
        <v>6220.1212519952533</v>
      </c>
      <c r="F68" s="111">
        <v>18486.675459012484</v>
      </c>
      <c r="G68" s="111">
        <v>61783.24487426976</v>
      </c>
      <c r="H68" s="111">
        <v>22471.443914107549</v>
      </c>
      <c r="I68" s="111">
        <v>8679.3001596012055</v>
      </c>
      <c r="J68" s="111">
        <v>10539.497551244285</v>
      </c>
      <c r="K68" s="111">
        <v>35039.389647311793</v>
      </c>
      <c r="L68" s="111">
        <v>26452.712685149163</v>
      </c>
      <c r="M68" s="111">
        <v>36816.111722774571</v>
      </c>
      <c r="N68" s="111">
        <v>38161.631492463413</v>
      </c>
      <c r="O68" s="111">
        <v>176691.40730874386</v>
      </c>
      <c r="P68" s="111">
        <v>251647.80872108255</v>
      </c>
      <c r="Q68" s="111">
        <v>43929.182484273413</v>
      </c>
      <c r="R68" s="112">
        <v>296073.31852449337</v>
      </c>
      <c r="S68" s="111">
        <v>196279.84655329533</v>
      </c>
      <c r="T68" s="111">
        <v>54368.406188391469</v>
      </c>
      <c r="U68" s="111">
        <v>67039.43408263434</v>
      </c>
      <c r="V68" s="111">
        <v>36588.51109846068</v>
      </c>
      <c r="W68" s="111">
        <v>47278.186594156148</v>
      </c>
      <c r="Y68" s="77">
        <f>SUM('Valores Correntes'!B65:B68)/SUM('Valores Correntes'!$R65:$R68)</f>
        <v>4.3420341282890747E-2</v>
      </c>
      <c r="Z68" s="77">
        <f>SUM('Valores Correntes'!G65:G68)/SUM('Valores Correntes'!$R65:$R68)</f>
        <v>0.23102050967721977</v>
      </c>
      <c r="AA68" s="77">
        <f>SUM('Valores Correntes'!O65:O68)/SUM('Valores Correntes'!$R65:$R68)</f>
        <v>0.57568169321371654</v>
      </c>
      <c r="AB68" s="77">
        <f>SUM('Valores Correntes'!Q65:Q68)/SUM('Valores Correntes'!$R65:$R68)</f>
        <v>0.14987745582617309</v>
      </c>
      <c r="AC68" s="79"/>
      <c r="AD68" s="78">
        <f>'Acum. em 4 trimestres'!B68/100</f>
        <v>5.6386464618924048E-2</v>
      </c>
      <c r="AE68" s="78">
        <f>'Acum. em 4 trimestres'!G68/100</f>
        <v>4.1143251692087768E-2</v>
      </c>
      <c r="AF68" s="78">
        <f>'Acum. em 4 trimestres'!O68/100</f>
        <v>3.4578224452147754E-2</v>
      </c>
      <c r="AG68" s="78">
        <f>'Acum. em 4 trimestres'!Q68/100</f>
        <v>5.2846706606538785E-2</v>
      </c>
      <c r="AH68" s="1" t="s">
        <v>56</v>
      </c>
      <c r="AI68" s="78">
        <f t="shared" si="39"/>
        <v>2.3207295750447866E-3</v>
      </c>
      <c r="AJ68" s="78">
        <f t="shared" si="40"/>
        <v>9.5732024867678529E-3</v>
      </c>
      <c r="AK68" s="78">
        <f t="shared" si="41"/>
        <v>1.9921525472323443E-2</v>
      </c>
      <c r="AL68" s="78">
        <f t="shared" si="42"/>
        <v>7.9287732844087067E-3</v>
      </c>
      <c r="AM68" s="81">
        <f>'PIB Var. Real 4t'!Z67</f>
        <v>3.9744230818544946E-2</v>
      </c>
      <c r="AN68" s="78">
        <f>SUM(AI68:AL68)-('Acum. em 4 trimestres'!R68/100)</f>
        <v>-1.5959455978986625E-16</v>
      </c>
      <c r="AR68" s="81">
        <f>SUM('Valores Correntes'!S65:S68)/SUM('Valores Correntes'!$R65:$R68)</f>
        <v>0.60273851764513209</v>
      </c>
      <c r="AS68" s="81">
        <f>SUM('Valores Correntes'!T65:T68)/SUM('Valores Correntes'!$R65:$R68)</f>
        <v>0.18669256936279671</v>
      </c>
      <c r="AT68" s="81">
        <f>SUM('Valores Correntes'!U65:U68)/SUM('Valores Correntes'!$R65:$R68)</f>
        <v>0.20608964209197259</v>
      </c>
      <c r="AU68" s="81">
        <f>SUM('Valores Correntes'!V65:V68)/SUM('Valores Correntes'!$R65:$R68)</f>
        <v>1.2173069079898432E-2</v>
      </c>
      <c r="AV68" s="81">
        <f>SUM('Valores Correntes'!W65:W68)/SUM('Valores Correntes'!$R65:$R68)</f>
        <v>0.11582512679265201</v>
      </c>
      <c r="AW68" s="81">
        <f>SUM('Valores Correntes'!X65:X68)/SUM('Valores Correntes'!$R65:$R68)</f>
        <v>0.12351892497245187</v>
      </c>
      <c r="AY68" s="80">
        <f>'Acum. em 4 trimestres'!S68/100</f>
        <v>4.8184594906839129E-2</v>
      </c>
      <c r="AZ68" s="80">
        <f>'Acum. em 4 trimestres'!T68/100</f>
        <v>2.2042963135215699E-2</v>
      </c>
      <c r="BA68" s="80">
        <f>'Acum. em 4 trimestres'!U68/100</f>
        <v>6.8340464126731115E-2</v>
      </c>
      <c r="BB68" s="80"/>
      <c r="BC68" s="80">
        <f>'Acum. em 4 trimestres'!V68/100</f>
        <v>4.8119463731434164E-2</v>
      </c>
      <c r="BD68" s="80">
        <f>'Acum. em 4 trimestres'!W68/100</f>
        <v>9.3932634583123509E-2</v>
      </c>
      <c r="BF68" s="1" t="s">
        <v>56</v>
      </c>
      <c r="BG68" s="83">
        <f t="shared" ref="BG68:BL68" si="67">AY68*AR64</f>
        <v>2.9018126275592877E-2</v>
      </c>
      <c r="BH68" s="83">
        <f t="shared" si="67"/>
        <v>4.1918789623065214E-3</v>
      </c>
      <c r="BI68" s="83">
        <f t="shared" si="67"/>
        <v>1.4033491279531504E-2</v>
      </c>
      <c r="BJ68" s="83">
        <f t="shared" si="67"/>
        <v>0</v>
      </c>
      <c r="BK68" s="83">
        <f t="shared" si="67"/>
        <v>5.2284611255040336E-3</v>
      </c>
      <c r="BL68" s="83">
        <f t="shared" si="67"/>
        <v>1.1184176810733583E-2</v>
      </c>
      <c r="BM68" s="83">
        <f t="shared" si="6"/>
        <v>3.9744230818544946E-2</v>
      </c>
      <c r="BO68" s="83">
        <f t="shared" si="7"/>
        <v>4.1287780832201353E-2</v>
      </c>
      <c r="BQ68" s="83">
        <f t="shared" si="8"/>
        <v>-1.543550013656407E-3</v>
      </c>
    </row>
    <row r="69" spans="1:69" ht="12.75" customHeight="1" x14ac:dyDescent="0.25">
      <c r="A69" s="106" t="s">
        <v>55</v>
      </c>
      <c r="B69" s="107">
        <v>16233.608403653947</v>
      </c>
      <c r="C69" s="107">
        <v>2233.4561060284013</v>
      </c>
      <c r="D69" s="107">
        <v>31868.192774199921</v>
      </c>
      <c r="E69" s="107">
        <v>6181.9601242341396</v>
      </c>
      <c r="F69" s="107">
        <v>17753.362202278768</v>
      </c>
      <c r="G69" s="107">
        <v>58175.43140853056</v>
      </c>
      <c r="H69" s="107">
        <v>21033.284449582374</v>
      </c>
      <c r="I69" s="107">
        <v>8205.3670294843632</v>
      </c>
      <c r="J69" s="107">
        <v>9995.2605897766225</v>
      </c>
      <c r="K69" s="107">
        <v>33764.503129953409</v>
      </c>
      <c r="L69" s="107">
        <v>26752.042456143889</v>
      </c>
      <c r="M69" s="107">
        <v>35066.461756420496</v>
      </c>
      <c r="N69" s="107">
        <v>38250.728827758569</v>
      </c>
      <c r="O69" s="107">
        <v>171071.28518406564</v>
      </c>
      <c r="P69" s="107">
        <v>244940.3299900275</v>
      </c>
      <c r="Q69" s="107">
        <v>42616.54024850337</v>
      </c>
      <c r="R69" s="108">
        <v>288028.29907979752</v>
      </c>
      <c r="S69" s="107">
        <v>188825.74617307005</v>
      </c>
      <c r="T69" s="107">
        <v>52511.511038500073</v>
      </c>
      <c r="U69" s="107">
        <v>63779.865519320432</v>
      </c>
      <c r="V69" s="107">
        <v>32442.886960609387</v>
      </c>
      <c r="W69" s="107">
        <v>42513.199068001282</v>
      </c>
      <c r="Y69" s="77">
        <f>SUM('Valores Correntes'!B66:B69)/SUM('Valores Correntes'!$R66:$R69)</f>
        <v>4.2455220854467818E-2</v>
      </c>
      <c r="Z69" s="77">
        <f>SUM('Valores Correntes'!G66:G69)/SUM('Valores Correntes'!$R66:$R69)</f>
        <v>0.22955150846238059</v>
      </c>
      <c r="AA69" s="77">
        <f>SUM('Valores Correntes'!O66:O69)/SUM('Valores Correntes'!$R66:$R69)</f>
        <v>0.579185038131246</v>
      </c>
      <c r="AB69" s="77">
        <f>SUM('Valores Correntes'!Q66:Q69)/SUM('Valores Correntes'!$R66:$R69)</f>
        <v>0.14880823255190556</v>
      </c>
      <c r="AC69" s="79"/>
      <c r="AD69" s="78">
        <f>'Acum. em 4 trimestres'!B69/100</f>
        <v>8.0467424358188211E-3</v>
      </c>
      <c r="AE69" s="78">
        <f>'Acum. em 4 trimestres'!G69/100</f>
        <v>3.3292385186291629E-2</v>
      </c>
      <c r="AF69" s="78">
        <f>'Acum. em 4 trimestres'!O69/100</f>
        <v>2.8429560003606635E-2</v>
      </c>
      <c r="AG69" s="78">
        <f>'Acum. em 4 trimestres'!Q69/100</f>
        <v>4.35594601063507E-2</v>
      </c>
      <c r="AH69" s="1" t="s">
        <v>55</v>
      </c>
      <c r="AI69" s="78">
        <f t="shared" si="39"/>
        <v>3.4043913771202738E-4</v>
      </c>
      <c r="AJ69" s="78">
        <f t="shared" si="40"/>
        <v>7.7932634937125959E-3</v>
      </c>
      <c r="AK69" s="78">
        <f t="shared" si="41"/>
        <v>1.62889171440386E-2</v>
      </c>
      <c r="AL69" s="78">
        <f t="shared" si="42"/>
        <v>6.5622229352367391E-3</v>
      </c>
      <c r="AM69" s="81">
        <f>'PIB Var. Real 4t'!Z68</f>
        <v>3.1237248203603407E-2</v>
      </c>
      <c r="AN69" s="78">
        <f>SUM(AI69:AL69)-('Acum. em 4 trimestres'!R69/100)</f>
        <v>-2.5240549290344444E-4</v>
      </c>
      <c r="AR69" s="81">
        <f>SUM('Valores Correntes'!S66:S69)/SUM('Valores Correntes'!$R66:$R69)</f>
        <v>0.60341579112476806</v>
      </c>
      <c r="AS69" s="81">
        <f>SUM('Valores Correntes'!T66:T69)/SUM('Valores Correntes'!$R66:$R69)</f>
        <v>0.18572771288418818</v>
      </c>
      <c r="AT69" s="81">
        <f>SUM('Valores Correntes'!U66:U69)/SUM('Valores Correntes'!$R66:$R69)</f>
        <v>0.20609220190461086</v>
      </c>
      <c r="AU69" s="81">
        <f>SUM('Valores Correntes'!V66:V69)/SUM('Valores Correntes'!$R66:$R69)</f>
        <v>1.3461885340471732E-2</v>
      </c>
      <c r="AV69" s="81">
        <f>SUM('Valores Correntes'!W66:W69)/SUM('Valores Correntes'!$R66:$R69)</f>
        <v>0.11631891291182613</v>
      </c>
      <c r="AW69" s="81">
        <f>SUM('Valores Correntes'!X66:X69)/SUM('Valores Correntes'!$R66:$R69)</f>
        <v>0.12501650416586507</v>
      </c>
      <c r="AY69" s="80">
        <f>'Acum. em 4 trimestres'!S69/100</f>
        <v>3.9861596530324617E-2</v>
      </c>
      <c r="AZ69" s="80">
        <f>'Acum. em 4 trimestres'!T69/100</f>
        <v>2.0840137223743005E-2</v>
      </c>
      <c r="BA69" s="80">
        <f>'Acum. em 4 trimestres'!U69/100</f>
        <v>5.6041787410112009E-2</v>
      </c>
      <c r="BB69" s="80"/>
      <c r="BC69" s="80">
        <f>'Acum. em 4 trimestres'!V69/100</f>
        <v>5.0560820315262101E-2</v>
      </c>
      <c r="BD69" s="80">
        <f>'Acum. em 4 trimestres'!W69/100</f>
        <v>8.2351024374318627E-2</v>
      </c>
      <c r="BF69" s="1" t="s">
        <v>55</v>
      </c>
      <c r="BG69" s="83">
        <f t="shared" ref="BG69:BL69" si="68">AY69*AR65</f>
        <v>2.3994100727866979E-2</v>
      </c>
      <c r="BH69" s="83">
        <f t="shared" si="68"/>
        <v>3.9076833263388643E-3</v>
      </c>
      <c r="BI69" s="83">
        <f t="shared" si="68"/>
        <v>1.1581679457553739E-2</v>
      </c>
      <c r="BJ69" s="83">
        <f t="shared" si="68"/>
        <v>0</v>
      </c>
      <c r="BK69" s="83">
        <f t="shared" si="68"/>
        <v>5.52902082691294E-3</v>
      </c>
      <c r="BL69" s="83">
        <f t="shared" si="68"/>
        <v>9.7971098775548326E-3</v>
      </c>
      <c r="BM69" s="83">
        <f t="shared" si="6"/>
        <v>3.1237248203603407E-2</v>
      </c>
      <c r="BO69" s="83">
        <f t="shared" si="7"/>
        <v>3.5215374461117693E-2</v>
      </c>
      <c r="BQ69" s="83">
        <f t="shared" si="8"/>
        <v>-3.9781262575142862E-3</v>
      </c>
    </row>
    <row r="70" spans="1:69" ht="12.75" customHeight="1" x14ac:dyDescent="0.25">
      <c r="A70" s="106" t="s">
        <v>54</v>
      </c>
      <c r="B70" s="107">
        <v>17669.31817825876</v>
      </c>
      <c r="C70" s="107">
        <v>2224.6531762180498</v>
      </c>
      <c r="D70" s="107">
        <v>33185.08412564858</v>
      </c>
      <c r="E70" s="107">
        <v>6022.3056487850554</v>
      </c>
      <c r="F70" s="107">
        <v>17962.479285209887</v>
      </c>
      <c r="G70" s="107">
        <v>59324.462004802292</v>
      </c>
      <c r="H70" s="107">
        <v>22133.289027277209</v>
      </c>
      <c r="I70" s="107">
        <v>8467.6383115823392</v>
      </c>
      <c r="J70" s="107">
        <v>10267.178916774079</v>
      </c>
      <c r="K70" s="107">
        <v>33801.479915708653</v>
      </c>
      <c r="L70" s="107">
        <v>27433.881618981679</v>
      </c>
      <c r="M70" s="107">
        <v>36172.899437122687</v>
      </c>
      <c r="N70" s="107">
        <v>39124.079544148859</v>
      </c>
      <c r="O70" s="107">
        <v>176093.45826623074</v>
      </c>
      <c r="P70" s="107">
        <v>252255.91948053235</v>
      </c>
      <c r="Q70" s="107">
        <v>43727.521759241485</v>
      </c>
      <c r="R70" s="108">
        <v>296465.31427870994</v>
      </c>
      <c r="S70" s="107">
        <v>192241.5243730419</v>
      </c>
      <c r="T70" s="107">
        <v>54474.314252999153</v>
      </c>
      <c r="U70" s="107">
        <v>65322.886789678763</v>
      </c>
      <c r="V70" s="107">
        <v>35433.066941937614</v>
      </c>
      <c r="W70" s="107">
        <v>45442.939574507327</v>
      </c>
      <c r="Y70" s="77">
        <f>SUM('Valores Correntes'!B67:B70)/SUM('Valores Correntes'!$R67:$R70)</f>
        <v>4.193122952948572E-2</v>
      </c>
      <c r="Z70" s="77">
        <f>SUM('Valores Correntes'!G67:G70)/SUM('Valores Correntes'!$R67:$R70)</f>
        <v>0.22767693944777914</v>
      </c>
      <c r="AA70" s="77">
        <f>SUM('Valores Correntes'!O67:O70)/SUM('Valores Correntes'!$R67:$R70)</f>
        <v>0.58160198847493305</v>
      </c>
      <c r="AB70" s="77">
        <f>SUM('Valores Correntes'!Q67:Q70)/SUM('Valores Correntes'!$R67:$R70)</f>
        <v>0.148789842547802</v>
      </c>
      <c r="AC70" s="79"/>
      <c r="AD70" s="78">
        <f>'Acum. em 4 trimestres'!B70/100</f>
        <v>5.5630813766835985E-3</v>
      </c>
      <c r="AE70" s="78">
        <f>'Acum. em 4 trimestres'!G70/100</f>
        <v>1.22863100989965E-2</v>
      </c>
      <c r="AF70" s="78">
        <f>'Acum. em 4 trimestres'!O70/100</f>
        <v>2.3691710465331584E-2</v>
      </c>
      <c r="AG70" s="78">
        <f>'Acum. em 4 trimestres'!Q70/100</f>
        <v>3.2252012435193711E-2</v>
      </c>
      <c r="AH70" s="1" t="s">
        <v>54</v>
      </c>
      <c r="AI70" s="78">
        <f t="shared" si="39"/>
        <v>2.4530654743628601E-4</v>
      </c>
      <c r="AJ70" s="78">
        <f t="shared" si="40"/>
        <v>2.863868486313155E-3</v>
      </c>
      <c r="AK70" s="78">
        <f t="shared" si="41"/>
        <v>1.3573221579026025E-2</v>
      </c>
      <c r="AL70" s="78">
        <f t="shared" si="42"/>
        <v>4.8345807705253065E-3</v>
      </c>
      <c r="AM70" s="81">
        <f>'PIB Var. Real 4t'!Z69</f>
        <v>2.1970905286655906E-2</v>
      </c>
      <c r="AN70" s="78">
        <f>SUM(AI70:AL70)-('Acum. em 4 trimestres'!R70/100)</f>
        <v>-4.5392790335513356E-4</v>
      </c>
      <c r="AR70" s="81">
        <f>SUM('Valores Correntes'!S67:S70)/SUM('Valores Correntes'!$R67:$R70)</f>
        <v>0.60587984066722245</v>
      </c>
      <c r="AS70" s="81">
        <f>SUM('Valores Correntes'!T67:T70)/SUM('Valores Correntes'!$R67:$R70)</f>
        <v>0.1854186178891496</v>
      </c>
      <c r="AT70" s="81">
        <f>SUM('Valores Correntes'!U67:U70)/SUM('Valores Correntes'!$R67:$R70)</f>
        <v>0.20683535511437812</v>
      </c>
      <c r="AU70" s="81">
        <f>SUM('Valores Correntes'!V67:V70)/SUM('Valores Correntes'!$R67:$R70)</f>
        <v>1.222761944505713E-2</v>
      </c>
      <c r="AV70" s="81">
        <f>SUM('Valores Correntes'!W67:W70)/SUM('Valores Correntes'!$R67:$R70)</f>
        <v>0.11856250570328367</v>
      </c>
      <c r="AW70" s="81">
        <f>SUM('Valores Correntes'!X67:X70)/SUM('Valores Correntes'!$R67:$R70)</f>
        <v>0.12892393881909103</v>
      </c>
      <c r="AY70" s="80">
        <f>'Acum. em 4 trimestres'!S70/100</f>
        <v>2.9164842988780082E-2</v>
      </c>
      <c r="AZ70" s="80">
        <f>'Acum. em 4 trimestres'!T70/100</f>
        <v>1.7977844036393797E-2</v>
      </c>
      <c r="BA70" s="80">
        <f>'Acum. em 4 trimestres'!U70/100</f>
        <v>3.8755874965050507E-2</v>
      </c>
      <c r="BB70" s="80"/>
      <c r="BC70" s="80">
        <f>'Acum. em 4 trimestres'!V70/100</f>
        <v>3.1116031537075317E-2</v>
      </c>
      <c r="BD70" s="80">
        <f>'Acum. em 4 trimestres'!W70/100</f>
        <v>5.4434092509688448E-2</v>
      </c>
      <c r="BF70" s="1" t="s">
        <v>54</v>
      </c>
      <c r="BG70" s="83">
        <f t="shared" ref="BG70:BL70" si="69">AY70*AR66</f>
        <v>1.7515128813751106E-2</v>
      </c>
      <c r="BH70" s="83">
        <f t="shared" si="69"/>
        <v>3.3687531056926633E-3</v>
      </c>
      <c r="BI70" s="83">
        <f t="shared" si="69"/>
        <v>7.991692001806534E-3</v>
      </c>
      <c r="BJ70" s="83">
        <f t="shared" si="69"/>
        <v>0</v>
      </c>
      <c r="BK70" s="83">
        <f t="shared" si="69"/>
        <v>3.4333960297857646E-3</v>
      </c>
      <c r="BL70" s="83">
        <f t="shared" si="69"/>
        <v>6.5126636696875061E-3</v>
      </c>
      <c r="BM70" s="83">
        <f t="shared" si="6"/>
        <v>2.1970905286655906E-2</v>
      </c>
      <c r="BO70" s="83">
        <f t="shared" si="7"/>
        <v>2.5796306281348564E-2</v>
      </c>
      <c r="BQ70" s="83">
        <f t="shared" si="8"/>
        <v>-3.8254009946926577E-3</v>
      </c>
    </row>
    <row r="71" spans="1:69" ht="12.75" customHeight="1" x14ac:dyDescent="0.25">
      <c r="A71" s="106" t="s">
        <v>53</v>
      </c>
      <c r="B71" s="107">
        <v>17740.898364169392</v>
      </c>
      <c r="C71" s="107">
        <v>2265.2867802386645</v>
      </c>
      <c r="D71" s="107">
        <v>36068.100781675865</v>
      </c>
      <c r="E71" s="107">
        <v>6246.8354642703771</v>
      </c>
      <c r="F71" s="107">
        <v>19135.701616052465</v>
      </c>
      <c r="G71" s="107">
        <v>63227.563001945608</v>
      </c>
      <c r="H71" s="107">
        <v>23236.642062356481</v>
      </c>
      <c r="I71" s="107">
        <v>9113.7970391436829</v>
      </c>
      <c r="J71" s="107">
        <v>10728.43773173485</v>
      </c>
      <c r="K71" s="107">
        <v>34018.268556923111</v>
      </c>
      <c r="L71" s="107">
        <v>27699.28760702482</v>
      </c>
      <c r="M71" s="107">
        <v>37341.03842267907</v>
      </c>
      <c r="N71" s="107">
        <v>38679.426817979722</v>
      </c>
      <c r="O71" s="107">
        <v>180213.67178330667</v>
      </c>
      <c r="P71" s="107">
        <v>260694.61802706055</v>
      </c>
      <c r="Q71" s="107">
        <v>45251.556602122262</v>
      </c>
      <c r="R71" s="108">
        <v>306445.54313106305</v>
      </c>
      <c r="S71" s="107">
        <v>197728.37488084278</v>
      </c>
      <c r="T71" s="107">
        <v>54153.435796062513</v>
      </c>
      <c r="U71" s="107">
        <v>67979.489745899031</v>
      </c>
      <c r="V71" s="107">
        <v>36980.715340601302</v>
      </c>
      <c r="W71" s="107">
        <v>44638.765196310029</v>
      </c>
      <c r="Y71" s="77">
        <f>SUM('Valores Correntes'!B68:B71)/SUM('Valores Correntes'!$R68:$R71)</f>
        <v>4.1547663875010528E-2</v>
      </c>
      <c r="Z71" s="77">
        <f>SUM('Valores Correntes'!G68:G71)/SUM('Valores Correntes'!$R68:$R71)</f>
        <v>0.22554193609642761</v>
      </c>
      <c r="AA71" s="77">
        <f>SUM('Valores Correntes'!O68:O71)/SUM('Valores Correntes'!$R68:$R71)</f>
        <v>0.58324089695200276</v>
      </c>
      <c r="AB71" s="77">
        <f>SUM('Valores Correntes'!Q68:Q71)/SUM('Valores Correntes'!$R68:$R71)</f>
        <v>0.14966950307655902</v>
      </c>
      <c r="AC71" s="79"/>
      <c r="AD71" s="78">
        <f>'Acum. em 4 trimestres'!B71/100</f>
        <v>-8.4800890519010075E-4</v>
      </c>
      <c r="AE71" s="78">
        <f>'Acum. em 4 trimestres'!G71/100</f>
        <v>9.6181477445389518E-4</v>
      </c>
      <c r="AF71" s="78">
        <f>'Acum. em 4 trimestres'!O71/100</f>
        <v>2.4913589248833468E-2</v>
      </c>
      <c r="AG71" s="78">
        <f>'Acum. em 4 trimestres'!Q71/100</f>
        <v>3.0159977251132286E-2</v>
      </c>
      <c r="AH71" s="1" t="s">
        <v>53</v>
      </c>
      <c r="AI71" s="78">
        <f t="shared" si="39"/>
        <v>-3.7715314977453903E-5</v>
      </c>
      <c r="AJ71" s="78">
        <f t="shared" si="40"/>
        <v>2.2221021340054713E-4</v>
      </c>
      <c r="AK71" s="78">
        <f t="shared" si="41"/>
        <v>1.4307195473074338E-2</v>
      </c>
      <c r="AL71" s="78">
        <f t="shared" si="42"/>
        <v>4.5306280424442565E-3</v>
      </c>
      <c r="AM71" s="81">
        <f>'PIB Var. Real 4t'!Z70</f>
        <v>1.9387270619124486E-2</v>
      </c>
      <c r="AN71" s="78">
        <f>SUM(AI71:AL71)-('Acum. em 4 trimestres'!R71/100)</f>
        <v>-3.6495220518279609E-4</v>
      </c>
      <c r="AR71" s="81">
        <f>SUM('Valores Correntes'!S68:S71)/SUM('Valores Correntes'!$R68:$R71)</f>
        <v>0.60872340267099845</v>
      </c>
      <c r="AS71" s="81">
        <f>SUM('Valores Correntes'!T68:T71)/SUM('Valores Correntes'!$R68:$R71)</f>
        <v>0.18427589125532204</v>
      </c>
      <c r="AT71" s="81">
        <f>SUM('Valores Correntes'!U68:U71)/SUM('Valores Correntes'!$R68:$R71)</f>
        <v>0.20641648701588305</v>
      </c>
      <c r="AU71" s="81">
        <f>SUM('Valores Correntes'!V68:V71)/SUM('Valores Correntes'!$R68:$R71)</f>
        <v>1.1752397507465318E-2</v>
      </c>
      <c r="AV71" s="81">
        <f>SUM('Valores Correntes'!W68:W71)/SUM('Valores Correntes'!$R68:$R71)</f>
        <v>0.11903285642986237</v>
      </c>
      <c r="AW71" s="81">
        <f>SUM('Valores Correntes'!X68:X71)/SUM('Valores Correntes'!$R68:$R71)</f>
        <v>0.13020103487953125</v>
      </c>
      <c r="AY71" s="80">
        <f>'Acum. em 4 trimestres'!S71/100</f>
        <v>2.9179681331501728E-2</v>
      </c>
      <c r="AZ71" s="80">
        <f>'Acum. em 4 trimestres'!T71/100</f>
        <v>1.8412355313172979E-2</v>
      </c>
      <c r="BA71" s="80">
        <f>'Acum. em 4 trimestres'!U71/100</f>
        <v>1.9726107670868132E-2</v>
      </c>
      <c r="BB71" s="80"/>
      <c r="BC71" s="80">
        <f>'Acum. em 4 trimestres'!V71/100</f>
        <v>9.3363198011460202E-3</v>
      </c>
      <c r="BD71" s="80">
        <f>'Acum. em 4 trimestres'!W71/100</f>
        <v>2.4001889766259055E-2</v>
      </c>
      <c r="BF71" s="1" t="s">
        <v>53</v>
      </c>
      <c r="BG71" s="83">
        <f t="shared" ref="BG71:BL71" si="70">AY71*AR67</f>
        <v>1.7545730553836316E-2</v>
      </c>
      <c r="BH71" s="83">
        <f t="shared" si="70"/>
        <v>3.4400505126585871E-3</v>
      </c>
      <c r="BI71" s="83">
        <f t="shared" si="70"/>
        <v>4.0617926551229505E-3</v>
      </c>
      <c r="BJ71" s="83">
        <f t="shared" si="70"/>
        <v>0</v>
      </c>
      <c r="BK71" s="83">
        <f t="shared" si="70"/>
        <v>1.0525559739886241E-3</v>
      </c>
      <c r="BL71" s="83">
        <f t="shared" si="70"/>
        <v>2.8775273066362112E-3</v>
      </c>
      <c r="BM71" s="83">
        <f t="shared" si="6"/>
        <v>1.9387270619124486E-2</v>
      </c>
      <c r="BO71" s="83">
        <f t="shared" si="7"/>
        <v>2.3222602388970264E-2</v>
      </c>
      <c r="BQ71" s="83">
        <f t="shared" si="8"/>
        <v>-3.8353317698457783E-3</v>
      </c>
    </row>
    <row r="72" spans="1:69" ht="12.75" customHeight="1" x14ac:dyDescent="0.25">
      <c r="A72" s="109" t="s">
        <v>52</v>
      </c>
      <c r="B72" s="107">
        <v>11746.77096200145</v>
      </c>
      <c r="C72" s="107">
        <v>2294.2251695135756</v>
      </c>
      <c r="D72" s="107">
        <v>34300.220746651212</v>
      </c>
      <c r="E72" s="107">
        <v>5917.4161259619541</v>
      </c>
      <c r="F72" s="107">
        <v>18465.5225753833</v>
      </c>
      <c r="G72" s="107">
        <v>60913.104490426085</v>
      </c>
      <c r="H72" s="107">
        <v>23330.105648191096</v>
      </c>
      <c r="I72" s="107">
        <v>8902.4804987509742</v>
      </c>
      <c r="J72" s="107">
        <v>11457.418628733723</v>
      </c>
      <c r="K72" s="107">
        <v>35337.06588143859</v>
      </c>
      <c r="L72" s="107">
        <v>27956.041913818524</v>
      </c>
      <c r="M72" s="107">
        <v>38879.277941395521</v>
      </c>
      <c r="N72" s="107">
        <v>38559.002293324011</v>
      </c>
      <c r="O72" s="107">
        <v>183230.55609103074</v>
      </c>
      <c r="P72" s="107">
        <v>256395.99059015804</v>
      </c>
      <c r="Q72" s="107">
        <v>46492.405643170503</v>
      </c>
      <c r="R72" s="108">
        <v>303424.17077048239</v>
      </c>
      <c r="S72" s="107">
        <v>205694.76272197816</v>
      </c>
      <c r="T72" s="107">
        <v>55967.499036365421</v>
      </c>
      <c r="U72" s="107">
        <v>67447.004944246015</v>
      </c>
      <c r="V72" s="107">
        <v>37709.88372567953</v>
      </c>
      <c r="W72" s="107">
        <v>48141.726503366037</v>
      </c>
      <c r="Y72" s="77">
        <f>SUM('Valores Correntes'!B69:B72)/SUM('Valores Correntes'!$R69:$R72)</f>
        <v>4.1683282242410698E-2</v>
      </c>
      <c r="Z72" s="77">
        <f>SUM('Valores Correntes'!G69:G72)/SUM('Valores Correntes'!$R69:$R72)</f>
        <v>0.22133647364503378</v>
      </c>
      <c r="AA72" s="77">
        <f>SUM('Valores Correntes'!O69:O72)/SUM('Valores Correntes'!$R69:$R72)</f>
        <v>0.58733602508215088</v>
      </c>
      <c r="AB72" s="77">
        <f>SUM('Valores Correntes'!Q69:Q72)/SUM('Valores Correntes'!$R69:$R72)</f>
        <v>0.14964421903040451</v>
      </c>
      <c r="AC72" s="79"/>
      <c r="AD72" s="78">
        <f>'Acum. em 4 trimestres'!B72/100</f>
        <v>-3.0822422683010386E-2</v>
      </c>
      <c r="AE72" s="78">
        <f>'Acum. em 4 trimestres'!G72/100</f>
        <v>-7.2282438307693653E-3</v>
      </c>
      <c r="AF72" s="78">
        <f>'Acum. em 4 trimestres'!O72/100</f>
        <v>2.9029099324791918E-2</v>
      </c>
      <c r="AG72" s="78">
        <f>'Acum. em 4 trimestres'!Q72/100</f>
        <v>3.6752901816113903E-2</v>
      </c>
      <c r="AH72" s="1" t="s">
        <v>52</v>
      </c>
      <c r="AI72" s="78">
        <f t="shared" si="39"/>
        <v>-1.3383201120618241E-3</v>
      </c>
      <c r="AJ72" s="78">
        <f t="shared" si="40"/>
        <v>-1.6698725738555583E-3</v>
      </c>
      <c r="AK72" s="78">
        <f t="shared" si="41"/>
        <v>1.6711521051765366E-2</v>
      </c>
      <c r="AL72" s="78">
        <f t="shared" si="42"/>
        <v>5.5084314184282888E-3</v>
      </c>
      <c r="AM72" s="81">
        <f>'PIB Var. Real 4t'!Z71</f>
        <v>1.9211759784276472E-2</v>
      </c>
      <c r="AN72" s="78">
        <f>SUM(AI72:AL72)-('Acum. em 4 trimestres'!R72/100)</f>
        <v>-1.9775847626135601E-16</v>
      </c>
      <c r="AR72" s="81">
        <f>SUM('Valores Correntes'!S69:S72)/SUM('Valores Correntes'!$R69:$R72)</f>
        <v>0.61411866833809148</v>
      </c>
      <c r="AS72" s="81">
        <f>SUM('Valores Correntes'!T69:T72)/SUM('Valores Correntes'!$R69:$R72)</f>
        <v>0.18530103265812012</v>
      </c>
      <c r="AT72" s="81">
        <f>SUM('Valores Correntes'!U69:U72)/SUM('Valores Correntes'!$R69:$R72)</f>
        <v>0.2071671277108631</v>
      </c>
      <c r="AU72" s="81">
        <f>SUM('Valores Correntes'!V69:V72)/SUM('Valores Correntes'!$R69:$R72)</f>
        <v>7.0051259824120624E-3</v>
      </c>
      <c r="AV72" s="81">
        <f>SUM('Valores Correntes'!W69:W72)/SUM('Valores Correntes'!$R69:$R72)</f>
        <v>0.1187753907069171</v>
      </c>
      <c r="AW72" s="81">
        <f>SUM('Valores Correntes'!X69:X72)/SUM('Valores Correntes'!$R69:$R72)</f>
        <v>0.13236734539640391</v>
      </c>
      <c r="AY72" s="80">
        <f>'Acum. em 4 trimestres'!S72/100</f>
        <v>3.4994506910951628E-2</v>
      </c>
      <c r="AZ72" s="80">
        <f>'Acum. em 4 trimestres'!T72/100</f>
        <v>2.277005460297099E-2</v>
      </c>
      <c r="BA72" s="80">
        <f>'Acum. em 4 trimestres'!U72/100</f>
        <v>7.7877697568409232E-3</v>
      </c>
      <c r="BB72" s="80"/>
      <c r="BC72" s="80">
        <f>'Acum. em 4 trimestres'!V72/100</f>
        <v>7.0764163149772408E-3</v>
      </c>
      <c r="BD72" s="80">
        <f>'Acum. em 4 trimestres'!W72/100</f>
        <v>1.1308517351175773E-2</v>
      </c>
      <c r="BF72" s="1" t="s">
        <v>52</v>
      </c>
      <c r="BG72" s="83">
        <f t="shared" ref="BG72:BL72" si="71">AY72*AR68</f>
        <v>2.1092537221229314E-2</v>
      </c>
      <c r="BH72" s="83">
        <f t="shared" si="71"/>
        <v>4.2509999983598298E-3</v>
      </c>
      <c r="BI72" s="83">
        <f t="shared" si="71"/>
        <v>1.6049786818820343E-3</v>
      </c>
      <c r="BJ72" s="83">
        <f t="shared" si="71"/>
        <v>0</v>
      </c>
      <c r="BK72" s="83">
        <f t="shared" si="71"/>
        <v>8.1962681691983023E-4</v>
      </c>
      <c r="BL72" s="83">
        <f t="shared" si="71"/>
        <v>1.3968159062495505E-3</v>
      </c>
      <c r="BM72" s="83">
        <f t="shared" si="6"/>
        <v>1.9211759784276472E-2</v>
      </c>
      <c r="BO72" s="83">
        <f t="shared" si="7"/>
        <v>2.6371326812141459E-2</v>
      </c>
      <c r="BQ72" s="83">
        <f t="shared" si="8"/>
        <v>-7.1595670278649867E-3</v>
      </c>
    </row>
    <row r="73" spans="1:69" ht="12.75" customHeight="1" x14ac:dyDescent="0.25">
      <c r="A73" s="110" t="s">
        <v>51</v>
      </c>
      <c r="B73" s="111">
        <v>19725.805842881833</v>
      </c>
      <c r="C73" s="111">
        <v>2045.3768897184937</v>
      </c>
      <c r="D73" s="111">
        <v>31872.859575908074</v>
      </c>
      <c r="E73" s="111">
        <v>5999.0163692395263</v>
      </c>
      <c r="F73" s="111">
        <v>17971.847691221526</v>
      </c>
      <c r="G73" s="111">
        <v>57345.180766692341</v>
      </c>
      <c r="H73" s="111">
        <v>21803.854754280528</v>
      </c>
      <c r="I73" s="111">
        <v>8265.2706096880393</v>
      </c>
      <c r="J73" s="111">
        <v>10522.858430081567</v>
      </c>
      <c r="K73" s="111">
        <v>33949.465411669429</v>
      </c>
      <c r="L73" s="111">
        <v>28681.411870897871</v>
      </c>
      <c r="M73" s="111">
        <v>35723.662493279444</v>
      </c>
      <c r="N73" s="111">
        <v>38853.159652195041</v>
      </c>
      <c r="O73" s="111">
        <v>175831.8197813491</v>
      </c>
      <c r="P73" s="111">
        <v>251470.13563681266</v>
      </c>
      <c r="Q73" s="111">
        <v>43903.605070247642</v>
      </c>
      <c r="R73" s="112">
        <v>295865.83346392028</v>
      </c>
      <c r="S73" s="111">
        <v>196074.80849836432</v>
      </c>
      <c r="T73" s="111">
        <v>52446.55756975284</v>
      </c>
      <c r="U73" s="111">
        <v>65664.208170272526</v>
      </c>
      <c r="V73" s="111">
        <v>30833.89231282939</v>
      </c>
      <c r="W73" s="111">
        <v>45412.821912195941</v>
      </c>
      <c r="Y73" s="77">
        <f>SUM('Valores Correntes'!B70:B73)/SUM('Valores Correntes'!$R70:$R73)</f>
        <v>4.3996853721148116E-2</v>
      </c>
      <c r="Z73" s="77">
        <f>SUM('Valores Correntes'!G70:G73)/SUM('Valores Correntes'!$R70:$R73)</f>
        <v>0.21867352005385884</v>
      </c>
      <c r="AA73" s="77">
        <f>SUM('Valores Correntes'!O70:O73)/SUM('Valores Correntes'!$R70:$R73)</f>
        <v>0.58847441076955376</v>
      </c>
      <c r="AB73" s="77">
        <f>SUM('Valores Correntes'!Q70:Q73)/SUM('Valores Correntes'!$R70:$R73)</f>
        <v>0.14885521545543898</v>
      </c>
      <c r="AC73" s="79"/>
      <c r="AD73" s="78">
        <f>'Acum. em 4 trimestres'!B73/100</f>
        <v>5.5711682269594442E-2</v>
      </c>
      <c r="AE73" s="78">
        <f>'Acum. em 4 trimestres'!G73/100</f>
        <v>-1.6122989601784377E-2</v>
      </c>
      <c r="AF73" s="78">
        <f>'Acum. em 4 trimestres'!O73/100</f>
        <v>3.0498337022374145E-2</v>
      </c>
      <c r="AG73" s="78">
        <f>'Acum. em 4 trimestres'!Q73/100</f>
        <v>3.670520014324774E-2</v>
      </c>
      <c r="AH73" s="1" t="s">
        <v>51</v>
      </c>
      <c r="AI73" s="78">
        <f t="shared" si="39"/>
        <v>2.3652517749295711E-3</v>
      </c>
      <c r="AJ73" s="78">
        <f t="shared" si="40"/>
        <v>-3.7010565840128805E-3</v>
      </c>
      <c r="AK73" s="78">
        <f t="shared" si="41"/>
        <v>1.766418049124336E-2</v>
      </c>
      <c r="AL73" s="78">
        <f t="shared" si="42"/>
        <v>5.4620359587806474E-3</v>
      </c>
      <c r="AM73" s="81">
        <f>'PIB Var. Real 4t'!Z72</f>
        <v>2.168477238568367E-2</v>
      </c>
      <c r="AN73" s="78">
        <f>SUM(AI73:AL73)-('Acum. em 4 trimestres'!R73/100)</f>
        <v>1.0563925525702844E-4</v>
      </c>
      <c r="AR73" s="81">
        <f>SUM('Valores Correntes'!S70:S73)/SUM('Valores Correntes'!$R70:$R73)</f>
        <v>0.61698965965521346</v>
      </c>
      <c r="AS73" s="81">
        <f>SUM('Valores Correntes'!T70:T73)/SUM('Valores Correntes'!$R70:$R73)</f>
        <v>0.18513221231693297</v>
      </c>
      <c r="AT73" s="81">
        <f>SUM('Valores Correntes'!U70:U73)/SUM('Valores Correntes'!$R70:$R73)</f>
        <v>0.20718758593238046</v>
      </c>
      <c r="AU73" s="81">
        <f>SUM('Valores Correntes'!V70:V73)/SUM('Valores Correntes'!$R70:$R73)</f>
        <v>8.2260668011670535E-3</v>
      </c>
      <c r="AV73" s="81">
        <f>SUM('Valores Correntes'!W70:W73)/SUM('Valores Correntes'!$R70:$R73)</f>
        <v>0.11734626431061711</v>
      </c>
      <c r="AW73" s="81">
        <f>SUM('Valores Correntes'!X70:X73)/SUM('Valores Correntes'!$R70:$R73)</f>
        <v>0.13488178901631123</v>
      </c>
      <c r="AY73" s="80">
        <f>'Acum. em 4 trimestres'!S73/100</f>
        <v>3.7080341033497E-2</v>
      </c>
      <c r="AZ73" s="80">
        <f>'Acum. em 4 trimestres'!T73/100</f>
        <v>1.7320113296836803E-2</v>
      </c>
      <c r="BA73" s="80">
        <f>'Acum. em 4 trimestres'!U73/100</f>
        <v>7.5090806370849972E-3</v>
      </c>
      <c r="BB73" s="80"/>
      <c r="BC73" s="80">
        <f>'Acum. em 4 trimestres'!V73/100</f>
        <v>-1.5724127770618046E-2</v>
      </c>
      <c r="BD73" s="80">
        <f>'Acum. em 4 trimestres'!W73/100</f>
        <v>1.2669011279416553E-2</v>
      </c>
      <c r="BF73" s="1" t="s">
        <v>51</v>
      </c>
      <c r="BG73" s="83">
        <f t="shared" ref="BG73:BL73" si="72">AY73*AR69</f>
        <v>2.2374863319903793E-2</v>
      </c>
      <c r="BH73" s="83">
        <f t="shared" si="72"/>
        <v>3.2168250295165159E-3</v>
      </c>
      <c r="BI73" s="83">
        <f t="shared" si="72"/>
        <v>1.5475629627761253E-3</v>
      </c>
      <c r="BJ73" s="83">
        <f t="shared" si="72"/>
        <v>0</v>
      </c>
      <c r="BK73" s="83">
        <f t="shared" si="72"/>
        <v>-1.8290134487649471E-3</v>
      </c>
      <c r="BL73" s="83">
        <f t="shared" si="72"/>
        <v>1.5838355013905712E-3</v>
      </c>
      <c r="BM73" s="83">
        <f t="shared" si="6"/>
        <v>2.168477238568367E-2</v>
      </c>
      <c r="BO73" s="83">
        <f t="shared" si="7"/>
        <v>2.3726402362040919E-2</v>
      </c>
      <c r="BQ73" s="83">
        <f t="shared" si="8"/>
        <v>-2.0416299763572482E-3</v>
      </c>
    </row>
    <row r="74" spans="1:69" ht="12.75" customHeight="1" x14ac:dyDescent="0.25">
      <c r="A74" s="110" t="s">
        <v>50</v>
      </c>
      <c r="B74" s="111">
        <v>19463.894450951717</v>
      </c>
      <c r="C74" s="111">
        <v>2148.8431832006986</v>
      </c>
      <c r="D74" s="111">
        <v>35161.971823343643</v>
      </c>
      <c r="E74" s="111">
        <v>6151.8169163641223</v>
      </c>
      <c r="F74" s="111">
        <v>19387.011666757815</v>
      </c>
      <c r="G74" s="111">
        <v>61963.781266568061</v>
      </c>
      <c r="H74" s="111">
        <v>23030.001534957904</v>
      </c>
      <c r="I74" s="111">
        <v>8989.355379846389</v>
      </c>
      <c r="J74" s="111">
        <v>10849.857488162002</v>
      </c>
      <c r="K74" s="111">
        <v>35026.141326003351</v>
      </c>
      <c r="L74" s="111">
        <v>28763.208905764597</v>
      </c>
      <c r="M74" s="111">
        <v>36721.553068390211</v>
      </c>
      <c r="N74" s="111">
        <v>39655.111252980656</v>
      </c>
      <c r="O74" s="111">
        <v>181544.36534173036</v>
      </c>
      <c r="P74" s="111">
        <v>261942.56721683143</v>
      </c>
      <c r="Q74" s="111">
        <v>45932.793059188632</v>
      </c>
      <c r="R74" s="112">
        <v>308388.6696207716</v>
      </c>
      <c r="S74" s="111">
        <v>200152.07326374287</v>
      </c>
      <c r="T74" s="111">
        <v>55112.589570652803</v>
      </c>
      <c r="U74" s="111">
        <v>70867.765973309273</v>
      </c>
      <c r="V74" s="111">
        <v>37513.801426587357</v>
      </c>
      <c r="W74" s="111">
        <v>48451.279815908012</v>
      </c>
      <c r="Y74" s="77">
        <f>SUM('Valores Correntes'!B71:B74)/SUM('Valores Correntes'!$R71:$R74)</f>
        <v>4.4777007996659943E-2</v>
      </c>
      <c r="Z74" s="77">
        <f>SUM('Valores Correntes'!G71:G74)/SUM('Valores Correntes'!$R71:$R74)</f>
        <v>0.21615331055596168</v>
      </c>
      <c r="AA74" s="77">
        <f>SUM('Valores Correntes'!O71:O74)/SUM('Valores Correntes'!$R71:$R74)</f>
        <v>0.59075814109589753</v>
      </c>
      <c r="AB74" s="77">
        <f>SUM('Valores Correntes'!Q71:Q74)/SUM('Valores Correntes'!$R71:$R74)</f>
        <v>0.14831154035148081</v>
      </c>
      <c r="AC74" s="79"/>
      <c r="AD74" s="78">
        <f>'Acum. em 4 trimestres'!B74/100</f>
        <v>8.4523018309023326E-2</v>
      </c>
      <c r="AE74" s="78">
        <f>'Acum. em 4 trimestres'!G74/100</f>
        <v>2.6620879320669033E-3</v>
      </c>
      <c r="AF74" s="78">
        <f>'Acum. em 4 trimestres'!O74/100</f>
        <v>3.2196845427806098E-2</v>
      </c>
      <c r="AG74" s="78">
        <f>'Acum. em 4 trimestres'!Q74/100</f>
        <v>4.3476440663098748E-2</v>
      </c>
      <c r="AH74" s="1" t="s">
        <v>50</v>
      </c>
      <c r="AI74" s="78">
        <f t="shared" si="39"/>
        <v>3.544154081240581E-3</v>
      </c>
      <c r="AJ74" s="78">
        <f t="shared" si="40"/>
        <v>6.0609603291385998E-4</v>
      </c>
      <c r="AK74" s="78">
        <f t="shared" si="41"/>
        <v>1.8725749323432083E-2</v>
      </c>
      <c r="AL74" s="78">
        <f t="shared" si="42"/>
        <v>6.4688527608013193E-3</v>
      </c>
      <c r="AM74" s="81">
        <f>'PIB Var. Real 4t'!Z73</f>
        <v>2.9284553919284084E-2</v>
      </c>
      <c r="AN74" s="78">
        <f>SUM(AI74:AL74)-('Acum. em 4 trimestres'!R74/100)</f>
        <v>6.0298279103757763E-5</v>
      </c>
      <c r="AR74" s="81">
        <f>SUM('Valores Correntes'!S71:S74)/SUM('Valores Correntes'!$R71:$R74)</f>
        <v>0.61734831374488197</v>
      </c>
      <c r="AS74" s="81">
        <f>SUM('Valores Correntes'!T71:T74)/SUM('Valores Correntes'!$R71:$R74)</f>
        <v>0.18625854704454425</v>
      </c>
      <c r="AT74" s="81">
        <f>SUM('Valores Correntes'!U71:U74)/SUM('Valores Correntes'!$R71:$R74)</f>
        <v>0.2084511996099554</v>
      </c>
      <c r="AU74" s="81">
        <f>SUM('Valores Correntes'!V71:V74)/SUM('Valores Correntes'!$R71:$R74)</f>
        <v>7.0966566454188553E-3</v>
      </c>
      <c r="AV74" s="81">
        <f>SUM('Valores Correntes'!W71:W74)/SUM('Valores Correntes'!$R71:$R74)</f>
        <v>0.1160499481847853</v>
      </c>
      <c r="AW74" s="81">
        <f>SUM('Valores Correntes'!X71:X74)/SUM('Valores Correntes'!$R71:$R74)</f>
        <v>0.13520466522958585</v>
      </c>
      <c r="AY74" s="80">
        <f>'Acum. em 4 trimestres'!S74/100</f>
        <v>4.1743328706512317E-2</v>
      </c>
      <c r="AZ74" s="80">
        <f>'Acum. em 4 trimestres'!T74/100</f>
        <v>1.4934581440383177E-2</v>
      </c>
      <c r="BA74" s="80">
        <f>'Acum. em 4 trimestres'!U74/100</f>
        <v>2.5691011226598226E-2</v>
      </c>
      <c r="BB74" s="80"/>
      <c r="BC74" s="80">
        <f>'Acum. em 4 trimestres'!V74/100</f>
        <v>1.5710004093034691E-3</v>
      </c>
      <c r="BD74" s="80">
        <f>'Acum. em 4 trimestres'!W74/100</f>
        <v>2.3062813363035506E-2</v>
      </c>
      <c r="BF74" s="1" t="s">
        <v>50</v>
      </c>
      <c r="BG74" s="83">
        <f t="shared" ref="BG74:BL74" si="73">AY74*AR70</f>
        <v>2.5291441345621175E-2</v>
      </c>
      <c r="BH74" s="83">
        <f t="shared" si="73"/>
        <v>2.7691494494287935E-3</v>
      </c>
      <c r="BI74" s="83">
        <f t="shared" si="73"/>
        <v>5.3138094303009191E-3</v>
      </c>
      <c r="BJ74" s="83">
        <f t="shared" si="73"/>
        <v>0</v>
      </c>
      <c r="BK74" s="83">
        <f t="shared" si="73"/>
        <v>1.8626174498790352E-4</v>
      </c>
      <c r="BL74" s="83">
        <f t="shared" si="73"/>
        <v>2.9733487390121048E-3</v>
      </c>
      <c r="BM74" s="83">
        <f t="shared" si="6"/>
        <v>2.9284553919284084E-2</v>
      </c>
      <c r="BO74" s="83">
        <f t="shared" si="7"/>
        <v>3.0587313231326688E-2</v>
      </c>
      <c r="BQ74" s="83">
        <f t="shared" si="8"/>
        <v>-1.3027593120426041E-3</v>
      </c>
    </row>
    <row r="75" spans="1:69" ht="12.75" customHeight="1" x14ac:dyDescent="0.25">
      <c r="A75" s="110" t="s">
        <v>49</v>
      </c>
      <c r="B75" s="111">
        <v>17265.243677589537</v>
      </c>
      <c r="C75" s="111">
        <v>2248.4414745951476</v>
      </c>
      <c r="D75" s="111">
        <v>37331.40376566624</v>
      </c>
      <c r="E75" s="111">
        <v>6237.6397182812862</v>
      </c>
      <c r="F75" s="111">
        <v>20193.527009827641</v>
      </c>
      <c r="G75" s="111">
        <v>65038.860564656781</v>
      </c>
      <c r="H75" s="111">
        <v>23907.525121655613</v>
      </c>
      <c r="I75" s="111">
        <v>9269.2218698141514</v>
      </c>
      <c r="J75" s="111">
        <v>10846.271348003789</v>
      </c>
      <c r="K75" s="111">
        <v>35087.318239628919</v>
      </c>
      <c r="L75" s="111">
        <v>28861.638295157551</v>
      </c>
      <c r="M75" s="111">
        <v>38048.132310516521</v>
      </c>
      <c r="N75" s="111">
        <v>39894.671606175296</v>
      </c>
      <c r="O75" s="111">
        <v>185153.47323931474</v>
      </c>
      <c r="P75" s="111">
        <v>267135.88091918919</v>
      </c>
      <c r="Q75" s="111">
        <v>47239.429360180402</v>
      </c>
      <c r="R75" s="112">
        <v>314900.22299833142</v>
      </c>
      <c r="S75" s="111">
        <v>204597.95989043653</v>
      </c>
      <c r="T75" s="111">
        <v>55496.24474648149</v>
      </c>
      <c r="U75" s="111">
        <v>72974.709923843766</v>
      </c>
      <c r="V75" s="111">
        <v>37901.492534467194</v>
      </c>
      <c r="W75" s="111">
        <v>49649.885159947167</v>
      </c>
      <c r="Y75" s="77">
        <f>SUM('Valores Correntes'!B72:B75)/SUM('Valores Correntes'!$R72:$R75)</f>
        <v>4.5054568256039026E-2</v>
      </c>
      <c r="Z75" s="77">
        <f>SUM('Valores Correntes'!G72:G75)/SUM('Valores Correntes'!$R72:$R75)</f>
        <v>0.21503308317992625</v>
      </c>
      <c r="AA75" s="77">
        <f>SUM('Valores Correntes'!O72:O75)/SUM('Valores Correntes'!$R72:$R75)</f>
        <v>0.59468741221457255</v>
      </c>
      <c r="AB75" s="77">
        <f>SUM('Valores Correntes'!Q72:Q75)/SUM('Valores Correntes'!$R72:$R75)</f>
        <v>0.14522493634946199</v>
      </c>
      <c r="AC75" s="79"/>
      <c r="AD75" s="78">
        <f>'Acum. em 4 trimestres'!B75/100</f>
        <v>6.3537154737169033E-2</v>
      </c>
      <c r="AE75" s="78">
        <f>'Acum. em 4 trimestres'!G75/100</f>
        <v>1.1340636863324871E-2</v>
      </c>
      <c r="AF75" s="78">
        <f>'Acum. em 4 trimestres'!O75/100</f>
        <v>3.0807160336393302E-2</v>
      </c>
      <c r="AG75" s="78">
        <f>'Acum. em 4 trimestres'!Q75/100</f>
        <v>4.5825045740018666E-2</v>
      </c>
      <c r="AH75" s="1" t="s">
        <v>49</v>
      </c>
      <c r="AI75" s="78">
        <f t="shared" si="39"/>
        <v>2.6398203485944317E-3</v>
      </c>
      <c r="AJ75" s="78">
        <f t="shared" si="40"/>
        <v>2.5577891947208093E-3</v>
      </c>
      <c r="AK75" s="78">
        <f t="shared" si="41"/>
        <v>1.7967995827142192E-2</v>
      </c>
      <c r="AL75" s="78">
        <f t="shared" si="42"/>
        <v>6.8586118243691811E-3</v>
      </c>
      <c r="AM75" s="81">
        <f>'PIB Var. Real 4t'!Z74</f>
        <v>2.996297224173694E-2</v>
      </c>
      <c r="AN75" s="78">
        <f>SUM(AI75:AL75)-('Acum. em 4 trimestres'!R75/100)</f>
        <v>6.1244953089675119E-5</v>
      </c>
      <c r="AR75" s="81">
        <f>SUM('Valores Correntes'!S72:S75)/SUM('Valores Correntes'!$R72:$R75)</f>
        <v>0.61797200843318267</v>
      </c>
      <c r="AS75" s="81">
        <f>SUM('Valores Correntes'!T72:T75)/SUM('Valores Correntes'!$R72:$R75)</f>
        <v>0.18737137950197269</v>
      </c>
      <c r="AT75" s="81">
        <f>SUM('Valores Correntes'!U72:U75)/SUM('Valores Correntes'!$R72:$R75)</f>
        <v>0.2096045202674752</v>
      </c>
      <c r="AU75" s="81">
        <f>SUM('Valores Correntes'!V72:V75)/SUM('Valores Correntes'!$R72:$R75)</f>
        <v>8.0851207905254987E-3</v>
      </c>
      <c r="AV75" s="81">
        <f>SUM('Valores Correntes'!W72:W75)/SUM('Valores Correntes'!$R72:$R75)</f>
        <v>0.11646497971232578</v>
      </c>
      <c r="AW75" s="81">
        <f>SUM('Valores Correntes'!X72:X75)/SUM('Valores Correntes'!$R72:$R75)</f>
        <v>0.13949800870548193</v>
      </c>
      <c r="AY75" s="80">
        <f>'Acum. em 4 trimestres'!S75/100</f>
        <v>4.0569096455281839E-2</v>
      </c>
      <c r="AZ75" s="80">
        <f>'Acum. em 4 trimestres'!T75/100</f>
        <v>1.631136233681274E-2</v>
      </c>
      <c r="BA75" s="80">
        <f>'Acum. em 4 trimestres'!U75/100</f>
        <v>4.8583717405523252E-2</v>
      </c>
      <c r="BB75" s="80"/>
      <c r="BC75" s="80">
        <f>'Acum. em 4 trimestres'!V75/100</f>
        <v>1.7772890188856971E-2</v>
      </c>
      <c r="BD75" s="80">
        <f>'Acum. em 4 trimestres'!W75/100</f>
        <v>6.5505201084165909E-2</v>
      </c>
      <c r="BF75" s="1" t="s">
        <v>49</v>
      </c>
      <c r="BG75" s="83">
        <f t="shared" ref="BG75:BL75" si="74">AY75*AR71</f>
        <v>2.4695358437547103E-2</v>
      </c>
      <c r="BH75" s="83">
        <f t="shared" si="74"/>
        <v>3.0057908322046602E-3</v>
      </c>
      <c r="BI75" s="83">
        <f t="shared" si="74"/>
        <v>1.0028480273020522E-2</v>
      </c>
      <c r="BJ75" s="83">
        <f t="shared" si="74"/>
        <v>0</v>
      </c>
      <c r="BK75" s="83">
        <f t="shared" si="74"/>
        <v>2.1155578861939213E-3</v>
      </c>
      <c r="BL75" s="83">
        <f t="shared" si="74"/>
        <v>8.528844971150194E-3</v>
      </c>
      <c r="BM75" s="83">
        <f t="shared" si="6"/>
        <v>2.996297224173694E-2</v>
      </c>
      <c r="BO75" s="83">
        <f t="shared" si="7"/>
        <v>3.1316342457816011E-2</v>
      </c>
      <c r="BQ75" s="83">
        <f t="shared" si="8"/>
        <v>-1.3533702160790709E-3</v>
      </c>
    </row>
    <row r="76" spans="1:69" ht="12.75" customHeight="1" x14ac:dyDescent="0.25">
      <c r="A76" s="113" t="s">
        <v>48</v>
      </c>
      <c r="B76" s="111">
        <v>12236.021097414656</v>
      </c>
      <c r="C76" s="111">
        <v>2287.6120280136265</v>
      </c>
      <c r="D76" s="111">
        <v>35136.02370783934</v>
      </c>
      <c r="E76" s="111">
        <v>6370.249886677866</v>
      </c>
      <c r="F76" s="111">
        <v>19060.722838131642</v>
      </c>
      <c r="G76" s="111">
        <v>62527.20073870031</v>
      </c>
      <c r="H76" s="111">
        <v>24064.715146918494</v>
      </c>
      <c r="I76" s="111">
        <v>9077.0891425328155</v>
      </c>
      <c r="J76" s="111">
        <v>11930.088411396498</v>
      </c>
      <c r="K76" s="111">
        <v>35328.438099075123</v>
      </c>
      <c r="L76" s="111">
        <v>29160.370318328689</v>
      </c>
      <c r="M76" s="111">
        <v>39328.581958568815</v>
      </c>
      <c r="N76" s="111">
        <v>39629.279040805457</v>
      </c>
      <c r="O76" s="111">
        <v>187648.26023284157</v>
      </c>
      <c r="P76" s="111">
        <v>262906.71462900162</v>
      </c>
      <c r="Q76" s="111">
        <v>47669.54051957919</v>
      </c>
      <c r="R76" s="112">
        <v>311097.10126078763</v>
      </c>
      <c r="S76" s="111">
        <v>210895.57122648467</v>
      </c>
      <c r="T76" s="111">
        <v>57329.943565968999</v>
      </c>
      <c r="U76" s="111">
        <v>70437.214090305759</v>
      </c>
      <c r="V76" s="111">
        <v>38926.755306142171</v>
      </c>
      <c r="W76" s="111">
        <v>49277.19708446633</v>
      </c>
      <c r="Y76" s="77">
        <f>SUM('Valores Correntes'!B73:B76)/SUM('Valores Correntes'!$R73:$R76)</f>
        <v>4.5068861816595703E-2</v>
      </c>
      <c r="Z76" s="77">
        <f>SUM('Valores Correntes'!G73:G76)/SUM('Valores Correntes'!$R73:$R76)</f>
        <v>0.21224809950452261</v>
      </c>
      <c r="AA76" s="77">
        <f>SUM('Valores Correntes'!O73:O76)/SUM('Valores Correntes'!$R73:$R76)</f>
        <v>0.59678757992924192</v>
      </c>
      <c r="AB76" s="77">
        <f>SUM('Valores Correntes'!Q73:Q76)/SUM('Valores Correntes'!$R73:$R76)</f>
        <v>0.14589545874963958</v>
      </c>
      <c r="AC76" s="79"/>
      <c r="AD76" s="78">
        <f>'Acum. em 4 trimestres'!B76/100</f>
        <v>8.361443972603988E-2</v>
      </c>
      <c r="AE76" s="78">
        <f>'Acum. em 4 trimestres'!G76/100</f>
        <v>2.1662184574035903E-2</v>
      </c>
      <c r="AF76" s="78">
        <f>'Acum. em 4 trimestres'!O76/100</f>
        <v>2.7538277815609025E-2</v>
      </c>
      <c r="AG76" s="78">
        <f>'Acum. em 4 trimestres'!Q76/100</f>
        <v>3.7382321377765093E-2</v>
      </c>
      <c r="AH76" s="1" t="s">
        <v>48</v>
      </c>
      <c r="AI76" s="78">
        <f t="shared" ref="AI76:AI107" si="75">Y72*AD76</f>
        <v>3.4853242906415578E-3</v>
      </c>
      <c r="AJ76" s="78">
        <f t="shared" ref="AJ76:AJ107" si="76">Z72*AE76</f>
        <v>4.7946315450649547E-3</v>
      </c>
      <c r="AK76" s="78">
        <f t="shared" ref="AK76:AK107" si="77">AA72*AF76</f>
        <v>1.6174222629827782E-2</v>
      </c>
      <c r="AL76" s="78">
        <f t="shared" ref="AL76:AL107" si="78">AB72*AG76</f>
        <v>5.5940482881192523E-3</v>
      </c>
      <c r="AM76" s="81">
        <f>'PIB Var. Real 4t'!Z75</f>
        <v>3.0048226753653262E-2</v>
      </c>
      <c r="AN76" s="78">
        <f>SUM(AI76:AL76)-('Acum. em 4 trimestres'!R76/100)</f>
        <v>2.8449465006019636E-16</v>
      </c>
      <c r="AR76" s="81">
        <f>SUM('Valores Correntes'!S73:S76)/SUM('Valores Correntes'!$R73:$R76)</f>
        <v>0.61715250084062212</v>
      </c>
      <c r="AS76" s="81">
        <f>SUM('Valores Correntes'!T73:T76)/SUM('Valores Correntes'!$R73:$R76)</f>
        <v>0.18892478994552842</v>
      </c>
      <c r="AT76" s="81">
        <f>SUM('Valores Correntes'!U73:U76)/SUM('Valores Correntes'!$R73:$R76)</f>
        <v>0.20911921871601208</v>
      </c>
      <c r="AU76" s="81">
        <f>SUM('Valores Correntes'!V73:V76)/SUM('Valores Correntes'!$R73:$R76)</f>
        <v>7.8184508446670544E-3</v>
      </c>
      <c r="AV76" s="81">
        <f>SUM('Valores Correntes'!W73:W76)/SUM('Valores Correntes'!$R73:$R76)</f>
        <v>0.11742230646731125</v>
      </c>
      <c r="AW76" s="81">
        <f>SUM('Valores Correntes'!X73:X76)/SUM('Valores Correntes'!$R73:$R76)</f>
        <v>0.14043726681414098</v>
      </c>
      <c r="AY76" s="80">
        <f>'Acum. em 4 trimestres'!S76/100</f>
        <v>3.4710436797241284E-2</v>
      </c>
      <c r="AZ76" s="80">
        <f>'Acum. em 4 trimestres'!T76/100</f>
        <v>1.5101212541966058E-2</v>
      </c>
      <c r="BA76" s="80">
        <f>'Acum. em 4 trimestres'!U76/100</f>
        <v>5.8272010877636227E-2</v>
      </c>
      <c r="BB76" s="80"/>
      <c r="BC76" s="80">
        <f>'Acum. em 4 trimestres'!V76/100</f>
        <v>1.8302950845481947E-2</v>
      </c>
      <c r="BD76" s="80">
        <f>'Acum. em 4 trimestres'!W76/100</f>
        <v>6.6696793049146663E-2</v>
      </c>
      <c r="BF76" s="1" t="s">
        <v>48</v>
      </c>
      <c r="BG76" s="83">
        <f t="shared" ref="BG76:BL76" si="79">AY76*AR72</f>
        <v>2.1316327223355306E-2</v>
      </c>
      <c r="BH76" s="83">
        <f t="shared" si="79"/>
        <v>2.7982702784160656E-3</v>
      </c>
      <c r="BI76" s="83">
        <f t="shared" si="79"/>
        <v>1.2072045119456068E-2</v>
      </c>
      <c r="BJ76" s="83">
        <f t="shared" si="79"/>
        <v>0</v>
      </c>
      <c r="BK76" s="83">
        <f t="shared" si="79"/>
        <v>2.1739401377616169E-3</v>
      </c>
      <c r="BL76" s="83">
        <f t="shared" si="79"/>
        <v>8.8284774423688685E-3</v>
      </c>
      <c r="BM76" s="83">
        <f t="shared" si="6"/>
        <v>3.0048226753653262E-2</v>
      </c>
      <c r="BO76" s="83">
        <f t="shared" si="7"/>
        <v>2.9532105316620191E-2</v>
      </c>
      <c r="BQ76" s="83">
        <f t="shared" si="8"/>
        <v>5.1612143703307078E-4</v>
      </c>
    </row>
    <row r="77" spans="1:69" ht="12.75" customHeight="1" x14ac:dyDescent="0.25">
      <c r="A77" s="106" t="s">
        <v>47</v>
      </c>
      <c r="B77" s="107">
        <v>21085.825096282799</v>
      </c>
      <c r="C77" s="107">
        <v>2175.9508645897999</v>
      </c>
      <c r="D77" s="107">
        <v>32065.815258523333</v>
      </c>
      <c r="E77" s="107">
        <v>6314.0577322627587</v>
      </c>
      <c r="F77" s="107">
        <v>19442.903203657657</v>
      </c>
      <c r="G77" s="107">
        <v>59573.775682436819</v>
      </c>
      <c r="H77" s="107">
        <v>22753.828302369729</v>
      </c>
      <c r="I77" s="107">
        <v>8679.6473024965489</v>
      </c>
      <c r="J77" s="107">
        <v>11228.314722494773</v>
      </c>
      <c r="K77" s="107">
        <v>34480.714064928419</v>
      </c>
      <c r="L77" s="107">
        <v>29128.052969375854</v>
      </c>
      <c r="M77" s="107">
        <v>37107.639207864588</v>
      </c>
      <c r="N77" s="107">
        <v>38947.702628888983</v>
      </c>
      <c r="O77" s="107">
        <v>180768.05402320169</v>
      </c>
      <c r="P77" s="107">
        <v>259973.68217096693</v>
      </c>
      <c r="Q77" s="107">
        <v>45634.56916678181</v>
      </c>
      <c r="R77" s="108">
        <v>306130.50854577217</v>
      </c>
      <c r="S77" s="107">
        <v>203075.27417451321</v>
      </c>
      <c r="T77" s="107">
        <v>53514.668325745355</v>
      </c>
      <c r="U77" s="107">
        <v>68397.135918303989</v>
      </c>
      <c r="V77" s="107">
        <v>31576.508743421346</v>
      </c>
      <c r="W77" s="107">
        <v>45383.041533448457</v>
      </c>
      <c r="Y77" s="77">
        <f>SUM('Valores Correntes'!B74:B77)/SUM('Valores Correntes'!$R74:$R77)</f>
        <v>4.4565741109365536E-2</v>
      </c>
      <c r="Z77" s="77">
        <f>SUM('Valores Correntes'!G74:G77)/SUM('Valores Correntes'!$R74:$R77)</f>
        <v>0.2109339564344212</v>
      </c>
      <c r="AA77" s="77">
        <f>SUM('Valores Correntes'!O74:O77)/SUM('Valores Correntes'!$R74:$R77)</f>
        <v>0.59939214180928413</v>
      </c>
      <c r="AB77" s="77">
        <f>SUM('Valores Correntes'!Q74:Q77)/SUM('Valores Correntes'!$R74:$R77)</f>
        <v>0.14510816064692914</v>
      </c>
      <c r="AC77" s="79"/>
      <c r="AD77" s="78">
        <f>'Acum. em 4 trimestres'!B77/100</f>
        <v>4.7369298086510581E-2</v>
      </c>
      <c r="AE77" s="78">
        <f>'Acum. em 4 trimestres'!G77/100</f>
        <v>3.443917322064971E-2</v>
      </c>
      <c r="AF77" s="78">
        <f>'Acum. em 4 trimestres'!O77/100</f>
        <v>2.7600627021032498E-2</v>
      </c>
      <c r="AG77" s="78">
        <f>'Acum. em 4 trimestres'!Q77/100</f>
        <v>3.9588791663192513E-2</v>
      </c>
      <c r="AH77" s="1" t="s">
        <v>47</v>
      </c>
      <c r="AI77" s="78">
        <f t="shared" si="75"/>
        <v>2.0841000787856674E-3</v>
      </c>
      <c r="AJ77" s="78">
        <f t="shared" si="76"/>
        <v>7.5309352359040627E-3</v>
      </c>
      <c r="AK77" s="78">
        <f t="shared" si="77"/>
        <v>1.6242262723072325E-2</v>
      </c>
      <c r="AL77" s="78">
        <f t="shared" si="78"/>
        <v>5.8929981126450079E-3</v>
      </c>
      <c r="AM77" s="81">
        <f>'PIB Var. Real 4t'!Z76</f>
        <v>3.1871247146741277E-2</v>
      </c>
      <c r="AN77" s="78">
        <f>SUM(AI77:AL77)-('Acum. em 4 trimestres'!R77/100)</f>
        <v>-1.2095099633421813E-4</v>
      </c>
      <c r="AR77" s="81">
        <f>SUM('Valores Correntes'!S74:S77)/SUM('Valores Correntes'!$R74:$R77)</f>
        <v>0.61843408454791671</v>
      </c>
      <c r="AS77" s="81">
        <f>SUM('Valores Correntes'!T74:T77)/SUM('Valores Correntes'!$R74:$R77)</f>
        <v>0.18942171086431359</v>
      </c>
      <c r="AT77" s="81">
        <f>SUM('Valores Correntes'!U74:U77)/SUM('Valores Correntes'!$R74:$R77)</f>
        <v>0.20922871554604591</v>
      </c>
      <c r="AU77" s="81">
        <f>SUM('Valores Correntes'!V74:V77)/SUM('Valores Correntes'!$R74:$R77)</f>
        <v>6.6852129418011885E-3</v>
      </c>
      <c r="AV77" s="81">
        <f>SUM('Valores Correntes'!W74:W77)/SUM('Valores Correntes'!$R74:$R77)</f>
        <v>0.11782757258405402</v>
      </c>
      <c r="AW77" s="81">
        <f>SUM('Valores Correntes'!X74:X77)/SUM('Valores Correntes'!$R74:$R77)</f>
        <v>0.14159729648413136</v>
      </c>
      <c r="AY77" s="80">
        <f>'Acum. em 4 trimestres'!S77/100</f>
        <v>3.4078644664246704E-2</v>
      </c>
      <c r="AZ77" s="80">
        <f>'Acum. em 4 trimestres'!T77/100</f>
        <v>2.0326220195344913E-2</v>
      </c>
      <c r="BA77" s="80">
        <f>'Acum. em 4 trimestres'!U77/100</f>
        <v>6.1045070099563503E-2</v>
      </c>
      <c r="BB77" s="80"/>
      <c r="BC77" s="80">
        <f>'Acum. em 4 trimestres'!V77/100</f>
        <v>3.5194988822599749E-2</v>
      </c>
      <c r="BD77" s="80">
        <f>'Acum. em 4 trimestres'!W77/100</f>
        <v>4.9691442996983914E-2</v>
      </c>
      <c r="BF77" s="1" t="s">
        <v>47</v>
      </c>
      <c r="BG77" s="83">
        <f t="shared" ref="BG77:BL77" si="80">AY77*AR73</f>
        <v>2.102617137290453E-2</v>
      </c>
      <c r="BH77" s="83">
        <f t="shared" si="80"/>
        <v>3.7630381128053252E-3</v>
      </c>
      <c r="BI77" s="83">
        <f t="shared" si="80"/>
        <v>1.2647780707001502E-2</v>
      </c>
      <c r="BJ77" s="83">
        <f t="shared" si="80"/>
        <v>0</v>
      </c>
      <c r="BK77" s="83">
        <f t="shared" si="80"/>
        <v>4.1300004607860048E-3</v>
      </c>
      <c r="BL77" s="83">
        <f t="shared" si="80"/>
        <v>6.7024707302352406E-3</v>
      </c>
      <c r="BM77" s="83">
        <f t="shared" ref="BM77:BM124" si="81">AM77</f>
        <v>3.1871247146741277E-2</v>
      </c>
      <c r="BO77" s="83">
        <f t="shared" ref="BO77:BO126" si="82">BG77+BH77+BI77+BJ77+(BK77-BL77)</f>
        <v>3.4864519923262123E-2</v>
      </c>
      <c r="BQ77" s="83">
        <f t="shared" ref="BQ77:BQ126" si="83">BM77-BO77</f>
        <v>-2.9932727765208458E-3</v>
      </c>
    </row>
    <row r="78" spans="1:69" ht="12.75" customHeight="1" x14ac:dyDescent="0.25">
      <c r="A78" s="106" t="s">
        <v>46</v>
      </c>
      <c r="B78" s="107">
        <v>19500.150521346775</v>
      </c>
      <c r="C78" s="107">
        <v>2317.495249945227</v>
      </c>
      <c r="D78" s="107">
        <v>32457.229773771054</v>
      </c>
      <c r="E78" s="107">
        <v>5936.7507828446578</v>
      </c>
      <c r="F78" s="107">
        <v>18831.961243022277</v>
      </c>
      <c r="G78" s="107">
        <v>59771.608205710902</v>
      </c>
      <c r="H78" s="107">
        <v>22675.845525510831</v>
      </c>
      <c r="I78" s="107">
        <v>8814.50584613914</v>
      </c>
      <c r="J78" s="107">
        <v>11444.790795006265</v>
      </c>
      <c r="K78" s="107">
        <v>34420.743487350235</v>
      </c>
      <c r="L78" s="107">
        <v>28933.764658098342</v>
      </c>
      <c r="M78" s="107">
        <v>37898.511727921396</v>
      </c>
      <c r="N78" s="107">
        <v>39870.658588186212</v>
      </c>
      <c r="O78" s="107">
        <v>182746.39239220979</v>
      </c>
      <c r="P78" s="107">
        <v>260885.84645637579</v>
      </c>
      <c r="Q78" s="107">
        <v>45631.764533744179</v>
      </c>
      <c r="R78" s="108">
        <v>307046.33681857056</v>
      </c>
      <c r="S78" s="107">
        <v>203223.86962977474</v>
      </c>
      <c r="T78" s="107">
        <v>55795.368902621893</v>
      </c>
      <c r="U78" s="107">
        <v>66335.041232526186</v>
      </c>
      <c r="V78" s="107">
        <v>37152.639245264021</v>
      </c>
      <c r="W78" s="107">
        <v>46409.439550302894</v>
      </c>
      <c r="Y78" s="77">
        <f>SUM('Valores Correntes'!B75:B78)/SUM('Valores Correntes'!$R75:$R78)</f>
        <v>4.505771186142609E-2</v>
      </c>
      <c r="Z78" s="77">
        <f>SUM('Valores Correntes'!G75:G78)/SUM('Valores Correntes'!$R75:$R78)</f>
        <v>0.20790328048412809</v>
      </c>
      <c r="AA78" s="77">
        <f>SUM('Valores Correntes'!O75:O78)/SUM('Valores Correntes'!$R75:$R78)</f>
        <v>0.60391926097677939</v>
      </c>
      <c r="AB78" s="77">
        <f>SUM('Valores Correntes'!Q75:Q78)/SUM('Valores Correntes'!$R75:$R78)</f>
        <v>0.14311974667766644</v>
      </c>
      <c r="AC78" s="79"/>
      <c r="AD78" s="78">
        <f>'Acum. em 4 trimestres'!B78/100</f>
        <v>2.0528898826939423E-2</v>
      </c>
      <c r="AE78" s="78">
        <f>'Acum. em 4 trimestres'!G78/100</f>
        <v>1.4219843639188046E-2</v>
      </c>
      <c r="AF78" s="78">
        <f>'Acum. em 4 trimestres'!O78/100</f>
        <v>2.1497402974083757E-2</v>
      </c>
      <c r="AG78" s="78">
        <f>'Acum. em 4 trimestres'!Q78/100</f>
        <v>2.5305287400432253E-2</v>
      </c>
      <c r="AH78" s="1" t="s">
        <v>46</v>
      </c>
      <c r="AI78" s="78">
        <f t="shared" si="75"/>
        <v>9.1922266693648946E-4</v>
      </c>
      <c r="AJ78" s="78">
        <f t="shared" si="76"/>
        <v>3.07366627819863E-3</v>
      </c>
      <c r="AK78" s="78">
        <f t="shared" si="77"/>
        <v>1.269976581935914E-2</v>
      </c>
      <c r="AL78" s="78">
        <f t="shared" si="78"/>
        <v>3.7530661533950269E-3</v>
      </c>
      <c r="AM78" s="81">
        <f>'PIB Var. Real 4t'!Z77</f>
        <v>2.0632116785714638E-2</v>
      </c>
      <c r="AN78" s="78">
        <f>SUM(AI78:AL78)-('Acum. em 4 trimestres'!R78/100)</f>
        <v>-1.8639586782535217E-4</v>
      </c>
      <c r="AR78" s="81">
        <f>SUM('Valores Correntes'!S75:S78)/SUM('Valores Correntes'!$R75:$R78)</f>
        <v>0.62215073695721201</v>
      </c>
      <c r="AS78" s="81">
        <f>SUM('Valores Correntes'!T75:T78)/SUM('Valores Correntes'!$R75:$R78)</f>
        <v>0.19000125114943575</v>
      </c>
      <c r="AT78" s="81">
        <f>SUM('Valores Correntes'!U75:U78)/SUM('Valores Correntes'!$R75:$R78)</f>
        <v>0.20600127017582909</v>
      </c>
      <c r="AU78" s="81">
        <f>SUM('Valores Correntes'!V75:V78)/SUM('Valores Correntes'!$R75:$R78)</f>
        <v>5.6183626990565991E-3</v>
      </c>
      <c r="AV78" s="81">
        <f>SUM('Valores Correntes'!W75:W78)/SUM('Valores Correntes'!$R75:$R78)</f>
        <v>0.11675401414686983</v>
      </c>
      <c r="AW78" s="81">
        <f>SUM('Valores Correntes'!X75:X78)/SUM('Valores Correntes'!$R75:$R78)</f>
        <v>0.14052563512840327</v>
      </c>
      <c r="AY78" s="80">
        <f>'Acum. em 4 trimestres'!S78/100</f>
        <v>2.7690433339658371E-2</v>
      </c>
      <c r="AZ78" s="80">
        <f>'Acum. em 4 trimestres'!T78/100</f>
        <v>2.0471067116468067E-2</v>
      </c>
      <c r="BA78" s="80">
        <f>'Acum. em 4 trimestres'!U78/100</f>
        <v>2.2744768191185427E-2</v>
      </c>
      <c r="BB78" s="80"/>
      <c r="BC78" s="80">
        <f>'Acum. em 4 trimestres'!V78/100</f>
        <v>1.761138904963766E-2</v>
      </c>
      <c r="BD78" s="80">
        <f>'Acum. em 4 trimestres'!W78/100</f>
        <v>2.1832777609824383E-2</v>
      </c>
      <c r="BF78" s="1" t="s">
        <v>46</v>
      </c>
      <c r="BG78" s="83">
        <f t="shared" ref="BG78:BL78" si="84">AY78*AR74</f>
        <v>1.7094642329103155E-2</v>
      </c>
      <c r="BH78" s="83">
        <f t="shared" si="84"/>
        <v>3.8129112175646902E-3</v>
      </c>
      <c r="BI78" s="83">
        <f t="shared" si="84"/>
        <v>4.7411742143029572E-3</v>
      </c>
      <c r="BJ78" s="83">
        <f t="shared" si="84"/>
        <v>0</v>
      </c>
      <c r="BK78" s="83">
        <f t="shared" si="84"/>
        <v>2.0438007866725458E-3</v>
      </c>
      <c r="BL78" s="83">
        <f t="shared" si="84"/>
        <v>2.9518933877683033E-3</v>
      </c>
      <c r="BM78" s="83">
        <f t="shared" si="81"/>
        <v>2.0632116785714638E-2</v>
      </c>
      <c r="BO78" s="83">
        <f t="shared" si="82"/>
        <v>2.4740635159875048E-2</v>
      </c>
      <c r="BQ78" s="83">
        <f t="shared" si="83"/>
        <v>-4.1085183741604095E-3</v>
      </c>
    </row>
    <row r="79" spans="1:69" ht="12.75" customHeight="1" x14ac:dyDescent="0.25">
      <c r="A79" s="106" t="s">
        <v>45</v>
      </c>
      <c r="B79" s="107">
        <v>17446.9751393076</v>
      </c>
      <c r="C79" s="107">
        <v>2486.1853203125538</v>
      </c>
      <c r="D79" s="107">
        <v>35424.393370411861</v>
      </c>
      <c r="E79" s="107">
        <v>5867.4123889679395</v>
      </c>
      <c r="F79" s="107">
        <v>18376.338547745712</v>
      </c>
      <c r="G79" s="107">
        <v>62728.973754128077</v>
      </c>
      <c r="H79" s="107">
        <v>23760.232858187086</v>
      </c>
      <c r="I79" s="107">
        <v>9391.2179485513789</v>
      </c>
      <c r="J79" s="107">
        <v>11549.482628458158</v>
      </c>
      <c r="K79" s="107">
        <v>34412.953465868552</v>
      </c>
      <c r="L79" s="107">
        <v>28914.348134254869</v>
      </c>
      <c r="M79" s="107">
        <v>38493.644499990201</v>
      </c>
      <c r="N79" s="107">
        <v>39833.239434483221</v>
      </c>
      <c r="O79" s="107">
        <v>185875.57016792279</v>
      </c>
      <c r="P79" s="107">
        <v>265470.85116801673</v>
      </c>
      <c r="Q79" s="107">
        <v>46892.856551332836</v>
      </c>
      <c r="R79" s="108">
        <v>312888.66066841298</v>
      </c>
      <c r="S79" s="107">
        <v>206858.4522692429</v>
      </c>
      <c r="T79" s="107">
        <v>56071.10172365656</v>
      </c>
      <c r="U79" s="107">
        <v>67539.985507402598</v>
      </c>
      <c r="V79" s="107">
        <v>39448.096756069572</v>
      </c>
      <c r="W79" s="107">
        <v>49970.712608791844</v>
      </c>
      <c r="Y79" s="77">
        <f>SUM('Valores Correntes'!B76:B79)/SUM('Valores Correntes'!$R76:$R79)</f>
        <v>4.4236396820488889E-2</v>
      </c>
      <c r="Z79" s="77">
        <f>SUM('Valores Correntes'!G76:G79)/SUM('Valores Correntes'!$R76:$R79)</f>
        <v>0.20645962956898051</v>
      </c>
      <c r="AA79" s="77">
        <f>SUM('Valores Correntes'!O76:O79)/SUM('Valores Correntes'!$R76:$R79)</f>
        <v>0.60821811281328542</v>
      </c>
      <c r="AB79" s="77">
        <f>SUM('Valores Correntes'!Q76:Q79)/SUM('Valores Correntes'!$R76:$R79)</f>
        <v>0.14108586079724517</v>
      </c>
      <c r="AC79" s="79"/>
      <c r="AD79" s="78">
        <f>'Acum. em 4 trimestres'!B79/100</f>
        <v>3.0310922869685397E-2</v>
      </c>
      <c r="AE79" s="78">
        <f>'Acum. em 4 trimestres'!G79/100</f>
        <v>-2.68843763739679E-3</v>
      </c>
      <c r="AF79" s="78">
        <f>'Acum. em 4 trimestres'!O79/100</f>
        <v>1.5539653646135188E-2</v>
      </c>
      <c r="AG79" s="78">
        <f>'Acum. em 4 trimestres'!Q79/100</f>
        <v>1.2314209272884735E-2</v>
      </c>
      <c r="AH79" s="1" t="s">
        <v>45</v>
      </c>
      <c r="AI79" s="78">
        <f t="shared" si="75"/>
        <v>1.365645543335775E-3</v>
      </c>
      <c r="AJ79" s="78">
        <f t="shared" si="76"/>
        <v>-5.7810303410638835E-4</v>
      </c>
      <c r="AK79" s="78">
        <f t="shared" si="77"/>
        <v>9.2412364135308813E-3</v>
      </c>
      <c r="AL79" s="78">
        <f t="shared" si="78"/>
        <v>1.7883302578486403E-3</v>
      </c>
      <c r="AM79" s="81">
        <f>'PIB Var. Real 4t'!Z78</f>
        <v>1.1928645650248759E-2</v>
      </c>
      <c r="AN79" s="78">
        <f>SUM(AI79:AL79)-('Acum. em 4 trimestres'!R79/100)</f>
        <v>-1.115364696398502E-4</v>
      </c>
      <c r="AR79" s="81">
        <f>SUM('Valores Correntes'!S76:S79)/SUM('Valores Correntes'!$R76:$R79)</f>
        <v>0.62421340536997971</v>
      </c>
      <c r="AS79" s="81">
        <f>SUM('Valores Correntes'!T76:T79)/SUM('Valores Correntes'!$R76:$R79)</f>
        <v>0.19140772953301566</v>
      </c>
      <c r="AT79" s="81">
        <f>SUM('Valores Correntes'!U76:U79)/SUM('Valores Correntes'!$R76:$R79)</f>
        <v>0.20178654773941565</v>
      </c>
      <c r="AU79" s="81">
        <f>SUM('Valores Correntes'!V76:V79)/SUM('Valores Correntes'!$R76:$R79)</f>
        <v>6.0475397255436878E-3</v>
      </c>
      <c r="AV79" s="81">
        <f>SUM('Valores Correntes'!W76:W79)/SUM('Valores Correntes'!$R76:$R79)</f>
        <v>0.11486025085741718</v>
      </c>
      <c r="AW79" s="81">
        <f>SUM('Valores Correntes'!X76:X79)/SUM('Valores Correntes'!$R76:$R79)</f>
        <v>0.13831547322537191</v>
      </c>
      <c r="AY79" s="80">
        <f>'Acum. em 4 trimestres'!S79/100</f>
        <v>2.1739785158838565E-2</v>
      </c>
      <c r="AZ79" s="80">
        <f>'Acum. em 4 trimestres'!T79/100</f>
        <v>1.6839297386649132E-2</v>
      </c>
      <c r="BA79" s="80">
        <f>'Acum. em 4 trimestres'!U79/100</f>
        <v>-1.5324989092144525E-2</v>
      </c>
      <c r="BB79" s="80"/>
      <c r="BC79" s="80">
        <f>'Acum. em 4 trimestres'!V79/100</f>
        <v>2.1846001445710694E-2</v>
      </c>
      <c r="BD79" s="80">
        <f>'Acum. em 4 trimestres'!W79/100</f>
        <v>-3.210562333463951E-3</v>
      </c>
      <c r="BF79" s="1" t="s">
        <v>45</v>
      </c>
      <c r="BG79" s="83">
        <f t="shared" ref="BG79:BL79" si="85">AY79*AR75</f>
        <v>1.3434578697513366E-2</v>
      </c>
      <c r="BH79" s="83">
        <f t="shared" si="85"/>
        <v>3.1552023811804116E-3</v>
      </c>
      <c r="BI79" s="83">
        <f t="shared" si="85"/>
        <v>-3.2121869867632433E-3</v>
      </c>
      <c r="BJ79" s="83">
        <f t="shared" si="85"/>
        <v>0</v>
      </c>
      <c r="BK79" s="83">
        <f t="shared" si="85"/>
        <v>2.5442941151701355E-3</v>
      </c>
      <c r="BL79" s="83">
        <f t="shared" si="85"/>
        <v>-4.4786705234304663E-4</v>
      </c>
      <c r="BM79" s="83">
        <f t="shared" si="81"/>
        <v>1.1928645650248759E-2</v>
      </c>
      <c r="BO79" s="83">
        <f t="shared" si="82"/>
        <v>1.6369755259443716E-2</v>
      </c>
      <c r="BQ79" s="83">
        <f t="shared" si="83"/>
        <v>-4.441109609194957E-3</v>
      </c>
    </row>
    <row r="80" spans="1:69" ht="12.75" customHeight="1" x14ac:dyDescent="0.25">
      <c r="A80" s="109" t="s">
        <v>44</v>
      </c>
      <c r="B80" s="107">
        <v>12575.037962901528</v>
      </c>
      <c r="C80" s="107">
        <v>2540.8804371418141</v>
      </c>
      <c r="D80" s="107">
        <v>33016.303607024893</v>
      </c>
      <c r="E80" s="107">
        <v>6159.2942828218838</v>
      </c>
      <c r="F80" s="107">
        <v>18321.783991401691</v>
      </c>
      <c r="G80" s="107">
        <v>61077.336622286159</v>
      </c>
      <c r="H80" s="107">
        <v>24131.991734022839</v>
      </c>
      <c r="I80" s="107">
        <v>9246.3746185206492</v>
      </c>
      <c r="J80" s="107">
        <v>12249.577247946931</v>
      </c>
      <c r="K80" s="107">
        <v>35289.40424423838</v>
      </c>
      <c r="L80" s="107">
        <v>29338.555395638901</v>
      </c>
      <c r="M80" s="107">
        <v>39119.164351109306</v>
      </c>
      <c r="N80" s="107">
        <v>39534.589497479319</v>
      </c>
      <c r="O80" s="107">
        <v>187983.10031331537</v>
      </c>
      <c r="P80" s="107">
        <v>261935.28572810761</v>
      </c>
      <c r="Q80" s="107">
        <v>47981.756868804077</v>
      </c>
      <c r="R80" s="108">
        <v>310386.24606908375</v>
      </c>
      <c r="S80" s="107">
        <v>216829.11778402128</v>
      </c>
      <c r="T80" s="107">
        <v>56796.116220864111</v>
      </c>
      <c r="U80" s="107">
        <v>65846.71315823734</v>
      </c>
      <c r="V80" s="107">
        <v>34719.898461134304</v>
      </c>
      <c r="W80" s="107">
        <v>46647.975885644373</v>
      </c>
      <c r="Y80" s="77">
        <f>SUM('Valores Correntes'!B77:B80)/SUM('Valores Correntes'!$R77:$R80)</f>
        <v>4.3256105387736214E-2</v>
      </c>
      <c r="Z80" s="77">
        <f>SUM('Valores Correntes'!G77:G80)/SUM('Valores Correntes'!$R77:$R80)</f>
        <v>0.20472462747511538</v>
      </c>
      <c r="AA80" s="77">
        <f>SUM('Valores Correntes'!O77:O80)/SUM('Valores Correntes'!$R77:$R80)</f>
        <v>0.61250974009102044</v>
      </c>
      <c r="AB80" s="77">
        <f>SUM('Valores Correntes'!Q77:Q80)/SUM('Valores Correntes'!$R77:$R80)</f>
        <v>0.13950952704612804</v>
      </c>
      <c r="AC80" s="79"/>
      <c r="AD80" s="78">
        <f>'Acum. em 4 trimestres'!B80/100</f>
        <v>2.7907944648613237E-2</v>
      </c>
      <c r="AE80" s="78">
        <f>'Acum. em 4 trimestres'!G80/100</f>
        <v>-1.5081837853555324E-2</v>
      </c>
      <c r="AF80" s="78">
        <f>'Acum. em 4 trimestres'!O80/100</f>
        <v>9.8540343636472905E-3</v>
      </c>
      <c r="AG80" s="78">
        <f>'Acum. em 4 trimestres'!Q80/100</f>
        <v>7.5540682102381851E-3</v>
      </c>
      <c r="AH80" s="1" t="s">
        <v>44</v>
      </c>
      <c r="AI80" s="78">
        <f t="shared" si="75"/>
        <v>1.2577793009535515E-3</v>
      </c>
      <c r="AJ80" s="78">
        <f t="shared" si="76"/>
        <v>-3.2010914214524863E-3</v>
      </c>
      <c r="AK80" s="78">
        <f t="shared" si="77"/>
        <v>5.880765320420654E-3</v>
      </c>
      <c r="AL80" s="78">
        <f t="shared" si="78"/>
        <v>1.1021042469587688E-3</v>
      </c>
      <c r="AM80" s="81">
        <f>'PIB Var. Real 4t'!Z79</f>
        <v>5.0395574468804494E-3</v>
      </c>
      <c r="AN80" s="78">
        <f>SUM(AI80:AL80)-('Acum. em 4 trimestres'!R80/100)</f>
        <v>3.903127820947816E-17</v>
      </c>
      <c r="AR80" s="81">
        <f>SUM('Valores Correntes'!S77:S80)/SUM('Valores Correntes'!$R77:$R80)</f>
        <v>0.62959570708943724</v>
      </c>
      <c r="AS80" s="81">
        <f>SUM('Valores Correntes'!T77:T80)/SUM('Valores Correntes'!$R77:$R80)</f>
        <v>0.19153538710696819</v>
      </c>
      <c r="AT80" s="81">
        <f>SUM('Valores Correntes'!U77:U80)/SUM('Valores Correntes'!$R77:$R80)</f>
        <v>0.19873028904781131</v>
      </c>
      <c r="AU80" s="81">
        <f>SUM('Valores Correntes'!V77:V80)/SUM('Valores Correntes'!$R77:$R80)</f>
        <v>6.7538185103732896E-3</v>
      </c>
      <c r="AV80" s="81">
        <f>SUM('Valores Correntes'!W77:W80)/SUM('Valores Correntes'!$R77:$R80)</f>
        <v>0.1101194281891653</v>
      </c>
      <c r="AW80" s="81">
        <f>SUM('Valores Correntes'!X77:X80)/SUM('Valores Correntes'!$R77:$R80)</f>
        <v>0.13673462994375529</v>
      </c>
      <c r="AY80" s="80">
        <f>'Acum. em 4 trimestres'!S80/100</f>
        <v>2.2503192834262276E-2</v>
      </c>
      <c r="AZ80" s="80">
        <f>'Acum. em 4 trimestres'!T80/100</f>
        <v>8.1308482542616911E-3</v>
      </c>
      <c r="BA80" s="80">
        <f>'Acum. em 4 trimestres'!U80/100</f>
        <v>-4.2240686148474434E-2</v>
      </c>
      <c r="BB80" s="80"/>
      <c r="BC80" s="80">
        <f>'Acum. em 4 trimestres'!V80/100</f>
        <v>-1.5696804507244866E-2</v>
      </c>
      <c r="BD80" s="80">
        <f>'Acum. em 4 trimestres'!W80/100</f>
        <v>-2.2718955836457111E-2</v>
      </c>
      <c r="BF80" s="1" t="s">
        <v>44</v>
      </c>
      <c r="BG80" s="83">
        <f t="shared" ref="BG80:BL80" si="86">AY80*AR76</f>
        <v>1.388790173456373E-2</v>
      </c>
      <c r="BH80" s="83">
        <f t="shared" si="86"/>
        <v>1.5361187985153564E-3</v>
      </c>
      <c r="BI80" s="83">
        <f t="shared" si="86"/>
        <v>-8.8333392853972466E-3</v>
      </c>
      <c r="BJ80" s="83">
        <f t="shared" si="86"/>
        <v>0</v>
      </c>
      <c r="BK80" s="83">
        <f t="shared" si="86"/>
        <v>-1.8431549894071791E-3</v>
      </c>
      <c r="BL80" s="83">
        <f t="shared" si="86"/>
        <v>-3.1905880625432126E-3</v>
      </c>
      <c r="BM80" s="83">
        <f t="shared" si="81"/>
        <v>5.0395574468804494E-3</v>
      </c>
      <c r="BO80" s="83">
        <f t="shared" si="82"/>
        <v>7.9381143208178736E-3</v>
      </c>
      <c r="BQ80" s="83">
        <f t="shared" si="83"/>
        <v>-2.8985568739374242E-3</v>
      </c>
    </row>
    <row r="81" spans="1:69" ht="12.75" customHeight="1" x14ac:dyDescent="0.25">
      <c r="A81" s="110" t="s">
        <v>43</v>
      </c>
      <c r="B81" s="111">
        <v>22590.908558795614</v>
      </c>
      <c r="C81" s="111">
        <v>2456.6137590576845</v>
      </c>
      <c r="D81" s="111">
        <v>30066.708558590297</v>
      </c>
      <c r="E81" s="111">
        <v>5996.7153604181176</v>
      </c>
      <c r="F81" s="111">
        <v>17556.321716590614</v>
      </c>
      <c r="G81" s="111">
        <v>57105.565809461383</v>
      </c>
      <c r="H81" s="111">
        <v>21837.552267437506</v>
      </c>
      <c r="I81" s="111">
        <v>8482.8391145216756</v>
      </c>
      <c r="J81" s="111">
        <v>11555.918757430141</v>
      </c>
      <c r="K81" s="111">
        <v>34219.587088846107</v>
      </c>
      <c r="L81" s="111">
        <v>29085.851349686112</v>
      </c>
      <c r="M81" s="111">
        <v>36393.007092655651</v>
      </c>
      <c r="N81" s="111">
        <v>39127.647815073557</v>
      </c>
      <c r="O81" s="111">
        <v>178582.06215157051</v>
      </c>
      <c r="P81" s="111">
        <v>256145.44199518918</v>
      </c>
      <c r="Q81" s="111">
        <v>44452.211110815217</v>
      </c>
      <c r="R81" s="112">
        <v>301173.00530540315</v>
      </c>
      <c r="S81" s="111">
        <v>201796.6695323977</v>
      </c>
      <c r="T81" s="111">
        <v>53311.441943010606</v>
      </c>
      <c r="U81" s="111">
        <v>61943.269020702581</v>
      </c>
      <c r="V81" s="111">
        <v>32882.160464023364</v>
      </c>
      <c r="W81" s="111">
        <v>42971.181151402561</v>
      </c>
      <c r="Y81" s="77">
        <f>SUM('Valores Correntes'!B78:B81)/SUM('Valores Correntes'!$R78:$R81)</f>
        <v>4.3495602888598953E-2</v>
      </c>
      <c r="Z81" s="77">
        <f>SUM('Valores Correntes'!G78:G81)/SUM('Valores Correntes'!$R78:$R81)</f>
        <v>0.20143642510264054</v>
      </c>
      <c r="AA81" s="77">
        <f>SUM('Valores Correntes'!O78:O81)/SUM('Valores Correntes'!$R78:$R81)</f>
        <v>0.61560685270644289</v>
      </c>
      <c r="AB81" s="77">
        <f>SUM('Valores Correntes'!Q78:Q81)/SUM('Valores Correntes'!$R78:$R81)</f>
        <v>0.13946111930231772</v>
      </c>
      <c r="AC81" s="79"/>
      <c r="AD81" s="78">
        <f>'Acum. em 4 trimestres'!B81/100</f>
        <v>2.9436957668247388E-2</v>
      </c>
      <c r="AE81" s="78">
        <f>'Acum. em 4 trimestres'!G81/100</f>
        <v>-3.3801732467190426E-2</v>
      </c>
      <c r="AF81" s="78">
        <f>'Acum. em 4 trimestres'!O81/100</f>
        <v>9.9266471266235001E-5</v>
      </c>
      <c r="AG81" s="78">
        <f>'Acum. em 4 trimestres'!Q81/100</f>
        <v>-8.1390652845593214E-3</v>
      </c>
      <c r="AH81" s="1" t="s">
        <v>43</v>
      </c>
      <c r="AI81" s="78">
        <f t="shared" si="75"/>
        <v>1.3118798344904656E-3</v>
      </c>
      <c r="AJ81" s="78">
        <f t="shared" si="76"/>
        <v>-7.1299331636423061E-3</v>
      </c>
      <c r="AK81" s="78">
        <f t="shared" si="77"/>
        <v>5.9499542822118357E-5</v>
      </c>
      <c r="AL81" s="78">
        <f t="shared" si="78"/>
        <v>-1.1810447928276781E-3</v>
      </c>
      <c r="AM81" s="81">
        <f>'PIB Var. Real 4t'!Z80</f>
        <v>-7.2729814932331882E-3</v>
      </c>
      <c r="AN81" s="78">
        <f>SUM(AI81:AL81)-('Acum. em 4 trimestres'!R81/100)</f>
        <v>3.3338291407578741E-4</v>
      </c>
      <c r="AR81" s="81">
        <f>SUM('Valores Correntes'!S78:S81)/SUM('Valores Correntes'!$R78:$R81)</f>
        <v>0.63271405296255234</v>
      </c>
      <c r="AS81" s="81">
        <f>SUM('Valores Correntes'!T78:T81)/SUM('Valores Correntes'!$R78:$R81)</f>
        <v>0.19295336974675587</v>
      </c>
      <c r="AT81" s="81">
        <f>SUM('Valores Correntes'!U78:U81)/SUM('Valores Correntes'!$R78:$R81)</f>
        <v>0.19460397865616424</v>
      </c>
      <c r="AU81" s="81">
        <f>SUM('Valores Correntes'!V78:V81)/SUM('Valores Correntes'!$R78:$R81)</f>
        <v>6.3574201726290195E-3</v>
      </c>
      <c r="AV81" s="81">
        <f>SUM('Valores Correntes'!W78:W81)/SUM('Valores Correntes'!$R78:$R81)</f>
        <v>0.11030254002878032</v>
      </c>
      <c r="AW81" s="81">
        <f>SUM('Valores Correntes'!X78:X81)/SUM('Valores Correntes'!$R78:$R81)</f>
        <v>0.13693136156688185</v>
      </c>
      <c r="AY81" s="80">
        <f>'Acum. em 4 trimestres'!S81/100</f>
        <v>1.2198578199061227E-2</v>
      </c>
      <c r="AZ81" s="80">
        <f>'Acum. em 4 trimestres'!T81/100</f>
        <v>2.3507540307752262E-3</v>
      </c>
      <c r="BA81" s="80">
        <f>'Acum. em 4 trimestres'!U81/100</f>
        <v>-7.4331586678771155E-2</v>
      </c>
      <c r="BB81" s="80"/>
      <c r="BC81" s="80">
        <f>'Acum. em 4 trimestres'!V81/100</f>
        <v>-1.1758361016711572E-2</v>
      </c>
      <c r="BD81" s="80">
        <f>'Acum. em 4 trimestres'!W81/100</f>
        <v>-3.5080126371557663E-2</v>
      </c>
      <c r="BF81" s="1" t="s">
        <v>43</v>
      </c>
      <c r="BG81" s="83">
        <f t="shared" ref="BG81:BL81" si="87">AY81*AR77</f>
        <v>7.5440165413226045E-3</v>
      </c>
      <c r="BH81" s="83">
        <f t="shared" si="87"/>
        <v>4.4528385033062458E-4</v>
      </c>
      <c r="BI81" s="83">
        <f t="shared" si="87"/>
        <v>-1.5552302405298866E-2</v>
      </c>
      <c r="BJ81" s="83">
        <f t="shared" si="87"/>
        <v>0</v>
      </c>
      <c r="BK81" s="83">
        <f t="shared" si="87"/>
        <v>-1.3854591361660939E-3</v>
      </c>
      <c r="BL81" s="83">
        <f t="shared" si="87"/>
        <v>-4.9672510545342458E-3</v>
      </c>
      <c r="BM81" s="83">
        <f t="shared" si="81"/>
        <v>-7.2729814932331882E-3</v>
      </c>
      <c r="BO81" s="83">
        <f t="shared" si="82"/>
        <v>-3.9812100952774862E-3</v>
      </c>
      <c r="BQ81" s="83">
        <f t="shared" si="83"/>
        <v>-3.291771397955702E-3</v>
      </c>
    </row>
    <row r="82" spans="1:69" ht="12.75" customHeight="1" x14ac:dyDescent="0.25">
      <c r="A82" s="110" t="s">
        <v>42</v>
      </c>
      <c r="B82" s="111">
        <v>20376.092155870199</v>
      </c>
      <c r="C82" s="111">
        <v>2517.9357561630513</v>
      </c>
      <c r="D82" s="111">
        <v>30377.142962298509</v>
      </c>
      <c r="E82" s="111">
        <v>5889.7066899744277</v>
      </c>
      <c r="F82" s="111">
        <v>16810.456054738359</v>
      </c>
      <c r="G82" s="111">
        <v>56924.118890579215</v>
      </c>
      <c r="H82" s="111">
        <v>21406.837206670905</v>
      </c>
      <c r="I82" s="111">
        <v>8535.3901823956057</v>
      </c>
      <c r="J82" s="111">
        <v>11350.611367641883</v>
      </c>
      <c r="K82" s="111">
        <v>34031.910439190127</v>
      </c>
      <c r="L82" s="111">
        <v>28826.188319968584</v>
      </c>
      <c r="M82" s="111">
        <v>36776.188466038846</v>
      </c>
      <c r="N82" s="111">
        <v>39779.576470726599</v>
      </c>
      <c r="O82" s="111">
        <v>178694.79517814578</v>
      </c>
      <c r="P82" s="111">
        <v>254420.47279472393</v>
      </c>
      <c r="Q82" s="111">
        <v>43599.621144237877</v>
      </c>
      <c r="R82" s="112">
        <v>298632.12361710647</v>
      </c>
      <c r="S82" s="111">
        <v>198798.47716146111</v>
      </c>
      <c r="T82" s="111">
        <v>54885.746516420892</v>
      </c>
      <c r="U82" s="111">
        <v>58205.620773190007</v>
      </c>
      <c r="V82" s="111">
        <v>40424.11938427727</v>
      </c>
      <c r="W82" s="111">
        <v>41258.172158699854</v>
      </c>
      <c r="Y82" s="77">
        <f>SUM('Valores Correntes'!B79:B82)/SUM('Valores Correntes'!$R79:$R82)</f>
        <v>4.2957660938143523E-2</v>
      </c>
      <c r="Z82" s="77">
        <f>SUM('Valores Correntes'!G79:G82)/SUM('Valores Correntes'!$R79:$R82)</f>
        <v>0.1991037727230921</v>
      </c>
      <c r="AA82" s="77">
        <f>SUM('Valores Correntes'!O79:O82)/SUM('Valores Correntes'!$R79:$R82)</f>
        <v>0.61811695597717231</v>
      </c>
      <c r="AB82" s="77">
        <f>SUM('Valores Correntes'!Q79:Q82)/SUM('Valores Correntes'!$R79:$R82)</f>
        <v>0.13982161036159202</v>
      </c>
      <c r="AC82" s="79"/>
      <c r="AD82" s="78">
        <f>'Acum. em 4 trimestres'!B82/100</f>
        <v>4.1402306724950488E-2</v>
      </c>
      <c r="AE82" s="78">
        <f>'Acum. em 4 trimestres'!G82/100</f>
        <v>-3.6755890793199186E-2</v>
      </c>
      <c r="AF82" s="78">
        <f>'Acum. em 4 trimestres'!O82/100</f>
        <v>-7.0359068809334735E-3</v>
      </c>
      <c r="AG82" s="78">
        <f>'Acum. em 4 trimestres'!Q82/100</f>
        <v>-1.7450530992122348E-2</v>
      </c>
      <c r="AH82" s="1" t="s">
        <v>42</v>
      </c>
      <c r="AI82" s="78">
        <f t="shared" si="75"/>
        <v>1.8654932068112029E-3</v>
      </c>
      <c r="AJ82" s="78">
        <f t="shared" si="76"/>
        <v>-7.6416702730224715E-3</v>
      </c>
      <c r="AK82" s="78">
        <f t="shared" si="77"/>
        <v>-4.2491196838347805E-3</v>
      </c>
      <c r="AL82" s="78">
        <f t="shared" si="78"/>
        <v>-2.497515574983318E-3</v>
      </c>
      <c r="AM82" s="81">
        <f>'PIB Var. Real 4t'!Z81</f>
        <v>-1.298779006049311E-2</v>
      </c>
      <c r="AN82" s="78">
        <f>SUM(AI82:AL82)-('Acum. em 4 trimestres'!R82/100)</f>
        <v>4.6497773546374209E-4</v>
      </c>
      <c r="AR82" s="81">
        <f>SUM('Valores Correntes'!S79:S82)/SUM('Valores Correntes'!$R79:$R82)</f>
        <v>0.63503817848117006</v>
      </c>
      <c r="AS82" s="81">
        <f>SUM('Valores Correntes'!T79:T82)/SUM('Valores Correntes'!$R79:$R82)</f>
        <v>0.19462898968686437</v>
      </c>
      <c r="AT82" s="81">
        <f>SUM('Valores Correntes'!U79:U82)/SUM('Valores Correntes'!$R79:$R82)</f>
        <v>0.19009670144794744</v>
      </c>
      <c r="AU82" s="81">
        <f>SUM('Valores Correntes'!V79:V82)/SUM('Valores Correntes'!$R79:$R82)</f>
        <v>4.5098709063429877E-3</v>
      </c>
      <c r="AV82" s="81">
        <f>SUM('Valores Correntes'!W79:W82)/SUM('Valores Correntes'!$R79:$R82)</f>
        <v>0.11393028945202802</v>
      </c>
      <c r="AW82" s="81">
        <f>SUM('Valores Correntes'!X79:X82)/SUM('Valores Correntes'!$R79:$R82)</f>
        <v>0.13820402997435299</v>
      </c>
      <c r="AY82" s="80">
        <f>'Acum. em 4 trimestres'!S82/100</f>
        <v>3.030012193954823E-3</v>
      </c>
      <c r="AZ82" s="80">
        <f>'Acum. em 4 trimestres'!T82/100</f>
        <v>-4.8250533394815776E-3</v>
      </c>
      <c r="BA82" s="80">
        <f>'Acum. em 4 trimestres'!U82/100</f>
        <v>-8.8473969436622321E-2</v>
      </c>
      <c r="BB82" s="80"/>
      <c r="BC82" s="80">
        <f>'Acum. em 4 trimestres'!V82/100</f>
        <v>1.3169232832784594E-2</v>
      </c>
      <c r="BD82" s="80">
        <f>'Acum. em 4 trimestres'!W82/100</f>
        <v>-5.1759354684766112E-2</v>
      </c>
      <c r="BF82" s="1" t="s">
        <v>42</v>
      </c>
      <c r="BG82" s="83">
        <f t="shared" ref="BG82:BL82" si="88">AY82*AR78</f>
        <v>1.8851243194583319E-3</v>
      </c>
      <c r="BH82" s="83">
        <f t="shared" si="88"/>
        <v>-9.1676617136426291E-4</v>
      </c>
      <c r="BI82" s="83">
        <f t="shared" si="88"/>
        <v>-1.8225750081441679E-2</v>
      </c>
      <c r="BJ82" s="83">
        <f t="shared" si="88"/>
        <v>0</v>
      </c>
      <c r="BK82" s="83">
        <f t="shared" si="88"/>
        <v>1.5375607964623552E-3</v>
      </c>
      <c r="BL82" s="83">
        <f t="shared" si="88"/>
        <v>-7.2735161909130534E-3</v>
      </c>
      <c r="BM82" s="83">
        <f t="shared" si="81"/>
        <v>-1.298779006049311E-2</v>
      </c>
      <c r="BO82" s="83">
        <f t="shared" si="82"/>
        <v>-8.4463149459722033E-3</v>
      </c>
      <c r="BQ82" s="83">
        <f t="shared" si="83"/>
        <v>-4.5414751145209063E-3</v>
      </c>
    </row>
    <row r="83" spans="1:69" ht="12.75" customHeight="1" x14ac:dyDescent="0.25">
      <c r="A83" s="110" t="s">
        <v>41</v>
      </c>
      <c r="B83" s="111">
        <v>17408.834308484722</v>
      </c>
      <c r="C83" s="111">
        <v>2611.6399198743434</v>
      </c>
      <c r="D83" s="111">
        <v>31940.257142980725</v>
      </c>
      <c r="E83" s="111">
        <v>6031.3441865334562</v>
      </c>
      <c r="F83" s="111">
        <v>17128.909703776877</v>
      </c>
      <c r="G83" s="111">
        <v>59121.885748639215</v>
      </c>
      <c r="H83" s="111">
        <v>21759.700454065678</v>
      </c>
      <c r="I83" s="111">
        <v>8931.0761711786963</v>
      </c>
      <c r="J83" s="111">
        <v>11311.787781217923</v>
      </c>
      <c r="K83" s="111">
        <v>33909.722963295659</v>
      </c>
      <c r="L83" s="111">
        <v>28843.149068916573</v>
      </c>
      <c r="M83" s="111">
        <v>36503.732868503095</v>
      </c>
      <c r="N83" s="111">
        <v>39976.703874039893</v>
      </c>
      <c r="O83" s="111">
        <v>179562.95763198085</v>
      </c>
      <c r="P83" s="111">
        <v>255338.73895687232</v>
      </c>
      <c r="Q83" s="111">
        <v>43585.139524046353</v>
      </c>
      <c r="R83" s="112">
        <v>299550.71326096612</v>
      </c>
      <c r="S83" s="111">
        <v>198758.30109942047</v>
      </c>
      <c r="T83" s="111">
        <v>55073.066064912753</v>
      </c>
      <c r="U83" s="111">
        <v>57462.227136413843</v>
      </c>
      <c r="V83" s="111">
        <v>40290.026366545317</v>
      </c>
      <c r="W83" s="111">
        <v>40059.297849049661</v>
      </c>
      <c r="Y83" s="77">
        <f>SUM('Valores Correntes'!B80:B83)/SUM('Valores Correntes'!$R80:$R83)</f>
        <v>4.3003229253874245E-2</v>
      </c>
      <c r="Z83" s="77">
        <f>SUM('Valores Correntes'!G80:G83)/SUM('Valores Correntes'!$R80:$R83)</f>
        <v>0.19617389565953314</v>
      </c>
      <c r="AA83" s="77">
        <f>SUM('Valores Correntes'!O80:O83)/SUM('Valores Correntes'!$R80:$R83)</f>
        <v>0.6193829404611827</v>
      </c>
      <c r="AB83" s="77">
        <f>SUM('Valores Correntes'!Q80:Q83)/SUM('Valores Correntes'!$R80:$R83)</f>
        <v>0.14143993462540977</v>
      </c>
      <c r="AC83" s="79"/>
      <c r="AD83" s="78">
        <f>'Acum. em 4 trimestres'!B83/100</f>
        <v>3.8166221319689608E-2</v>
      </c>
      <c r="AE83" s="78">
        <f>'Acum. em 4 trimestres'!G83/100</f>
        <v>-4.2406317354096161E-2</v>
      </c>
      <c r="AF83" s="78">
        <f>'Acum. em 4 trimestres'!O83/100</f>
        <v>-1.6573578232504937E-2</v>
      </c>
      <c r="AG83" s="78">
        <f>'Acum. em 4 trimestres'!Q83/100</f>
        <v>-3.3417879451442589E-2</v>
      </c>
      <c r="AH83" s="1" t="s">
        <v>41</v>
      </c>
      <c r="AI83" s="78">
        <f t="shared" si="75"/>
        <v>1.6883361114363926E-3</v>
      </c>
      <c r="AJ83" s="78">
        <f t="shared" si="76"/>
        <v>-8.7551925723113235E-3</v>
      </c>
      <c r="AK83" s="78">
        <f t="shared" si="77"/>
        <v>-1.0080350475137499E-2</v>
      </c>
      <c r="AL83" s="78">
        <f t="shared" si="78"/>
        <v>-4.7147902884253487E-3</v>
      </c>
      <c r="AM83" s="81">
        <f>'PIB Var. Real 4t'!Z82</f>
        <v>-2.2164038000606845E-2</v>
      </c>
      <c r="AN83" s="78">
        <f>SUM(AI83:AL83)-('Acum. em 4 trimestres'!R83/100)</f>
        <v>3.0204077616906647E-4</v>
      </c>
      <c r="AR83" s="81">
        <f>SUM('Valores Correntes'!S80:S83)/SUM('Valores Correntes'!$R80:$R83)</f>
        <v>0.63810665184239979</v>
      </c>
      <c r="AS83" s="81">
        <f>SUM('Valores Correntes'!T80:T83)/SUM('Valores Correntes'!$R80:$R83)</f>
        <v>0.19564867704461833</v>
      </c>
      <c r="AT83" s="81">
        <f>SUM('Valores Correntes'!U80:U83)/SUM('Valores Correntes'!$R80:$R83)</f>
        <v>0.18537401291878583</v>
      </c>
      <c r="AU83" s="81">
        <f>SUM('Valores Correntes'!V80:V83)/SUM('Valores Correntes'!$R80:$R83)</f>
        <v>6.4431998634485721E-4</v>
      </c>
      <c r="AV83" s="81">
        <f>SUM('Valores Correntes'!W80:W83)/SUM('Valores Correntes'!$R80:$R83)</f>
        <v>0.11993206002395923</v>
      </c>
      <c r="AW83" s="81">
        <f>SUM('Valores Correntes'!X80:X83)/SUM('Valores Correntes'!$R80:$R83)</f>
        <v>0.13970572181610819</v>
      </c>
      <c r="AY83" s="80">
        <f>'Acum. em 4 trimestres'!S83/100</f>
        <v>-9.5510848511179969E-3</v>
      </c>
      <c r="AZ83" s="80">
        <f>'Acum. em 4 trimestres'!T83/100</f>
        <v>-1.1875079330956995E-2</v>
      </c>
      <c r="BA83" s="80">
        <f>'Acum. em 4 trimestres'!U83/100</f>
        <v>-0.10726270951426498</v>
      </c>
      <c r="BB83" s="80"/>
      <c r="BC83" s="80">
        <f>'Acum. em 4 trimestres'!V83/100</f>
        <v>8.2404599784080546E-3</v>
      </c>
      <c r="BD83" s="80">
        <f>'Acum. em 4 trimestres'!W83/100</f>
        <v>-0.10523305386073589</v>
      </c>
      <c r="BF83" s="1" t="s">
        <v>41</v>
      </c>
      <c r="BG83" s="83">
        <f t="shared" ref="BG83:BL83" si="89">AY83*AR79</f>
        <v>-5.9619151998939902E-3</v>
      </c>
      <c r="BH83" s="83">
        <f t="shared" si="89"/>
        <v>-2.2729819727629209E-3</v>
      </c>
      <c r="BI83" s="83">
        <f t="shared" si="89"/>
        <v>-2.1644171854059303E-2</v>
      </c>
      <c r="BJ83" s="83">
        <f t="shared" si="89"/>
        <v>0</v>
      </c>
      <c r="BK83" s="83">
        <f t="shared" si="89"/>
        <v>9.4650130030045571E-4</v>
      </c>
      <c r="BL83" s="83">
        <f t="shared" si="89"/>
        <v>-1.4555359643698735E-2</v>
      </c>
      <c r="BM83" s="83">
        <f t="shared" si="81"/>
        <v>-2.2164038000606845E-2</v>
      </c>
      <c r="BO83" s="83">
        <f t="shared" si="82"/>
        <v>-1.4377208082717023E-2</v>
      </c>
      <c r="BQ83" s="83">
        <f t="shared" si="83"/>
        <v>-7.7868299178898218E-3</v>
      </c>
    </row>
    <row r="84" spans="1:69" ht="12.75" customHeight="1" x14ac:dyDescent="0.25">
      <c r="A84" s="113" t="s">
        <v>40</v>
      </c>
      <c r="B84" s="111">
        <v>12572.336456473529</v>
      </c>
      <c r="C84" s="111">
        <v>2476.6603977680088</v>
      </c>
      <c r="D84" s="111">
        <v>29298.628881805453</v>
      </c>
      <c r="E84" s="111">
        <v>6264.4214470050501</v>
      </c>
      <c r="F84" s="111">
        <v>16726.345272939656</v>
      </c>
      <c r="G84" s="111">
        <v>55990.930884118701</v>
      </c>
      <c r="H84" s="111">
        <v>21502.003024967009</v>
      </c>
      <c r="I84" s="111">
        <v>8619.9786779665174</v>
      </c>
      <c r="J84" s="111">
        <v>11814.785997961068</v>
      </c>
      <c r="K84" s="111">
        <v>34768.11036973961</v>
      </c>
      <c r="L84" s="111">
        <v>29115.873128699219</v>
      </c>
      <c r="M84" s="111">
        <v>37268.390035129305</v>
      </c>
      <c r="N84" s="111">
        <v>39685.522802453706</v>
      </c>
      <c r="O84" s="111">
        <v>180375.27932190537</v>
      </c>
      <c r="P84" s="111">
        <v>249339.82556859549</v>
      </c>
      <c r="Q84" s="111">
        <v>43360.947779960363</v>
      </c>
      <c r="R84" s="112">
        <v>293254.25626636442</v>
      </c>
      <c r="S84" s="111">
        <v>203936.80374029436</v>
      </c>
      <c r="T84" s="111">
        <v>55715.272849454173</v>
      </c>
      <c r="U84" s="111">
        <v>53114.55933643844</v>
      </c>
      <c r="V84" s="111">
        <v>39045.799055360498</v>
      </c>
      <c r="W84" s="111">
        <v>37385.773536218519</v>
      </c>
      <c r="Y84" s="77">
        <f>SUM('Valores Correntes'!B81:B84)/SUM('Valores Correntes'!$R81:$R84)</f>
        <v>4.31914942931221E-2</v>
      </c>
      <c r="Z84" s="77">
        <f>SUM('Valores Correntes'!G81:G84)/SUM('Valores Correntes'!$R81:$R84)</f>
        <v>0.19360043980956465</v>
      </c>
      <c r="AA84" s="77">
        <f>SUM('Valores Correntes'!O81:O84)/SUM('Valores Correntes'!$R81:$R84)</f>
        <v>0.62307867173779308</v>
      </c>
      <c r="AB84" s="77">
        <f>SUM('Valores Correntes'!Q81:Q84)/SUM('Valores Correntes'!$R81:$R84)</f>
        <v>0.14012939415952028</v>
      </c>
      <c r="AC84" s="79"/>
      <c r="AD84" s="78">
        <f>'Acum. em 4 trimestres'!B84/100</f>
        <v>3.3143314265342338E-2</v>
      </c>
      <c r="AE84" s="78">
        <f>'Acum. em 4 trimestres'!G84/100</f>
        <v>-5.7615033175630215E-2</v>
      </c>
      <c r="AF84" s="78">
        <f>'Acum. em 4 trimestres'!O84/100</f>
        <v>-2.733761531459844E-2</v>
      </c>
      <c r="AG84" s="78">
        <f>'Acum. em 4 trimestres'!Q84/100</f>
        <v>-5.9863387040680498E-2</v>
      </c>
      <c r="AH84" s="1" t="s">
        <v>40</v>
      </c>
      <c r="AI84" s="78">
        <f t="shared" si="75"/>
        <v>1.4336506947605092E-3</v>
      </c>
      <c r="AJ84" s="78">
        <f t="shared" si="76"/>
        <v>-1.179521620384731E-2</v>
      </c>
      <c r="AK84" s="78">
        <f t="shared" si="77"/>
        <v>-1.6744555651052991E-2</v>
      </c>
      <c r="AL84" s="78">
        <f t="shared" si="78"/>
        <v>-8.3515128134246473E-3</v>
      </c>
      <c r="AM84" s="81">
        <f>'PIB Var. Real 4t'!Z83</f>
        <v>-3.5457633973564384E-2</v>
      </c>
      <c r="AN84" s="78">
        <f>SUM(AI84:AL84)-('Acum. em 4 trimestres'!R84/100)</f>
        <v>-5.5511151231257827E-17</v>
      </c>
      <c r="AR84" s="81">
        <f>SUM('Valores Correntes'!S81:S84)/SUM('Valores Correntes'!$R81:$R84)</f>
        <v>0.6396479727702965</v>
      </c>
      <c r="AS84" s="81">
        <f>SUM('Valores Correntes'!T81:T84)/SUM('Valores Correntes'!$R81:$R84)</f>
        <v>0.19776819956186528</v>
      </c>
      <c r="AT84" s="81">
        <f>SUM('Valores Correntes'!U81:U84)/SUM('Valores Correntes'!$R81:$R84)</f>
        <v>0.17835807049459851</v>
      </c>
      <c r="AU84" s="81">
        <f>SUM('Valores Correntes'!V81:V84)/SUM('Valores Correntes'!$R81:$R84)</f>
        <v>-4.241811827361908E-3</v>
      </c>
      <c r="AV84" s="81">
        <f>SUM('Valores Correntes'!W81:W84)/SUM('Valores Correntes'!$R81:$R84)</f>
        <v>0.12900191418648527</v>
      </c>
      <c r="AW84" s="81">
        <f>SUM('Valores Correntes'!X81:X84)/SUM('Valores Correntes'!$R81:$R84)</f>
        <v>0.1405343451858837</v>
      </c>
      <c r="AY84" s="80">
        <f>'Acum. em 4 trimestres'!S84/100</f>
        <v>-3.2164927315403102E-2</v>
      </c>
      <c r="AZ84" s="80">
        <f>'Acum. em 4 trimestres'!T84/100</f>
        <v>-1.436568201639643E-2</v>
      </c>
      <c r="BA84" s="80">
        <f>'Acum. em 4 trimestres'!U84/100</f>
        <v>-0.13946500199158385</v>
      </c>
      <c r="BB84" s="80"/>
      <c r="BC84" s="80">
        <f>'Acum. em 4 trimestres'!V84/100</f>
        <v>6.8195639504678329E-2</v>
      </c>
      <c r="BD84" s="80">
        <f>'Acum. em 4 trimestres'!W84/100</f>
        <v>-0.14190636862280959</v>
      </c>
      <c r="BF84" s="1" t="s">
        <v>40</v>
      </c>
      <c r="BG84" s="83">
        <f t="shared" ref="BG84:BL84" si="90">AY84*AR80</f>
        <v>-2.0250900156621572E-2</v>
      </c>
      <c r="BH84" s="83">
        <f t="shared" si="90"/>
        <v>-2.7515364660661017E-3</v>
      </c>
      <c r="BI84" s="83">
        <f t="shared" si="90"/>
        <v>-2.771592015784104E-2</v>
      </c>
      <c r="BJ84" s="83">
        <f t="shared" si="90"/>
        <v>0</v>
      </c>
      <c r="BK84" s="83">
        <f t="shared" si="90"/>
        <v>7.5096648272496291E-3</v>
      </c>
      <c r="BL84" s="83">
        <f t="shared" si="90"/>
        <v>-1.9403514800301995E-2</v>
      </c>
      <c r="BM84" s="83">
        <f t="shared" si="81"/>
        <v>-3.5457633973564384E-2</v>
      </c>
      <c r="BO84" s="83">
        <f t="shared" si="82"/>
        <v>-2.3805177152977093E-2</v>
      </c>
      <c r="BQ84" s="83">
        <f t="shared" si="83"/>
        <v>-1.1652456820587291E-2</v>
      </c>
    </row>
    <row r="85" spans="1:69" ht="12.75" customHeight="1" x14ac:dyDescent="0.25">
      <c r="A85" s="106" t="s">
        <v>39</v>
      </c>
      <c r="B85" s="107">
        <v>20865.861848494733</v>
      </c>
      <c r="C85" s="107">
        <v>2279.2755587215775</v>
      </c>
      <c r="D85" s="107">
        <v>27215.767078192006</v>
      </c>
      <c r="E85" s="107">
        <v>6375.7348501765109</v>
      </c>
      <c r="F85" s="107">
        <v>15932.887347901913</v>
      </c>
      <c r="G85" s="107">
        <v>52862.540681036982</v>
      </c>
      <c r="H85" s="107">
        <v>19567.337270672444</v>
      </c>
      <c r="I85" s="107">
        <v>7969.1829784271713</v>
      </c>
      <c r="J85" s="107">
        <v>11087.702408750418</v>
      </c>
      <c r="K85" s="107">
        <v>33428.304646869168</v>
      </c>
      <c r="L85" s="107">
        <v>29066.505818568799</v>
      </c>
      <c r="M85" s="107">
        <v>35502.317159396734</v>
      </c>
      <c r="N85" s="107">
        <v>39275.985083923282</v>
      </c>
      <c r="O85" s="107">
        <v>172845.26077191072</v>
      </c>
      <c r="P85" s="107">
        <v>244611.90814238429</v>
      </c>
      <c r="Q85" s="107">
        <v>40437.946528196859</v>
      </c>
      <c r="R85" s="108">
        <v>285698.02186508733</v>
      </c>
      <c r="S85" s="107">
        <v>190467.64965945578</v>
      </c>
      <c r="T85" s="107">
        <v>53237.229614499382</v>
      </c>
      <c r="U85" s="107">
        <v>50335.787281269615</v>
      </c>
      <c r="V85" s="107">
        <v>36872.699292438396</v>
      </c>
      <c r="W85" s="107">
        <v>33649.344914447327</v>
      </c>
      <c r="Y85" s="77">
        <f>SUM('Valores Correntes'!B82:B85)/SUM('Valores Correntes'!$R82:$R85)</f>
        <v>4.438917314322828E-2</v>
      </c>
      <c r="Z85" s="77">
        <f>SUM('Valores Correntes'!G82:G85)/SUM('Valores Correntes'!$R82:$R85)</f>
        <v>0.189488550774082</v>
      </c>
      <c r="AA85" s="77">
        <f>SUM('Valores Correntes'!O82:O85)/SUM('Valores Correntes'!$R82:$R85)</f>
        <v>0.62599290811742592</v>
      </c>
      <c r="AB85" s="77">
        <f>SUM('Valores Correntes'!Q82:Q85)/SUM('Valores Correntes'!$R82:$R85)</f>
        <v>0.14012936796526379</v>
      </c>
      <c r="AC85" s="79"/>
      <c r="AD85" s="78">
        <f>'Acum. em 4 trimestres'!B85/100</f>
        <v>-1.2340999850594891E-2</v>
      </c>
      <c r="AE85" s="78">
        <f>'Acum. em 4 trimestres'!G85/100</f>
        <v>-6.5579938844213315E-2</v>
      </c>
      <c r="AF85" s="78">
        <f>'Acum. em 4 trimestres'!O85/100</f>
        <v>-3.22487041925128E-2</v>
      </c>
      <c r="AG85" s="78">
        <f>'Acum. em 4 trimestres'!Q85/100</f>
        <v>-7.5557097180096955E-2</v>
      </c>
      <c r="AH85" s="1" t="s">
        <v>39</v>
      </c>
      <c r="AI85" s="78">
        <f t="shared" si="75"/>
        <v>-5.3677922874973436E-4</v>
      </c>
      <c r="AJ85" s="78">
        <f t="shared" si="76"/>
        <v>-1.3210188439228122E-2</v>
      </c>
      <c r="AK85" s="78">
        <f t="shared" si="77"/>
        <v>-1.9852523291813876E-2</v>
      </c>
      <c r="AL85" s="78">
        <f t="shared" si="78"/>
        <v>-1.0537277343970315E-2</v>
      </c>
      <c r="AM85" s="81">
        <f>'PIB Var. Real 4t'!Z84</f>
        <v>-4.4140793919420836E-2</v>
      </c>
      <c r="AN85" s="78">
        <f>SUM(AI85:AL85)-('Acum. em 4 trimestres'!R85/100)</f>
        <v>4.0256156587925584E-6</v>
      </c>
      <c r="AR85" s="81">
        <f>SUM('Valores Correntes'!S82:S85)/SUM('Valores Correntes'!$R82:$R85)</f>
        <v>0.64132228202193453</v>
      </c>
      <c r="AS85" s="81">
        <f>SUM('Valores Correntes'!T82:T85)/SUM('Valores Correntes'!$R82:$R85)</f>
        <v>0.19939111309054686</v>
      </c>
      <c r="AT85" s="81">
        <f>SUM('Valores Correntes'!U82:U85)/SUM('Valores Correntes'!$R82:$R85)</f>
        <v>0.17100197770421663</v>
      </c>
      <c r="AU85" s="81">
        <f>SUM('Valores Correntes'!V82:V85)/SUM('Valores Correntes'!$R82:$R85)</f>
        <v>-8.2007198162269354E-3</v>
      </c>
      <c r="AV85" s="81">
        <f>SUM('Valores Correntes'!W82:W85)/SUM('Valores Correntes'!$R82:$R85)</f>
        <v>0.13502689706596166</v>
      </c>
      <c r="AW85" s="81">
        <f>SUM('Valores Correntes'!X82:X85)/SUM('Valores Correntes'!$R82:$R85)</f>
        <v>0.13854155006643276</v>
      </c>
      <c r="AY85" s="80">
        <f>'Acum. em 4 trimestres'!S85/100</f>
        <v>-4.4342365117670202E-2</v>
      </c>
      <c r="AZ85" s="80">
        <f>'Acum. em 4 trimestres'!T85/100</f>
        <v>-1.3797622008119514E-2</v>
      </c>
      <c r="BA85" s="80">
        <f>'Acum. em 4 trimestres'!U85/100</f>
        <v>-0.16260032079699571</v>
      </c>
      <c r="BB85" s="80"/>
      <c r="BC85" s="80">
        <f>'Acum. em 4 trimestres'!V85/100</f>
        <v>8.6197005948924113E-2</v>
      </c>
      <c r="BD85" s="80">
        <f>'Acum. em 4 trimestres'!W85/100</f>
        <v>-0.18089701990368609</v>
      </c>
      <c r="BF85" s="1" t="s">
        <v>39</v>
      </c>
      <c r="BG85" s="83">
        <f t="shared" ref="BG85:BL85" si="91">AY85*AR81</f>
        <v>-2.8056037551546419E-2</v>
      </c>
      <c r="BH85" s="83">
        <f t="shared" si="91"/>
        <v>-2.6622976609586607E-3</v>
      </c>
      <c r="BI85" s="83">
        <f t="shared" si="91"/>
        <v>-3.1642669357864014E-2</v>
      </c>
      <c r="BJ85" s="83">
        <f t="shared" si="91"/>
        <v>0</v>
      </c>
      <c r="BK85" s="83">
        <f t="shared" si="91"/>
        <v>9.5077486990422164E-3</v>
      </c>
      <c r="BL85" s="83">
        <f t="shared" si="91"/>
        <v>-2.4770475238803061E-2</v>
      </c>
      <c r="BM85" s="83">
        <f t="shared" si="81"/>
        <v>-4.4140793919420836E-2</v>
      </c>
      <c r="BO85" s="83">
        <f t="shared" si="82"/>
        <v>-2.808278063252382E-2</v>
      </c>
      <c r="BQ85" s="83">
        <f t="shared" si="83"/>
        <v>-1.6058013286897016E-2</v>
      </c>
    </row>
    <row r="86" spans="1:69" ht="12.75" customHeight="1" x14ac:dyDescent="0.25">
      <c r="A86" s="106" t="s">
        <v>38</v>
      </c>
      <c r="B86" s="107">
        <v>19294.999553719928</v>
      </c>
      <c r="C86" s="107">
        <v>2418.2688566166562</v>
      </c>
      <c r="D86" s="107">
        <v>29022.554243555463</v>
      </c>
      <c r="E86" s="107">
        <v>6499.6197951083905</v>
      </c>
      <c r="F86" s="107">
        <v>15425.798133382841</v>
      </c>
      <c r="G86" s="107">
        <v>54703.788347352238</v>
      </c>
      <c r="H86" s="107">
        <v>19879.857401829511</v>
      </c>
      <c r="I86" s="107">
        <v>8172.7541410270578</v>
      </c>
      <c r="J86" s="107">
        <v>11129.368929767355</v>
      </c>
      <c r="K86" s="107">
        <v>32965.306196388345</v>
      </c>
      <c r="L86" s="107">
        <v>28953.335593308449</v>
      </c>
      <c r="M86" s="107">
        <v>36081.640619550475</v>
      </c>
      <c r="N86" s="107">
        <v>40113.390117515883</v>
      </c>
      <c r="O86" s="107">
        <v>174854.30615467177</v>
      </c>
      <c r="P86" s="107">
        <v>247411.243671473</v>
      </c>
      <c r="Q86" s="107">
        <v>40956.322347160894</v>
      </c>
      <c r="R86" s="108">
        <v>289020.64758557687</v>
      </c>
      <c r="S86" s="107">
        <v>189890.42181341772</v>
      </c>
      <c r="T86" s="107">
        <v>55178.904366024086</v>
      </c>
      <c r="U86" s="107">
        <v>51972.781972940335</v>
      </c>
      <c r="V86" s="107">
        <v>41485.339057111065</v>
      </c>
      <c r="W86" s="107">
        <v>36863.697817432549</v>
      </c>
      <c r="Y86" s="77">
        <f>SUM('Valores Correntes'!B83:B86)/SUM('Valores Correntes'!$R83:$R86)</f>
        <v>4.6506148943702731E-2</v>
      </c>
      <c r="Z86" s="77">
        <f>SUM('Valores Correntes'!G83:G86)/SUM('Valores Correntes'!$R83:$R86)</f>
        <v>0.18749652430534663</v>
      </c>
      <c r="AA86" s="77">
        <f>SUM('Valores Correntes'!O83:O86)/SUM('Valores Correntes'!$R83:$R86)</f>
        <v>0.62689067297566481</v>
      </c>
      <c r="AB86" s="77">
        <f>SUM('Valores Correntes'!Q83:Q86)/SUM('Valores Correntes'!$R83:$R86)</f>
        <v>0.13910665377528594</v>
      </c>
      <c r="AC86" s="79"/>
      <c r="AD86" s="78">
        <f>'Acum. em 4 trimestres'!B86/100</f>
        <v>-3.9005618802371189E-2</v>
      </c>
      <c r="AE86" s="78">
        <f>'Acum. em 4 trimestres'!G86/100</f>
        <v>-6.3728156078458165E-2</v>
      </c>
      <c r="AF86" s="78">
        <f>'Acum. em 4 trimestres'!O86/100</f>
        <v>-3.2138670652264278E-2</v>
      </c>
      <c r="AG86" s="78">
        <f>'Acum. em 4 trimestres'!Q86/100</f>
        <v>-7.9737456451349331E-2</v>
      </c>
      <c r="AH86" s="1" t="s">
        <v>38</v>
      </c>
      <c r="AI86" s="78">
        <f t="shared" si="75"/>
        <v>-1.6755901471947373E-3</v>
      </c>
      <c r="AJ86" s="78">
        <f t="shared" si="76"/>
        <v>-1.2688516303907075E-2</v>
      </c>
      <c r="AK86" s="78">
        <f t="shared" si="77"/>
        <v>-1.986545727273048E-2</v>
      </c>
      <c r="AL86" s="78">
        <f t="shared" si="78"/>
        <v>-1.1149019567164978E-2</v>
      </c>
      <c r="AM86" s="81">
        <f>'PIB Var. Real 4t'!Z85</f>
        <v>-4.542335338834292E-2</v>
      </c>
      <c r="AN86" s="78">
        <f>SUM(AI86:AL86)-('Acum. em 4 trimestres'!R86/100)</f>
        <v>4.4770097345651905E-5</v>
      </c>
      <c r="AR86" s="81">
        <f>SUM('Valores Correntes'!S83:S86)/SUM('Valores Correntes'!$R83:$R86)</f>
        <v>0.64090860730419563</v>
      </c>
      <c r="AS86" s="81">
        <f>SUM('Valores Correntes'!T83:T86)/SUM('Valores Correntes'!$R83:$R86)</f>
        <v>0.20039718240754334</v>
      </c>
      <c r="AT86" s="81">
        <f>SUM('Valores Correntes'!U83:U86)/SUM('Valores Correntes'!$R83:$R86)</f>
        <v>0.16566167245957641</v>
      </c>
      <c r="AU86" s="81">
        <f>SUM('Valores Correntes'!V83:V86)/SUM('Valores Correntes'!$R83:$R86)</f>
        <v>-8.4772729291600138E-3</v>
      </c>
      <c r="AV86" s="81">
        <f>SUM('Valores Correntes'!W83:W86)/SUM('Valores Correntes'!$R83:$R86)</f>
        <v>0.13626636933231157</v>
      </c>
      <c r="AW86" s="81">
        <f>SUM('Valores Correntes'!X83:X86)/SUM('Valores Correntes'!$R83:$R86)</f>
        <v>0.13475655857446686</v>
      </c>
      <c r="AY86" s="80">
        <f>'Acum. em 4 trimestres'!S86/100</f>
        <v>-5.0018688487415301E-2</v>
      </c>
      <c r="AZ86" s="80">
        <f>'Acum. em 4 trimestres'!T86/100</f>
        <v>-8.413536757532647E-3</v>
      </c>
      <c r="BA86" s="80">
        <f>'Acum. em 4 trimestres'!U86/100</f>
        <v>-0.16033343870759398</v>
      </c>
      <c r="BB86" s="80"/>
      <c r="BC86" s="80">
        <f>'Acum. em 4 trimestres'!V86/100</f>
        <v>6.9297433070353964E-2</v>
      </c>
      <c r="BD86" s="80">
        <f>'Acum. em 4 trimestres'!W86/100</f>
        <v>-0.18186499206299478</v>
      </c>
      <c r="BF86" s="1" t="s">
        <v>38</v>
      </c>
      <c r="BG86" s="83">
        <f t="shared" ref="BG86:BL86" si="92">AY86*AR82</f>
        <v>-3.1763776827065285E-2</v>
      </c>
      <c r="BH86" s="83">
        <f t="shared" si="92"/>
        <v>-1.6375181588118759E-3</v>
      </c>
      <c r="BI86" s="83">
        <f t="shared" si="92"/>
        <v>-3.0478857830120273E-2</v>
      </c>
      <c r="BJ86" s="83">
        <f t="shared" si="92"/>
        <v>0</v>
      </c>
      <c r="BK86" s="83">
        <f t="shared" si="92"/>
        <v>7.8950766079879664E-3</v>
      </c>
      <c r="BL86" s="83">
        <f t="shared" si="92"/>
        <v>-2.5134474814359601E-2</v>
      </c>
      <c r="BM86" s="83">
        <f t="shared" si="81"/>
        <v>-4.542335338834292E-2</v>
      </c>
      <c r="BO86" s="83">
        <f t="shared" si="82"/>
        <v>-3.0850601393649868E-2</v>
      </c>
      <c r="BQ86" s="83">
        <f t="shared" si="83"/>
        <v>-1.4572751994693052E-2</v>
      </c>
    </row>
    <row r="87" spans="1:69" ht="12.75" customHeight="1" x14ac:dyDescent="0.25">
      <c r="A87" s="106" t="s">
        <v>37</v>
      </c>
      <c r="B87" s="107">
        <v>16639.354106601528</v>
      </c>
      <c r="C87" s="107">
        <v>2624.594343762456</v>
      </c>
      <c r="D87" s="107">
        <v>31046.640336763921</v>
      </c>
      <c r="E87" s="107">
        <v>6377.532250961217</v>
      </c>
      <c r="F87" s="107">
        <v>15413.614103030806</v>
      </c>
      <c r="G87" s="107">
        <v>57090.288910645795</v>
      </c>
      <c r="H87" s="107">
        <v>20653.820498349087</v>
      </c>
      <c r="I87" s="107">
        <v>8386.2882095939858</v>
      </c>
      <c r="J87" s="107">
        <v>11327.935013547733</v>
      </c>
      <c r="K87" s="107">
        <v>32504.506550782113</v>
      </c>
      <c r="L87" s="107">
        <v>28846.473873100731</v>
      </c>
      <c r="M87" s="107">
        <v>36502.637474450923</v>
      </c>
      <c r="N87" s="107">
        <v>40139.827197686216</v>
      </c>
      <c r="O87" s="107">
        <v>176644.36237870177</v>
      </c>
      <c r="P87" s="107">
        <v>249771.53743141252</v>
      </c>
      <c r="Q87" s="107">
        <v>41788.181280760997</v>
      </c>
      <c r="R87" s="108">
        <v>292199.171203684</v>
      </c>
      <c r="S87" s="107">
        <v>193065.79461469268</v>
      </c>
      <c r="T87" s="107">
        <v>55051.072037246267</v>
      </c>
      <c r="U87" s="107">
        <v>51376.441243248271</v>
      </c>
      <c r="V87" s="107">
        <v>39883.237855823645</v>
      </c>
      <c r="W87" s="107">
        <v>37276.636085978869</v>
      </c>
      <c r="Y87" s="77">
        <f>SUM('Valores Correntes'!B84:B87)/SUM('Valores Correntes'!$R84:$R87)</f>
        <v>4.8441145112463675E-2</v>
      </c>
      <c r="Z87" s="77">
        <f>SUM('Valores Correntes'!G84:G87)/SUM('Valores Correntes'!$R84:$R87)</f>
        <v>0.18472466967837253</v>
      </c>
      <c r="AA87" s="77">
        <f>SUM('Valores Correntes'!O84:O87)/SUM('Valores Correntes'!$R84:$R87)</f>
        <v>0.62950934939902548</v>
      </c>
      <c r="AB87" s="77">
        <f>SUM('Valores Correntes'!Q84:Q87)/SUM('Valores Correntes'!$R84:$R87)</f>
        <v>0.13732483581013832</v>
      </c>
      <c r="AC87" s="79"/>
      <c r="AD87" s="78">
        <f>'Acum. em 4 trimestres'!B87/100</f>
        <v>-4.905110623482889E-2</v>
      </c>
      <c r="AE87" s="78">
        <f>'Acum. em 4 trimestres'!G87/100</f>
        <v>-5.7983271226627053E-2</v>
      </c>
      <c r="AF87" s="78">
        <f>'Acum. em 4 trimestres'!O87/100</f>
        <v>-2.7736025205818748E-2</v>
      </c>
      <c r="AG87" s="78">
        <f>'Acum. em 4 trimestres'!Q87/100</f>
        <v>-7.2794918493467642E-2</v>
      </c>
      <c r="AH87" s="1" t="s">
        <v>37</v>
      </c>
      <c r="AI87" s="78">
        <f t="shared" si="75"/>
        <v>-2.1093559665724872E-3</v>
      </c>
      <c r="AJ87" s="78">
        <f t="shared" si="76"/>
        <v>-1.1374804199610745E-2</v>
      </c>
      <c r="AK87" s="78">
        <f t="shared" si="77"/>
        <v>-1.7179220848685495E-2</v>
      </c>
      <c r="AL87" s="78">
        <f t="shared" si="78"/>
        <v>-1.0296108512778096E-2</v>
      </c>
      <c r="AM87" s="81">
        <f>'PIB Var. Real 4t'!Z86</f>
        <v>-4.0975668957215043E-2</v>
      </c>
      <c r="AN87" s="78">
        <f>SUM(AI87:AL87)-('Acum. em 4 trimestres'!R87/100)</f>
        <v>1.6179429568219383E-5</v>
      </c>
      <c r="AR87" s="81">
        <f>SUM('Valores Correntes'!S84:S87)/SUM('Valores Correntes'!$R84:$R87)</f>
        <v>0.64288728196742273</v>
      </c>
      <c r="AS87" s="81">
        <f>SUM('Valores Correntes'!T84:T87)/SUM('Valores Correntes'!$R84:$R87)</f>
        <v>0.20064378098607266</v>
      </c>
      <c r="AT87" s="81">
        <f>SUM('Valores Correntes'!U84:U87)/SUM('Valores Correntes'!$R84:$R87)</f>
        <v>0.15998810187244705</v>
      </c>
      <c r="AU87" s="81">
        <f>SUM('Valores Correntes'!V84:V87)/SUM('Valores Correntes'!$R84:$R87)</f>
        <v>-7.5019597452010839E-3</v>
      </c>
      <c r="AV87" s="81">
        <f>SUM('Valores Correntes'!W84:W87)/SUM('Valores Correntes'!$R84:$R87)</f>
        <v>0.13155702668327143</v>
      </c>
      <c r="AW87" s="81">
        <f>SUM('Valores Correntes'!X84:X87)/SUM('Valores Correntes'!$R84:$R87)</f>
        <v>0.12757423176401295</v>
      </c>
      <c r="AY87" s="80">
        <f>'Acum. em 4 trimestres'!S87/100</f>
        <v>-4.7565210758919507E-2</v>
      </c>
      <c r="AZ87" s="80">
        <f>'Acum. em 4 trimestres'!T87/100</f>
        <v>-4.0164786422900445E-3</v>
      </c>
      <c r="BA87" s="80">
        <f>'Acum. em 4 trimestres'!U87/100</f>
        <v>-0.15057334669135414</v>
      </c>
      <c r="BB87" s="80"/>
      <c r="BC87" s="80">
        <f>'Acum. em 4 trimestres'!V87/100</f>
        <v>6.0484763646370121E-2</v>
      </c>
      <c r="BD87" s="80">
        <f>'Acum. em 4 trimestres'!W87/100</f>
        <v>-0.15070599634546478</v>
      </c>
      <c r="BF87" s="1" t="s">
        <v>37</v>
      </c>
      <c r="BG87" s="83">
        <f t="shared" ref="BG87:BL87" si="93">AY87*AR83</f>
        <v>-3.0351677381552217E-2</v>
      </c>
      <c r="BH87" s="83">
        <f t="shared" si="93"/>
        <v>-7.8581873274201201E-4</v>
      </c>
      <c r="BI87" s="83">
        <f t="shared" si="93"/>
        <v>-2.7912385514787901E-2</v>
      </c>
      <c r="BJ87" s="83">
        <f t="shared" si="93"/>
        <v>0</v>
      </c>
      <c r="BK87" s="83">
        <f t="shared" si="93"/>
        <v>7.2540623041714488E-3</v>
      </c>
      <c r="BL87" s="83">
        <f t="shared" si="93"/>
        <v>-2.1054490001458918E-2</v>
      </c>
      <c r="BM87" s="83">
        <f t="shared" si="81"/>
        <v>-4.0975668957215043E-2</v>
      </c>
      <c r="BO87" s="83">
        <f t="shared" si="82"/>
        <v>-3.0741329323451763E-2</v>
      </c>
      <c r="BQ87" s="83">
        <f t="shared" si="83"/>
        <v>-1.023433963376328E-2</v>
      </c>
    </row>
    <row r="88" spans="1:69" ht="12.75" customHeight="1" x14ac:dyDescent="0.25">
      <c r="A88" s="109" t="s">
        <v>36</v>
      </c>
      <c r="B88" s="107">
        <v>12336.984665162126</v>
      </c>
      <c r="C88" s="107">
        <v>2617.9834257325297</v>
      </c>
      <c r="D88" s="107">
        <v>28597.131924531703</v>
      </c>
      <c r="E88" s="107">
        <v>6494.2927104105092</v>
      </c>
      <c r="F88" s="107">
        <v>14638.315716348829</v>
      </c>
      <c r="G88" s="107">
        <v>54022.552666280993</v>
      </c>
      <c r="H88" s="107">
        <v>20673.311789231982</v>
      </c>
      <c r="I88" s="107">
        <v>8110.520736158418</v>
      </c>
      <c r="J88" s="107">
        <v>11552.025198513795</v>
      </c>
      <c r="K88" s="107">
        <v>33353.643092681625</v>
      </c>
      <c r="L88" s="107">
        <v>29199.148636851802</v>
      </c>
      <c r="M88" s="107">
        <v>36897.115959978415</v>
      </c>
      <c r="N88" s="107">
        <v>39448.316682206743</v>
      </c>
      <c r="O88" s="107">
        <v>176939.35314543635</v>
      </c>
      <c r="P88" s="107">
        <v>244006.20939945211</v>
      </c>
      <c r="Q88" s="107">
        <v>42047.5401981377</v>
      </c>
      <c r="R88" s="108">
        <v>286623.34214781283</v>
      </c>
      <c r="S88" s="107">
        <v>199042.53750862673</v>
      </c>
      <c r="T88" s="107">
        <v>55980.383168799315</v>
      </c>
      <c r="U88" s="107">
        <v>49054.041603821388</v>
      </c>
      <c r="V88" s="107">
        <v>35718.322081564096</v>
      </c>
      <c r="W88" s="107">
        <v>37162.868759355384</v>
      </c>
      <c r="Y88" s="77">
        <f>SUM('Valores Correntes'!B85:B88)/SUM('Valores Correntes'!$R85:$R88)</f>
        <v>4.8913535872106645E-2</v>
      </c>
      <c r="Z88" s="77">
        <f>SUM('Valores Correntes'!G85:G88)/SUM('Valores Correntes'!$R85:$R88)</f>
        <v>0.18354758277053543</v>
      </c>
      <c r="AA88" s="77">
        <f>SUM('Valores Correntes'!O85:O88)/SUM('Valores Correntes'!$R85:$R88)</f>
        <v>0.63203695832242479</v>
      </c>
      <c r="AB88" s="77">
        <f>SUM('Valores Correntes'!Q85:Q88)/SUM('Valores Correntes'!$R85:$R88)</f>
        <v>0.13550192303493311</v>
      </c>
      <c r="AC88" s="79"/>
      <c r="AD88" s="78">
        <f>'Acum. em 4 trimestres'!B88/100</f>
        <v>-5.2242177265680034E-2</v>
      </c>
      <c r="AE88" s="78">
        <f>'Acum. em 4 trimestres'!G88/100</f>
        <v>-4.5662985551012669E-2</v>
      </c>
      <c r="AF88" s="78">
        <f>'Acum. em 4 trimestres'!O88/100</f>
        <v>-2.2213436331531389E-2</v>
      </c>
      <c r="AG88" s="78">
        <f>'Acum. em 4 trimestres'!Q88/100</f>
        <v>-5.5817401883493926E-2</v>
      </c>
      <c r="AH88" s="1" t="s">
        <v>36</v>
      </c>
      <c r="AI88" s="78">
        <f t="shared" si="75"/>
        <v>-2.2564177012308925E-3</v>
      </c>
      <c r="AJ88" s="78">
        <f t="shared" si="76"/>
        <v>-8.8403740856938494E-3</v>
      </c>
      <c r="AK88" s="78">
        <f t="shared" si="77"/>
        <v>-1.3840718404182613E-2</v>
      </c>
      <c r="AL88" s="78">
        <f t="shared" si="78"/>
        <v>-7.8216587094924704E-3</v>
      </c>
      <c r="AM88" s="81">
        <f>'PIB Var. Real 4t'!Z87</f>
        <v>-3.2759168900599711E-2</v>
      </c>
      <c r="AN88" s="78">
        <f>SUM(AI88:AL88)-('Acum. em 4 trimestres'!R88/100)</f>
        <v>-1.1102230246251565E-16</v>
      </c>
      <c r="AR88" s="81">
        <f>SUM('Valores Correntes'!S85:S88)/SUM('Valores Correntes'!$R85:$R88)</f>
        <v>0.6425147959181603</v>
      </c>
      <c r="AS88" s="81">
        <f>SUM('Valores Correntes'!T85:T88)/SUM('Valores Correntes'!$R85:$R88)</f>
        <v>0.20379297426901155</v>
      </c>
      <c r="AT88" s="81">
        <f>SUM('Valores Correntes'!U85:U88)/SUM('Valores Correntes'!$R85:$R88)</f>
        <v>0.15524327323784962</v>
      </c>
      <c r="AU88" s="81">
        <f>SUM('Valores Correntes'!V85:V88)/SUM('Valores Correntes'!$R85:$R88)</f>
        <v>-5.5478035105144628E-3</v>
      </c>
      <c r="AV88" s="81">
        <f>SUM('Valores Correntes'!W85:W88)/SUM('Valores Correntes'!$R85:$R88)</f>
        <v>0.12466679042812449</v>
      </c>
      <c r="AW88" s="81">
        <f>SUM('Valores Correntes'!X85:X88)/SUM('Valores Correntes'!$R85:$R88)</f>
        <v>0.12067003034263164</v>
      </c>
      <c r="AY88" s="80">
        <f>'Acum. em 4 trimestres'!S88/100</f>
        <v>-3.8371993035561491E-2</v>
      </c>
      <c r="AZ88" s="80">
        <f>'Acum. em 4 trimestres'!T88/100</f>
        <v>2.1100107313571925E-3</v>
      </c>
      <c r="BA88" s="80">
        <f>'Acum. em 4 trimestres'!U88/100</f>
        <v>-0.12129826475450267</v>
      </c>
      <c r="BB88" s="80"/>
      <c r="BC88" s="80">
        <f>'Acum. em 4 trimestres'!V88/100</f>
        <v>8.6312555398690982E-3</v>
      </c>
      <c r="BD88" s="80">
        <f>'Acum. em 4 trimestres'!W88/100</f>
        <v>-0.10342932810593919</v>
      </c>
      <c r="BF88" s="1" t="s">
        <v>36</v>
      </c>
      <c r="BG88" s="83">
        <f t="shared" ref="BG88:BL88" si="94">AY88*AR84</f>
        <v>-2.4544567556352846E-2</v>
      </c>
      <c r="BH88" s="83">
        <f t="shared" si="94"/>
        <v>4.1729302339672656E-4</v>
      </c>
      <c r="BI88" s="83">
        <f t="shared" si="94"/>
        <v>-2.163452445595606E-2</v>
      </c>
      <c r="BJ88" s="83">
        <f t="shared" si="94"/>
        <v>0</v>
      </c>
      <c r="BK88" s="83">
        <f t="shared" si="94"/>
        <v>1.113448486475819E-3</v>
      </c>
      <c r="BL88" s="83">
        <f t="shared" si="94"/>
        <v>-1.453537289838408E-2</v>
      </c>
      <c r="BM88" s="83">
        <f t="shared" si="81"/>
        <v>-3.2759168900599711E-2</v>
      </c>
      <c r="BO88" s="83">
        <f t="shared" si="82"/>
        <v>-3.0112977604052283E-2</v>
      </c>
      <c r="BQ88" s="83">
        <f t="shared" si="83"/>
        <v>-2.6461912965474281E-3</v>
      </c>
    </row>
    <row r="89" spans="1:69" ht="12.75" customHeight="1" x14ac:dyDescent="0.25">
      <c r="A89" s="110" t="s">
        <v>35</v>
      </c>
      <c r="B89" s="111">
        <v>25118.918897216048</v>
      </c>
      <c r="C89" s="111">
        <v>2490.6464974384062</v>
      </c>
      <c r="D89" s="111">
        <v>27240.570889784336</v>
      </c>
      <c r="E89" s="111">
        <v>6642.7476255905085</v>
      </c>
      <c r="F89" s="111">
        <v>14021.469380398212</v>
      </c>
      <c r="G89" s="111">
        <v>51842.157737063069</v>
      </c>
      <c r="H89" s="111">
        <v>19213.590018991217</v>
      </c>
      <c r="I89" s="111">
        <v>7851.2198354636266</v>
      </c>
      <c r="J89" s="111">
        <v>11204.768202789906</v>
      </c>
      <c r="K89" s="111">
        <v>32089.590236372205</v>
      </c>
      <c r="L89" s="111">
        <v>28937.123207872795</v>
      </c>
      <c r="M89" s="111">
        <v>35030.920958832721</v>
      </c>
      <c r="N89" s="111">
        <v>39155.581456359774</v>
      </c>
      <c r="O89" s="111">
        <v>170728.22940714547</v>
      </c>
      <c r="P89" s="111">
        <v>245344.57695976313</v>
      </c>
      <c r="Q89" s="111">
        <v>40500.788047610746</v>
      </c>
      <c r="R89" s="112">
        <v>286503.68011476827</v>
      </c>
      <c r="S89" s="111">
        <v>189426.8470867764</v>
      </c>
      <c r="T89" s="111">
        <v>52396.251349249491</v>
      </c>
      <c r="U89" s="111">
        <v>47670.989219205279</v>
      </c>
      <c r="V89" s="111">
        <v>37437.81252142298</v>
      </c>
      <c r="W89" s="111">
        <v>37474.182917523191</v>
      </c>
      <c r="Y89" s="77">
        <f>SUM('Valores Correntes'!B86:B89)/SUM('Valores Correntes'!$R86:$R89)</f>
        <v>4.9858082555514251E-2</v>
      </c>
      <c r="Z89" s="77">
        <f>SUM('Valores Correntes'!G86:G89)/SUM('Valores Correntes'!$R86:$R89)</f>
        <v>0.18413158204908625</v>
      </c>
      <c r="AA89" s="77">
        <f>SUM('Valores Correntes'!O86:O89)/SUM('Valores Correntes'!$R86:$R89)</f>
        <v>0.63206598792582591</v>
      </c>
      <c r="AB89" s="77">
        <f>SUM('Valores Correntes'!Q86:Q89)/SUM('Valores Correntes'!$R86:$R89)</f>
        <v>0.13394434746957354</v>
      </c>
      <c r="AC89" s="79"/>
      <c r="AD89" s="78">
        <f>'Acum. em 4 trimestres'!B89/100</f>
        <v>3.042737117186789E-2</v>
      </c>
      <c r="AE89" s="78">
        <f>'Acum. em 4 trimestres'!G89/100</f>
        <v>-3.2195221906395788E-2</v>
      </c>
      <c r="AF89" s="78">
        <f>'Acum. em 4 trimestres'!O89/100</f>
        <v>-1.7304873445590063E-2</v>
      </c>
      <c r="AG89" s="78">
        <f>'Acum. em 4 trimestres'!Q89/100</f>
        <v>-3.3282848606524529E-2</v>
      </c>
      <c r="AH89" s="1" t="s">
        <v>35</v>
      </c>
      <c r="AI89" s="78">
        <f t="shared" si="75"/>
        <v>1.3506458472413165E-3</v>
      </c>
      <c r="AJ89" s="78">
        <f t="shared" si="76"/>
        <v>-6.1006259408929149E-3</v>
      </c>
      <c r="AK89" s="78">
        <f t="shared" si="77"/>
        <v>-1.0832728052808945E-2</v>
      </c>
      <c r="AL89" s="78">
        <f t="shared" si="78"/>
        <v>-4.6639045393158428E-3</v>
      </c>
      <c r="AM89" s="81">
        <f>'PIB Var. Real 4t'!Z88</f>
        <v>-1.935909792097068E-2</v>
      </c>
      <c r="AN89" s="78">
        <f>SUM(AI89:AL89)-('Acum. em 4 trimestres'!R89/100)</f>
        <v>-8.8751476480570385E-4</v>
      </c>
      <c r="AR89" s="81">
        <f>SUM('Valores Correntes'!S86:S89)/SUM('Valores Correntes'!$R86:$R89)</f>
        <v>0.64064457009063258</v>
      </c>
      <c r="AS89" s="81">
        <f>SUM('Valores Correntes'!T86:T89)/SUM('Valores Correntes'!$R86:$R89)</f>
        <v>0.20389868153777821</v>
      </c>
      <c r="AT89" s="81">
        <f>SUM('Valores Correntes'!U86:U89)/SUM('Valores Correntes'!$R86:$R89)</f>
        <v>0.15156175663432081</v>
      </c>
      <c r="AU89" s="81">
        <f>SUM('Valores Correntes'!V86:V89)/SUM('Valores Correntes'!$R86:$R89)</f>
        <v>-1.4299696384062611E-3</v>
      </c>
      <c r="AV89" s="81">
        <f>SUM('Valores Correntes'!W86:W89)/SUM('Valores Correntes'!$R86:$R89)</f>
        <v>0.12251673688505534</v>
      </c>
      <c r="AW89" s="81">
        <f>SUM('Valores Correntes'!X86:X89)/SUM('Valores Correntes'!$R86:$R89)</f>
        <v>0.11719177550938073</v>
      </c>
      <c r="AY89" s="80">
        <f>'Acum. em 4 trimestres'!S89/100</f>
        <v>-2.5930095838223921E-2</v>
      </c>
      <c r="AZ89" s="80">
        <f>'Acum. em 4 trimestres'!T89/100</f>
        <v>-1.3919066901816324E-3</v>
      </c>
      <c r="BA89" s="80">
        <f>'Acum. em 4 trimestres'!U89/100</f>
        <v>-8.6911726016996371E-2</v>
      </c>
      <c r="BB89" s="80"/>
      <c r="BC89" s="80">
        <f>'Acum. em 4 trimestres'!V89/100</f>
        <v>-1.3457811395767849E-2</v>
      </c>
      <c r="BD89" s="80">
        <f>'Acum. em 4 trimestres'!W89/100</f>
        <v>-2.346663692623252E-2</v>
      </c>
      <c r="BF89" s="1" t="s">
        <v>35</v>
      </c>
      <c r="BG89" s="83">
        <f t="shared" ref="BG89:BL89" si="95">AY89*AR85</f>
        <v>-1.6629548236017231E-2</v>
      </c>
      <c r="BH89" s="83">
        <f t="shared" si="95"/>
        <v>-2.7753382427349462E-4</v>
      </c>
      <c r="BI89" s="83">
        <f t="shared" si="95"/>
        <v>-1.4862077034593397E-2</v>
      </c>
      <c r="BJ89" s="83">
        <f t="shared" si="95"/>
        <v>0</v>
      </c>
      <c r="BK89" s="83">
        <f t="shared" si="95"/>
        <v>-1.8171665140694711E-3</v>
      </c>
      <c r="BL89" s="83">
        <f t="shared" si="95"/>
        <v>-3.2511042546064426E-3</v>
      </c>
      <c r="BM89" s="83">
        <f t="shared" si="81"/>
        <v>-1.935909792097068E-2</v>
      </c>
      <c r="BO89" s="83">
        <f t="shared" si="82"/>
        <v>-3.0335221354347148E-2</v>
      </c>
      <c r="BQ89" s="83">
        <f t="shared" si="83"/>
        <v>1.0976123433376467E-2</v>
      </c>
    </row>
    <row r="90" spans="1:69" ht="12.75" customHeight="1" x14ac:dyDescent="0.25">
      <c r="A90" s="110" t="s">
        <v>34</v>
      </c>
      <c r="B90" s="111">
        <v>22399.936991331422</v>
      </c>
      <c r="C90" s="111">
        <v>2587.1409268990701</v>
      </c>
      <c r="D90" s="111">
        <v>29058.173767276519</v>
      </c>
      <c r="E90" s="111">
        <v>6454.7625012293011</v>
      </c>
      <c r="F90" s="111">
        <v>13665.34415215905</v>
      </c>
      <c r="G90" s="111">
        <v>53457.677163427914</v>
      </c>
      <c r="H90" s="111">
        <v>20133.823972785329</v>
      </c>
      <c r="I90" s="111">
        <v>8127.0986537708013</v>
      </c>
      <c r="J90" s="111">
        <v>11165.636201158115</v>
      </c>
      <c r="K90" s="111">
        <v>32470.370309339003</v>
      </c>
      <c r="L90" s="111">
        <v>29267.265177060552</v>
      </c>
      <c r="M90" s="111">
        <v>36309.641482265666</v>
      </c>
      <c r="N90" s="111">
        <v>40030.942325721466</v>
      </c>
      <c r="O90" s="111">
        <v>175350.75934748288</v>
      </c>
      <c r="P90" s="111">
        <v>249447.92629838316</v>
      </c>
      <c r="Q90" s="111">
        <v>41179.41316461088</v>
      </c>
      <c r="R90" s="112">
        <v>291296.59696804994</v>
      </c>
      <c r="S90" s="111">
        <v>192827.21714749371</v>
      </c>
      <c r="T90" s="111">
        <v>54668.156563693039</v>
      </c>
      <c r="U90" s="111">
        <v>48000.213335503729</v>
      </c>
      <c r="V90" s="111">
        <v>42341.448042927317</v>
      </c>
      <c r="W90" s="111">
        <v>36409.456471666752</v>
      </c>
      <c r="Y90" s="77">
        <f>SUM('Valores Correntes'!B87:B90)/SUM('Valores Correntes'!$R87:$R90)</f>
        <v>4.8648965351126422E-2</v>
      </c>
      <c r="Z90" s="77">
        <f>SUM('Valores Correntes'!G87:G90)/SUM('Valores Correntes'!$R87:$R90)</f>
        <v>0.18298587343251624</v>
      </c>
      <c r="AA90" s="77">
        <f>SUM('Valores Correntes'!O87:O90)/SUM('Valores Correntes'!$R87:$R90)</f>
        <v>0.63513915960075173</v>
      </c>
      <c r="AB90" s="77">
        <f>SUM('Valores Correntes'!Q87:Q90)/SUM('Valores Correntes'!$R87:$R90)</f>
        <v>0.13322600161560547</v>
      </c>
      <c r="AC90" s="79"/>
      <c r="AD90" s="78">
        <f>'Acum. em 4 trimestres'!B90/100</f>
        <v>9.0575683322040343E-2</v>
      </c>
      <c r="AE90" s="78">
        <f>'Acum. em 4 trimestres'!G90/100</f>
        <v>-2.8141248544509501E-2</v>
      </c>
      <c r="AF90" s="78">
        <f>'Acum. em 4 trimestres'!O90/100</f>
        <v>-1.1270030456215219E-2</v>
      </c>
      <c r="AG90" s="78">
        <f>'Acum. em 4 trimestres'!Q90/100</f>
        <v>-1.6778112820640234E-2</v>
      </c>
      <c r="AH90" s="1" t="s">
        <v>34</v>
      </c>
      <c r="AI90" s="78">
        <f t="shared" si="75"/>
        <v>4.2123262192524597E-3</v>
      </c>
      <c r="AJ90" s="78">
        <f t="shared" si="76"/>
        <v>-5.2763862917084266E-3</v>
      </c>
      <c r="AK90" s="78">
        <f t="shared" si="77"/>
        <v>-7.0650769771529974E-3</v>
      </c>
      <c r="AL90" s="78">
        <f t="shared" si="78"/>
        <v>-2.3339471311434874E-3</v>
      </c>
      <c r="AM90" s="81">
        <f>'PIB Var. Real 4t'!Z89</f>
        <v>-9.3367261953016811E-3</v>
      </c>
      <c r="AN90" s="78">
        <f>SUM(AI90:AL90)-('Acum. em 4 trimestres'!R90/100)</f>
        <v>-1.126357985450771E-3</v>
      </c>
      <c r="AR90" s="81">
        <f>SUM('Valores Correntes'!S87:S90)/SUM('Valores Correntes'!$R87:$R90)</f>
        <v>0.64111246470166461</v>
      </c>
      <c r="AS90" s="81">
        <f>SUM('Valores Correntes'!T87:T90)/SUM('Valores Correntes'!$R87:$R90)</f>
        <v>0.20496312292726296</v>
      </c>
      <c r="AT90" s="81">
        <f>SUM('Valores Correntes'!U87:U90)/SUM('Valores Correntes'!$R87:$R90)</f>
        <v>0.1475945866933922</v>
      </c>
      <c r="AU90" s="81">
        <f>SUM('Valores Correntes'!V87:V90)/SUM('Valores Correntes'!$R87:$R90)</f>
        <v>-1.4030667826860667E-3</v>
      </c>
      <c r="AV90" s="81">
        <f>SUM('Valores Correntes'!W87:W90)/SUM('Valores Correntes'!$R87:$R90)</f>
        <v>0.12242276143949145</v>
      </c>
      <c r="AW90" s="81">
        <f>SUM('Valores Correntes'!X87:X90)/SUM('Valores Correntes'!$R87:$R90)</f>
        <v>0.11468986897912528</v>
      </c>
      <c r="AY90" s="80">
        <f>'Acum. em 4 trimestres'!S90/100</f>
        <v>-1.1098582085987907E-2</v>
      </c>
      <c r="AZ90" s="80">
        <f>'Acum. em 4 trimestres'!T90/100</f>
        <v>-5.0574231504566525E-3</v>
      </c>
      <c r="BA90" s="80">
        <f>'Acum. em 4 trimestres'!U90/100</f>
        <v>-7.8839008291400448E-2</v>
      </c>
      <c r="BB90" s="80"/>
      <c r="BC90" s="80">
        <f>'Acum. em 4 trimestres'!V90/100</f>
        <v>-1.4667934530854687E-2</v>
      </c>
      <c r="BD90" s="80">
        <f>'Acum. em 4 trimestres'!W90/100</f>
        <v>2.4671179377639962E-3</v>
      </c>
      <c r="BF90" s="1" t="s">
        <v>34</v>
      </c>
      <c r="BG90" s="83">
        <f t="shared" ref="BG90:BL90" si="96">AY90*AR86</f>
        <v>-7.1131767877818039E-3</v>
      </c>
      <c r="BH90" s="83">
        <f t="shared" si="96"/>
        <v>-1.0134933495941944E-3</v>
      </c>
      <c r="BI90" s="83">
        <f t="shared" si="96"/>
        <v>-1.306060196860781E-2</v>
      </c>
      <c r="BJ90" s="83">
        <f t="shared" si="96"/>
        <v>0</v>
      </c>
      <c r="BK90" s="83">
        <f t="shared" si="96"/>
        <v>-1.9987461841236109E-3</v>
      </c>
      <c r="BL90" s="83">
        <f t="shared" si="96"/>
        <v>3.3246032289041186E-4</v>
      </c>
      <c r="BM90" s="83">
        <f t="shared" si="81"/>
        <v>-9.3367261953016811E-3</v>
      </c>
      <c r="BO90" s="83">
        <f t="shared" si="82"/>
        <v>-2.3518478612997832E-2</v>
      </c>
      <c r="BQ90" s="83">
        <f t="shared" si="83"/>
        <v>1.4181752417696151E-2</v>
      </c>
    </row>
    <row r="91" spans="1:69" ht="12.75" customHeight="1" x14ac:dyDescent="0.25">
      <c r="A91" s="110" t="s">
        <v>33</v>
      </c>
      <c r="B91" s="111">
        <v>18375.35243963372</v>
      </c>
      <c r="C91" s="111">
        <v>2701.3443708438535</v>
      </c>
      <c r="D91" s="111">
        <v>31899.374223483948</v>
      </c>
      <c r="E91" s="111">
        <v>6375.7418111881889</v>
      </c>
      <c r="F91" s="111">
        <v>13942.024267017367</v>
      </c>
      <c r="G91" s="111">
        <v>56881.622057780573</v>
      </c>
      <c r="H91" s="111">
        <v>21563.140037638219</v>
      </c>
      <c r="I91" s="111">
        <v>8560.5285146541573</v>
      </c>
      <c r="J91" s="111">
        <v>11296.544803715902</v>
      </c>
      <c r="K91" s="111">
        <v>32325.482177990609</v>
      </c>
      <c r="L91" s="111">
        <v>29533.136163453422</v>
      </c>
      <c r="M91" s="111">
        <v>37008.119767996977</v>
      </c>
      <c r="N91" s="111">
        <v>40163.873483112031</v>
      </c>
      <c r="O91" s="111">
        <v>179269.85855722736</v>
      </c>
      <c r="P91" s="111">
        <v>253505.92385017197</v>
      </c>
      <c r="Q91" s="111">
        <v>42861.914984202762</v>
      </c>
      <c r="R91" s="112">
        <v>296993.30023562181</v>
      </c>
      <c r="S91" s="111">
        <v>199078.14316159344</v>
      </c>
      <c r="T91" s="111">
        <v>54625.522000477118</v>
      </c>
      <c r="U91" s="111">
        <v>50889.701620869877</v>
      </c>
      <c r="V91" s="111">
        <v>42842.289300400313</v>
      </c>
      <c r="W91" s="111">
        <v>40066.446669044402</v>
      </c>
      <c r="Y91" s="77">
        <f>SUM('Valores Correntes'!B88:B91)/SUM('Valores Correntes'!$R88:$R91)</f>
        <v>4.7204302399923237E-2</v>
      </c>
      <c r="Z91" s="77">
        <f>SUM('Valores Correntes'!G88:G91)/SUM('Valores Correntes'!$R88:$R91)</f>
        <v>0.18229675727689984</v>
      </c>
      <c r="AA91" s="77">
        <f>SUM('Valores Correntes'!O88:O91)/SUM('Valores Correntes'!$R88:$R91)</f>
        <v>0.63592530205827424</v>
      </c>
      <c r="AB91" s="77">
        <f>SUM('Valores Correntes'!Q88:Q91)/SUM('Valores Correntes'!$R88:$R91)</f>
        <v>0.13457363826490268</v>
      </c>
      <c r="AC91" s="79"/>
      <c r="AD91" s="78">
        <f>'Acum. em 4 trimestres'!B91/100</f>
        <v>0.12769662895616096</v>
      </c>
      <c r="AE91" s="78">
        <f>'Acum. em 4 trimestres'!G91/100</f>
        <v>-2.0138629331262425E-2</v>
      </c>
      <c r="AF91" s="78">
        <f>'Acum. em 4 trimestres'!O91/100</f>
        <v>-3.4496124699554542E-3</v>
      </c>
      <c r="AG91" s="78">
        <f>'Acum. em 4 trimestres'!Q91/100</f>
        <v>2.7775618281022929E-4</v>
      </c>
      <c r="AH91" s="1" t="s">
        <v>33</v>
      </c>
      <c r="AI91" s="78">
        <f t="shared" si="75"/>
        <v>6.1857709336378243E-3</v>
      </c>
      <c r="AJ91" s="78">
        <f t="shared" si="76"/>
        <v>-3.7201016509926361E-3</v>
      </c>
      <c r="AK91" s="78">
        <f t="shared" si="77"/>
        <v>-2.1715633016404232E-3</v>
      </c>
      <c r="AL91" s="78">
        <f t="shared" si="78"/>
        <v>3.8142822199665503E-5</v>
      </c>
      <c r="AM91" s="81">
        <f>'PIB Var. Real 4t'!Z90</f>
        <v>1.0729636998203507E-3</v>
      </c>
      <c r="AN91" s="78">
        <f>SUM(AI91:AL91)-('Acum. em 4 trimestres'!R91/100)</f>
        <v>-7.4071489661592014E-4</v>
      </c>
      <c r="AR91" s="81">
        <f>SUM('Valores Correntes'!S88:S91)/SUM('Valores Correntes'!$R88:$R91)</f>
        <v>0.64242920623171695</v>
      </c>
      <c r="AS91" s="81">
        <f>SUM('Valores Correntes'!T88:T91)/SUM('Valores Correntes'!$R88:$R91)</f>
        <v>0.20441673243053446</v>
      </c>
      <c r="AT91" s="81">
        <f>SUM('Valores Correntes'!U88:U91)/SUM('Valores Correntes'!$R88:$R91)</f>
        <v>0.14579789700378049</v>
      </c>
      <c r="AU91" s="81">
        <f>SUM('Valores Correntes'!V88:V91)/SUM('Valores Correntes'!$R88:$R91)</f>
        <v>-5.8162577020318433E-4</v>
      </c>
      <c r="AV91" s="81">
        <f>SUM('Valores Correntes'!W88:W91)/SUM('Valores Correntes'!$R88:$R91)</f>
        <v>0.12378329347680933</v>
      </c>
      <c r="AW91" s="81">
        <f>SUM('Valores Correntes'!X88:X91)/SUM('Valores Correntes'!$R88:$R91)</f>
        <v>0.11584550337263819</v>
      </c>
      <c r="AY91" s="80">
        <f>'Acum. em 4 trimestres'!S91/100</f>
        <v>3.8773187191183389E-3</v>
      </c>
      <c r="AZ91" s="80">
        <f>'Acum. em 4 trimestres'!T91/100</f>
        <v>-6.8991179989391638E-3</v>
      </c>
      <c r="BA91" s="80">
        <f>'Acum. em 4 trimestres'!U91/100</f>
        <v>-5.4084368083937469E-2</v>
      </c>
      <c r="BB91" s="80"/>
      <c r="BC91" s="80">
        <f>'Acum. em 4 trimestres'!V91/100</f>
        <v>6.6934723265463791E-3</v>
      </c>
      <c r="BD91" s="80">
        <f>'Acum. em 4 trimestres'!W91/100</f>
        <v>4.0898804634210029E-2</v>
      </c>
      <c r="BF91" s="1" t="s">
        <v>33</v>
      </c>
      <c r="BG91" s="83">
        <f t="shared" ref="BG91:BL91" si="97">AY91*AR87</f>
        <v>2.4926788926553979E-3</v>
      </c>
      <c r="BH91" s="83">
        <f t="shared" si="97"/>
        <v>-1.3842651207762215E-3</v>
      </c>
      <c r="BI91" s="83">
        <f t="shared" si="97"/>
        <v>-8.6528553907199122E-3</v>
      </c>
      <c r="BJ91" s="83">
        <f t="shared" si="97"/>
        <v>0</v>
      </c>
      <c r="BK91" s="83">
        <f t="shared" si="97"/>
        <v>8.8057331746720091E-4</v>
      </c>
      <c r="BL91" s="83">
        <f t="shared" si="97"/>
        <v>5.2176335812757968E-3</v>
      </c>
      <c r="BM91" s="83">
        <f t="shared" si="81"/>
        <v>1.0729636998203507E-3</v>
      </c>
      <c r="BO91" s="83">
        <f t="shared" si="82"/>
        <v>-1.1881501882649331E-2</v>
      </c>
      <c r="BQ91" s="83">
        <f t="shared" si="83"/>
        <v>1.2954465582469682E-2</v>
      </c>
    </row>
    <row r="92" spans="1:69" ht="12.75" customHeight="1" x14ac:dyDescent="0.25">
      <c r="A92" s="113" t="s">
        <v>32</v>
      </c>
      <c r="B92" s="111">
        <v>13027.555418222535</v>
      </c>
      <c r="C92" s="111">
        <v>2650.3502472585369</v>
      </c>
      <c r="D92" s="111">
        <v>30360.320196790704</v>
      </c>
      <c r="E92" s="111">
        <v>6511.6573211090381</v>
      </c>
      <c r="F92" s="111">
        <v>14103.928321268138</v>
      </c>
      <c r="G92" s="111">
        <v>55402.721455475585</v>
      </c>
      <c r="H92" s="111">
        <v>21732.705199477296</v>
      </c>
      <c r="I92" s="111">
        <v>8418.155145741348</v>
      </c>
      <c r="J92" s="111">
        <v>12060.075499989363</v>
      </c>
      <c r="K92" s="111">
        <v>33850.27647269165</v>
      </c>
      <c r="L92" s="111">
        <v>29868.707400285464</v>
      </c>
      <c r="M92" s="111">
        <v>37619.684920782718</v>
      </c>
      <c r="N92" s="111">
        <v>39757.651660370771</v>
      </c>
      <c r="O92" s="111">
        <v>181303.90340431192</v>
      </c>
      <c r="P92" s="111">
        <v>249866.49410064419</v>
      </c>
      <c r="Q92" s="111">
        <v>43597.418511707765</v>
      </c>
      <c r="R92" s="112">
        <v>294007.44469918247</v>
      </c>
      <c r="S92" s="111">
        <v>206413.28811216453</v>
      </c>
      <c r="T92" s="111">
        <v>56285.852624867308</v>
      </c>
      <c r="U92" s="111">
        <v>50993.389484825217</v>
      </c>
      <c r="V92" s="111">
        <v>38895.60700433077</v>
      </c>
      <c r="W92" s="111">
        <v>40738.838208485344</v>
      </c>
      <c r="Y92" s="77">
        <f>SUM('Valores Correntes'!B89:B92)/SUM('Valores Correntes'!$R89:$R92)</f>
        <v>4.6005916952048066E-2</v>
      </c>
      <c r="Z92" s="77">
        <f>SUM('Valores Correntes'!G89:G92)/SUM('Valores Correntes'!$R89:$R92)</f>
        <v>0.18188502308575888</v>
      </c>
      <c r="AA92" s="77">
        <f>SUM('Valores Correntes'!O89:O92)/SUM('Valores Correntes'!$R89:$R92)</f>
        <v>0.63338672862230894</v>
      </c>
      <c r="AB92" s="77">
        <f>SUM('Valores Correntes'!Q89:Q92)/SUM('Valores Correntes'!$R89:$R92)</f>
        <v>0.13872233133988424</v>
      </c>
      <c r="AC92" s="79"/>
      <c r="AD92" s="78">
        <f>'Acum. em 4 trimestres'!B92/100</f>
        <v>0.14152386194123179</v>
      </c>
      <c r="AE92" s="78">
        <f>'Acum. em 4 trimestres'!G92/100</f>
        <v>-5.0072999112714678E-3</v>
      </c>
      <c r="AF92" s="78">
        <f>'Acum. em 4 trimestres'!O92/100</f>
        <v>7.6566323478906018E-3</v>
      </c>
      <c r="AG92" s="78">
        <f>'Acum. em 4 trimestres'!Q92/100</f>
        <v>1.7609057215567159E-2</v>
      </c>
      <c r="AH92" s="1" t="s">
        <v>32</v>
      </c>
      <c r="AI92" s="78">
        <f t="shared" si="75"/>
        <v>6.9224324978215098E-3</v>
      </c>
      <c r="AJ92" s="78">
        <f t="shared" si="76"/>
        <v>-9.190777949209944E-4</v>
      </c>
      <c r="AK92" s="78">
        <f t="shared" si="77"/>
        <v>4.8392746201538616E-3</v>
      </c>
      <c r="AL92" s="78">
        <f t="shared" si="78"/>
        <v>2.3860611155415148E-3</v>
      </c>
      <c r="AM92" s="81">
        <f>'PIB Var. Real 4t'!Z91</f>
        <v>1.3228690438595869E-2</v>
      </c>
      <c r="AN92" s="78">
        <f>SUM(AI92:AL92)-('Acum. em 4 trimestres'!R92/100)</f>
        <v>2.4286128663675299E-17</v>
      </c>
      <c r="AR92" s="81">
        <f>SUM('Valores Correntes'!S89:S92)/SUM('Valores Correntes'!$R89:$R92)</f>
        <v>0.64494306338678697</v>
      </c>
      <c r="AS92" s="81">
        <f>SUM('Valores Correntes'!T89:T92)/SUM('Valores Correntes'!$R89:$R92)</f>
        <v>0.20161904696712904</v>
      </c>
      <c r="AT92" s="81">
        <f>SUM('Valores Correntes'!U89:U92)/SUM('Valores Correntes'!$R89:$R92)</f>
        <v>0.14558986516447098</v>
      </c>
      <c r="AU92" s="81">
        <f>SUM('Valores Correntes'!V89:V92)/SUM('Valores Correntes'!$R89:$R92)</f>
        <v>6.660108132697008E-4</v>
      </c>
      <c r="AV92" s="81">
        <f>SUM('Valores Correntes'!W89:W92)/SUM('Valores Correntes'!$R89:$R92)</f>
        <v>0.12518967870501393</v>
      </c>
      <c r="AW92" s="81">
        <f>SUM('Valores Correntes'!X89:X92)/SUM('Valores Correntes'!$R89:$R92)</f>
        <v>0.11800766503667054</v>
      </c>
      <c r="AY92" s="80">
        <f>'Acum. em 4 trimestres'!S92/100</f>
        <v>1.9779619981793228E-2</v>
      </c>
      <c r="AZ92" s="80">
        <f>'Acum. em 4 trimestres'!T92/100</f>
        <v>-6.706870892214889E-3</v>
      </c>
      <c r="BA92" s="80">
        <f>'Acum. em 4 trimestres'!U92/100</f>
        <v>-2.5573555697032013E-2</v>
      </c>
      <c r="BB92" s="80"/>
      <c r="BC92" s="80">
        <f>'Acum. em 4 trimestres'!V92/100</f>
        <v>4.9087933888077862E-2</v>
      </c>
      <c r="BD92" s="80">
        <f>'Acum. em 4 trimestres'!W92/100</f>
        <v>6.7169407176642659E-2</v>
      </c>
      <c r="BF92" s="1" t="s">
        <v>32</v>
      </c>
      <c r="BG92" s="83">
        <f t="shared" ref="BG92:BL92" si="98">AY92*AR88</f>
        <v>1.2708698495940642E-2</v>
      </c>
      <c r="BH92" s="83">
        <f t="shared" si="98"/>
        <v>-1.3668131671627315E-3</v>
      </c>
      <c r="BI92" s="83">
        <f t="shared" si="98"/>
        <v>-3.9701224947377069E-3</v>
      </c>
      <c r="BJ92" s="83">
        <f t="shared" si="98"/>
        <v>0</v>
      </c>
      <c r="BK92" s="83">
        <f t="shared" si="98"/>
        <v>6.1196351665746334E-3</v>
      </c>
      <c r="BL92" s="83">
        <f t="shared" si="98"/>
        <v>8.1053344021020501E-3</v>
      </c>
      <c r="BM92" s="83">
        <f t="shared" si="81"/>
        <v>1.3228690438595869E-2</v>
      </c>
      <c r="BO92" s="83">
        <f t="shared" si="82"/>
        <v>5.386063598512787E-3</v>
      </c>
      <c r="BQ92" s="83">
        <f t="shared" si="83"/>
        <v>7.8426268400830813E-3</v>
      </c>
    </row>
    <row r="93" spans="1:69" ht="12.75" customHeight="1" x14ac:dyDescent="0.25">
      <c r="A93" s="106" t="s">
        <v>31</v>
      </c>
      <c r="B93" s="107">
        <v>24453.430004083722</v>
      </c>
      <c r="C93" s="107">
        <v>2468.2705305977815</v>
      </c>
      <c r="D93" s="107">
        <v>28340.739158516531</v>
      </c>
      <c r="E93" s="107">
        <v>6760.8736893170235</v>
      </c>
      <c r="F93" s="107">
        <v>13265.740839839846</v>
      </c>
      <c r="G93" s="107">
        <v>52527.677757494486</v>
      </c>
      <c r="H93" s="107">
        <v>20387.050191506103</v>
      </c>
      <c r="I93" s="107">
        <v>8068.9852348365412</v>
      </c>
      <c r="J93" s="107">
        <v>11155.951092741048</v>
      </c>
      <c r="K93" s="107">
        <v>32382.400185523882</v>
      </c>
      <c r="L93" s="107">
        <v>29776.951072361717</v>
      </c>
      <c r="M93" s="107">
        <v>36261.649126773242</v>
      </c>
      <c r="N93" s="107">
        <v>39463.413654333141</v>
      </c>
      <c r="O93" s="107">
        <v>175363.67450414898</v>
      </c>
      <c r="P93" s="107">
        <v>249572.0268764896</v>
      </c>
      <c r="Q93" s="107">
        <v>41755.094052778615</v>
      </c>
      <c r="R93" s="108">
        <v>291961.5100354192</v>
      </c>
      <c r="S93" s="107">
        <v>196404.37772644102</v>
      </c>
      <c r="T93" s="107">
        <v>52924.197671801398</v>
      </c>
      <c r="U93" s="107">
        <v>49268.65939019878</v>
      </c>
      <c r="V93" s="107">
        <v>39326.676896269099</v>
      </c>
      <c r="W93" s="107">
        <v>40244.151595249015</v>
      </c>
      <c r="Y93" s="77">
        <f>SUM('Valores Correntes'!B90:B93)/SUM('Valores Correntes'!$R90:$R93)</f>
        <v>4.5320099140197509E-2</v>
      </c>
      <c r="Z93" s="77">
        <f>SUM('Valores Correntes'!G90:G93)/SUM('Valores Correntes'!$R90:$R93)</f>
        <v>0.18204164889453148</v>
      </c>
      <c r="AA93" s="77">
        <f>SUM('Valores Correntes'!O90:O93)/SUM('Valores Correntes'!$R90:$R93)</f>
        <v>0.63217166357797583</v>
      </c>
      <c r="AB93" s="77">
        <f>SUM('Valores Correntes'!Q90:Q93)/SUM('Valores Correntes'!$R90:$R93)</f>
        <v>0.14046658838729525</v>
      </c>
      <c r="AC93" s="79"/>
      <c r="AD93" s="78">
        <f>'Acum. em 4 trimestres'!B93/100</f>
        <v>6.6303318924282317E-2</v>
      </c>
      <c r="AE93" s="78">
        <f>'Acum. em 4 trimestres'!G93/100</f>
        <v>2.8067360817380926E-3</v>
      </c>
      <c r="AF93" s="78">
        <f>'Acum. em 4 trimestres'!O93/100</f>
        <v>1.7337714325294851E-2</v>
      </c>
      <c r="AG93" s="78">
        <f>'Acum. em 4 trimestres'!Q93/100</f>
        <v>2.4810566756845231E-2</v>
      </c>
      <c r="AH93" s="1" t="s">
        <v>31</v>
      </c>
      <c r="AI93" s="78">
        <f t="shared" si="75"/>
        <v>3.3057563486314583E-3</v>
      </c>
      <c r="AJ93" s="78">
        <f t="shared" si="76"/>
        <v>5.1680875512468848E-4</v>
      </c>
      <c r="AK93" s="78">
        <f t="shared" si="77"/>
        <v>1.0958579533393234E-2</v>
      </c>
      <c r="AL93" s="78">
        <f t="shared" si="78"/>
        <v>3.3232351745959279E-3</v>
      </c>
      <c r="AM93" s="81">
        <f>'PIB Var. Real 4t'!Z92</f>
        <v>1.7249591005323639E-2</v>
      </c>
      <c r="AN93" s="78">
        <f>SUM(AI93:AL93)-('Acum. em 4 trimestres'!R93/100)</f>
        <v>8.5478880642167118E-4</v>
      </c>
      <c r="AR93" s="81">
        <f>SUM('Valores Correntes'!S90:S93)/SUM('Valores Correntes'!$R90:$R93)</f>
        <v>0.64629448871384576</v>
      </c>
      <c r="AS93" s="81">
        <f>SUM('Valores Correntes'!T90:T93)/SUM('Valores Correntes'!$R90:$R93)</f>
        <v>0.20055915461465298</v>
      </c>
      <c r="AT93" s="81">
        <f>SUM('Valores Correntes'!U90:U93)/SUM('Valores Correntes'!$R90:$R93)</f>
        <v>0.14572194209094658</v>
      </c>
      <c r="AU93" s="81">
        <f>SUM('Valores Correntes'!V90:V93)/SUM('Valores Correntes'!$R90:$R93)</f>
        <v>1.50326401523838E-3</v>
      </c>
      <c r="AV93" s="81">
        <f>SUM('Valores Correntes'!W90:W93)/SUM('Valores Correntes'!$R90:$R93)</f>
        <v>0.12636819603308402</v>
      </c>
      <c r="AW93" s="81">
        <f>SUM('Valores Correntes'!X90:X93)/SUM('Valores Correntes'!$R90:$R93)</f>
        <v>0.12044704546776752</v>
      </c>
      <c r="AY93" s="80">
        <f>'Acum. em 4 trimestres'!S93/100</f>
        <v>3.0200482189427724E-2</v>
      </c>
      <c r="AZ93" s="80">
        <f>'Acum. em 4 trimestres'!T93/100</f>
        <v>-4.7062648310014499E-4</v>
      </c>
      <c r="BA93" s="80">
        <f>'Acum. em 4 trimestres'!U93/100</f>
        <v>-4.6097395801705243E-3</v>
      </c>
      <c r="BB93" s="80"/>
      <c r="BC93" s="80">
        <f>'Acum. em 4 trimestres'!V93/100</f>
        <v>5.7475012513390711E-2</v>
      </c>
      <c r="BD93" s="80">
        <f>'Acum. em 4 trimestres'!W93/100</f>
        <v>5.8352331776057476E-2</v>
      </c>
      <c r="BF93" s="1" t="s">
        <v>31</v>
      </c>
      <c r="BG93" s="83">
        <f t="shared" ref="BG93:BL93" si="99">AY93*AR89</f>
        <v>1.9347774928775732E-2</v>
      </c>
      <c r="BH93" s="83">
        <f t="shared" si="99"/>
        <v>-9.5960119400881024E-5</v>
      </c>
      <c r="BI93" s="83">
        <f t="shared" si="99"/>
        <v>-6.9866022839740118E-4</v>
      </c>
      <c r="BJ93" s="83">
        <f t="shared" si="99"/>
        <v>0</v>
      </c>
      <c r="BK93" s="83">
        <f t="shared" si="99"/>
        <v>7.0416509855683526E-3</v>
      </c>
      <c r="BL93" s="83">
        <f t="shared" si="99"/>
        <v>6.8384133659486314E-3</v>
      </c>
      <c r="BM93" s="83">
        <f t="shared" si="81"/>
        <v>1.7249591005323639E-2</v>
      </c>
      <c r="BO93" s="83">
        <f t="shared" si="82"/>
        <v>1.8756392200597171E-2</v>
      </c>
      <c r="BQ93" s="83">
        <f t="shared" si="83"/>
        <v>-1.506801195273532E-3</v>
      </c>
    </row>
    <row r="94" spans="1:69" ht="12.75" customHeight="1" x14ac:dyDescent="0.25">
      <c r="A94" s="106" t="s">
        <v>30</v>
      </c>
      <c r="B94" s="107">
        <v>22578.546146467819</v>
      </c>
      <c r="C94" s="107">
        <v>2619.8574909536005</v>
      </c>
      <c r="D94" s="107">
        <v>29606.71225213003</v>
      </c>
      <c r="E94" s="107">
        <v>6717.8146961937164</v>
      </c>
      <c r="F94" s="107">
        <v>13255.85844493271</v>
      </c>
      <c r="G94" s="107">
        <v>54081.770102494374</v>
      </c>
      <c r="H94" s="107">
        <v>20649.156304295379</v>
      </c>
      <c r="I94" s="107">
        <v>8218.6252614698315</v>
      </c>
      <c r="J94" s="107">
        <v>11442.305327767835</v>
      </c>
      <c r="K94" s="107">
        <v>32905.193354524308</v>
      </c>
      <c r="L94" s="107">
        <v>30227.152852404713</v>
      </c>
      <c r="M94" s="107">
        <v>37446.099058437336</v>
      </c>
      <c r="N94" s="107">
        <v>40125.957186934684</v>
      </c>
      <c r="O94" s="107">
        <v>178888.32565865724</v>
      </c>
      <c r="P94" s="107">
        <v>253472.30503803931</v>
      </c>
      <c r="Q94" s="107">
        <v>41871.41285761074</v>
      </c>
      <c r="R94" s="108">
        <v>296007.15845595876</v>
      </c>
      <c r="S94" s="107">
        <v>196985.40604786642</v>
      </c>
      <c r="T94" s="107">
        <v>55349.993468944391</v>
      </c>
      <c r="U94" s="107">
        <v>49895.717019175434</v>
      </c>
      <c r="V94" s="107">
        <v>41296.691859790786</v>
      </c>
      <c r="W94" s="107">
        <v>38464.507142374197</v>
      </c>
      <c r="Y94" s="77">
        <f>SUM('Valores Correntes'!B91:B94)/SUM('Valores Correntes'!$R91:$R94)</f>
        <v>4.6216771357691387E-2</v>
      </c>
      <c r="Z94" s="77">
        <f>SUM('Valores Correntes'!G91:G94)/SUM('Valores Correntes'!$R91:$R94)</f>
        <v>0.18348323362305172</v>
      </c>
      <c r="AA94" s="77">
        <f>SUM('Valores Correntes'!O91:O94)/SUM('Valores Correntes'!$R91:$R94)</f>
        <v>0.62840623340781832</v>
      </c>
      <c r="AB94" s="77">
        <f>SUM('Valores Correntes'!Q91:Q94)/SUM('Valores Correntes'!$R91:$R94)</f>
        <v>0.14189376161143857</v>
      </c>
      <c r="AC94" s="79"/>
      <c r="AD94" s="78">
        <f>'Acum. em 4 trimestres'!B94/100</f>
        <v>2.5357009112927598E-2</v>
      </c>
      <c r="AE94" s="78">
        <f>'Acum. em 4 trimestres'!G94/100</f>
        <v>1.1464739202031726E-2</v>
      </c>
      <c r="AF94" s="78">
        <f>'Acum. em 4 trimestres'!O94/100</f>
        <v>2.1671953861267301E-2</v>
      </c>
      <c r="AG94" s="78">
        <f>'Acum. em 4 trimestres'!Q94/100</f>
        <v>2.7610139501247577E-2</v>
      </c>
      <c r="AH94" s="1" t="s">
        <v>30</v>
      </c>
      <c r="AI94" s="78">
        <f t="shared" si="75"/>
        <v>1.2335922577430115E-3</v>
      </c>
      <c r="AJ94" s="78">
        <f t="shared" si="76"/>
        <v>2.0978853165597847E-3</v>
      </c>
      <c r="AK94" s="78">
        <f t="shared" si="77"/>
        <v>1.376470656235158E-2</v>
      </c>
      <c r="AL94" s="78">
        <f t="shared" si="78"/>
        <v>3.6783884898003022E-3</v>
      </c>
      <c r="AM94" s="81">
        <f>'PIB Var. Real 4t'!Z93</f>
        <v>1.9320579861197285E-2</v>
      </c>
      <c r="AN94" s="78">
        <f>SUM(AI94:AL94)-('Acum. em 4 trimestres'!R94/100)</f>
        <v>1.4539927652573933E-3</v>
      </c>
      <c r="AR94" s="81">
        <f>SUM('Valores Correntes'!S91:S94)/SUM('Valores Correntes'!$R91:$R94)</f>
        <v>0.64587171039780022</v>
      </c>
      <c r="AS94" s="81">
        <f>SUM('Valores Correntes'!T91:T94)/SUM('Valores Correntes'!$R91:$R94)</f>
        <v>0.19883164796066885</v>
      </c>
      <c r="AT94" s="81">
        <f>SUM('Valores Correntes'!U91:U94)/SUM('Valores Correntes'!$R91:$R94)</f>
        <v>0.14641062184652667</v>
      </c>
      <c r="AU94" s="81">
        <f>SUM('Valores Correntes'!V91:V94)/SUM('Valores Correntes'!$R91:$R94)</f>
        <v>4.4319188814349285E-3</v>
      </c>
      <c r="AV94" s="81">
        <f>SUM('Valores Correntes'!W91:W94)/SUM('Valores Correntes'!$R91:$R94)</f>
        <v>0.12923006225941411</v>
      </c>
      <c r="AW94" s="81">
        <f>SUM('Valores Correntes'!X91:X94)/SUM('Valores Correntes'!$R91:$R94)</f>
        <v>0.12477596134584465</v>
      </c>
      <c r="AY94" s="80">
        <f>'Acum. em 4 trimestres'!S94/100</f>
        <v>3.1663235205901641E-2</v>
      </c>
      <c r="AZ94" s="80">
        <f>'Acum. em 4 trimestres'!T94/100</f>
        <v>4.9964388664611725E-3</v>
      </c>
      <c r="BA94" s="80">
        <f>'Acum. em 4 trimestres'!U94/100</f>
        <v>2.5220497739005143E-2</v>
      </c>
      <c r="BB94" s="80"/>
      <c r="BC94" s="80">
        <f>'Acum. em 4 trimestres'!V94/100</f>
        <v>4.4924750278138692E-2</v>
      </c>
      <c r="BD94" s="80">
        <f>'Acum. em 4 trimestres'!W94/100</f>
        <v>7.5448773948145309E-2</v>
      </c>
      <c r="BF94" s="1" t="s">
        <v>30</v>
      </c>
      <c r="BG94" s="83">
        <f t="shared" ref="BG94:BL94" si="100">AY94*AR90</f>
        <v>2.029969476328412E-2</v>
      </c>
      <c r="BH94" s="83">
        <f t="shared" si="100"/>
        <v>1.0240857135850358E-3</v>
      </c>
      <c r="BI94" s="83">
        <f t="shared" si="100"/>
        <v>3.7224089399900966E-3</v>
      </c>
      <c r="BJ94" s="83">
        <f t="shared" si="100"/>
        <v>0</v>
      </c>
      <c r="BK94" s="83">
        <f t="shared" si="100"/>
        <v>5.4998119860293002E-3</v>
      </c>
      <c r="BL94" s="83">
        <f t="shared" si="100"/>
        <v>8.6532099987484262E-3</v>
      </c>
      <c r="BM94" s="83">
        <f t="shared" si="81"/>
        <v>1.9320579861197285E-2</v>
      </c>
      <c r="BO94" s="83">
        <f t="shared" si="82"/>
        <v>2.1892791404140126E-2</v>
      </c>
      <c r="BQ94" s="83">
        <f t="shared" si="83"/>
        <v>-2.5722115429428413E-3</v>
      </c>
    </row>
    <row r="95" spans="1:69" ht="12.75" customHeight="1" x14ac:dyDescent="0.25">
      <c r="A95" s="106" t="s">
        <v>29</v>
      </c>
      <c r="B95" s="107">
        <v>19256.972246056372</v>
      </c>
      <c r="C95" s="107">
        <v>2703.1766939628196</v>
      </c>
      <c r="D95" s="107">
        <v>32385.460560015526</v>
      </c>
      <c r="E95" s="107">
        <v>6527.3739692428735</v>
      </c>
      <c r="F95" s="107">
        <v>13813.12594338573</v>
      </c>
      <c r="G95" s="107">
        <v>57456.11300463423</v>
      </c>
      <c r="H95" s="107">
        <v>21958.611763655619</v>
      </c>
      <c r="I95" s="107">
        <v>8804.9101385249469</v>
      </c>
      <c r="J95" s="107">
        <v>11567.166561443053</v>
      </c>
      <c r="K95" s="107">
        <v>32957.989638686915</v>
      </c>
      <c r="L95" s="107">
        <v>30573.787774086351</v>
      </c>
      <c r="M95" s="107">
        <v>38310.33309598732</v>
      </c>
      <c r="N95" s="107">
        <v>40087.764503353013</v>
      </c>
      <c r="O95" s="107">
        <v>182989.1321279236</v>
      </c>
      <c r="P95" s="107">
        <v>258757.16338670612</v>
      </c>
      <c r="Q95" s="107">
        <v>43701.591134996845</v>
      </c>
      <c r="R95" s="108">
        <v>303101.86742376455</v>
      </c>
      <c r="S95" s="107">
        <v>202952.85065016721</v>
      </c>
      <c r="T95" s="107">
        <v>55491.907766335498</v>
      </c>
      <c r="U95" s="107">
        <v>55580.63708530811</v>
      </c>
      <c r="V95" s="107">
        <v>43902.354335919939</v>
      </c>
      <c r="W95" s="107">
        <v>45342.05196821678</v>
      </c>
      <c r="Y95" s="77">
        <f>SUM('Valores Correntes'!B92:B95)/SUM('Valores Correntes'!$R92:$R95)</f>
        <v>4.484329830980021E-2</v>
      </c>
      <c r="Z95" s="77">
        <f>SUM('Valores Correntes'!G92:G95)/SUM('Valores Correntes'!$R92:$R95)</f>
        <v>0.18565854368301193</v>
      </c>
      <c r="AA95" s="77">
        <f>SUM('Valores Correntes'!O92:O95)/SUM('Valores Correntes'!$R92:$R95)</f>
        <v>0.62624346350169868</v>
      </c>
      <c r="AB95" s="77">
        <f>SUM('Valores Correntes'!Q92:Q95)/SUM('Valores Correntes'!$R92:$R95)</f>
        <v>0.14325469450548908</v>
      </c>
      <c r="AC95" s="79"/>
      <c r="AD95" s="78">
        <f>'Acum. em 4 trimestres'!B95/100</f>
        <v>1.3873121193223703E-2</v>
      </c>
      <c r="AE95" s="78">
        <f>'Acum. em 4 trimestres'!G95/100</f>
        <v>1.5098113588247752E-2</v>
      </c>
      <c r="AF95" s="78">
        <f>'Acum. em 4 trimestres'!O95/100</f>
        <v>2.3148381572072552E-2</v>
      </c>
      <c r="AG95" s="78">
        <f>'Acum. em 4 trimestres'!Q95/100</f>
        <v>2.60271871397737E-2</v>
      </c>
      <c r="AH95" s="1" t="s">
        <v>29</v>
      </c>
      <c r="AI95" s="78">
        <f t="shared" si="75"/>
        <v>6.5487100803571555E-4</v>
      </c>
      <c r="AJ95" s="78">
        <f t="shared" si="76"/>
        <v>2.7523371481358639E-3</v>
      </c>
      <c r="AK95" s="78">
        <f t="shared" si="77"/>
        <v>1.4720641543380427E-2</v>
      </c>
      <c r="AL95" s="78">
        <f t="shared" si="78"/>
        <v>3.5025732672008328E-3</v>
      </c>
      <c r="AM95" s="81">
        <f>'PIB Var. Real 4t'!Z94</f>
        <v>2.0372581758965502E-2</v>
      </c>
      <c r="AN95" s="78">
        <f>SUM(AI95:AL95)-('Acum. em 4 trimestres'!R95/100)</f>
        <v>1.2578412077873385E-3</v>
      </c>
      <c r="AR95" s="81">
        <f>SUM('Valores Correntes'!S92:S95)/SUM('Valores Correntes'!$R92:$R95)</f>
        <v>0.64526843820727409</v>
      </c>
      <c r="AS95" s="81">
        <f>SUM('Valores Correntes'!T92:T95)/SUM('Valores Correntes'!$R92:$R95)</f>
        <v>0.19887118120928515</v>
      </c>
      <c r="AT95" s="81">
        <f>SUM('Valores Correntes'!U92:U95)/SUM('Valores Correntes'!$R92:$R95)</f>
        <v>0.14966612294816159</v>
      </c>
      <c r="AU95" s="81">
        <f>SUM('Valores Correntes'!V92:V95)/SUM('Valores Correntes'!$R92:$R95)</f>
        <v>3.6729140513547505E-3</v>
      </c>
      <c r="AV95" s="81">
        <f>SUM('Valores Correntes'!W92:W95)/SUM('Valores Correntes'!$R92:$R95)</f>
        <v>0.13825644417404548</v>
      </c>
      <c r="AW95" s="81">
        <f>SUM('Valores Correntes'!X92:X95)/SUM('Valores Correntes'!$R92:$R95)</f>
        <v>0.13573510059012114</v>
      </c>
      <c r="AY95" s="80">
        <f>'Acum. em 4 trimestres'!S95/100</f>
        <v>2.868003837680333E-2</v>
      </c>
      <c r="AZ95" s="80">
        <f>'Acum. em 4 trimestres'!T95/100</f>
        <v>1.0941494115598749E-2</v>
      </c>
      <c r="BA95" s="80">
        <f>'Acum. em 4 trimestres'!U95/100</f>
        <v>5.1751961792958934E-2</v>
      </c>
      <c r="BB95" s="80"/>
      <c r="BC95" s="80">
        <f>'Acum. em 4 trimestres'!V95/100</f>
        <v>3.2092094603428434E-2</v>
      </c>
      <c r="BD95" s="80">
        <f>'Acum. em 4 trimestres'!W95/100</f>
        <v>9.0505768438217782E-2</v>
      </c>
      <c r="BF95" s="1" t="s">
        <v>29</v>
      </c>
      <c r="BG95" s="83">
        <f t="shared" ref="BG95:BL95" si="101">AY95*AR91</f>
        <v>1.8424894289104942E-2</v>
      </c>
      <c r="BH95" s="83">
        <f t="shared" si="101"/>
        <v>2.2366244750186169E-3</v>
      </c>
      <c r="BI95" s="83">
        <f t="shared" si="101"/>
        <v>7.5453271952334094E-3</v>
      </c>
      <c r="BJ95" s="83">
        <f t="shared" si="101"/>
        <v>0</v>
      </c>
      <c r="BK95" s="83">
        <f t="shared" si="101"/>
        <v>3.9724651645817108E-3</v>
      </c>
      <c r="BL95" s="83">
        <f t="shared" si="101"/>
        <v>1.0484686302852769E-2</v>
      </c>
      <c r="BM95" s="83">
        <f t="shared" si="81"/>
        <v>2.0372581758965502E-2</v>
      </c>
      <c r="BO95" s="83">
        <f t="shared" si="82"/>
        <v>2.169462482108591E-2</v>
      </c>
      <c r="BQ95" s="83">
        <f t="shared" si="83"/>
        <v>-1.322043062120408E-3</v>
      </c>
    </row>
    <row r="96" spans="1:69" ht="12.75" customHeight="1" x14ac:dyDescent="0.25">
      <c r="A96" s="109" t="s">
        <v>28</v>
      </c>
      <c r="B96" s="107">
        <v>13664.366843274636</v>
      </c>
      <c r="C96" s="107">
        <v>2678.7701593220272</v>
      </c>
      <c r="D96" s="107">
        <v>29876.80374203145</v>
      </c>
      <c r="E96" s="107">
        <v>6930.9827293779535</v>
      </c>
      <c r="F96" s="107">
        <v>13730.611234787415</v>
      </c>
      <c r="G96" s="107">
        <v>55078.655047518369</v>
      </c>
      <c r="H96" s="107">
        <v>21824.286585440444</v>
      </c>
      <c r="I96" s="107">
        <v>8571.5018001257922</v>
      </c>
      <c r="J96" s="107">
        <v>12396.874741150565</v>
      </c>
      <c r="K96" s="107">
        <v>33800.345573519786</v>
      </c>
      <c r="L96" s="107">
        <v>30927.305046424975</v>
      </c>
      <c r="M96" s="107">
        <v>39050.795080691205</v>
      </c>
      <c r="N96" s="107">
        <v>39586.051802093891</v>
      </c>
      <c r="O96" s="107">
        <v>184160.47692588801</v>
      </c>
      <c r="P96" s="107">
        <v>253892.4301169613</v>
      </c>
      <c r="Q96" s="107">
        <v>44098.019599837215</v>
      </c>
      <c r="R96" s="108">
        <v>298578.00139754399</v>
      </c>
      <c r="S96" s="107">
        <v>210040.15010943657</v>
      </c>
      <c r="T96" s="107">
        <v>55924.914182389599</v>
      </c>
      <c r="U96" s="107">
        <v>53144.843416453718</v>
      </c>
      <c r="V96" s="107">
        <v>43537.859311332519</v>
      </c>
      <c r="W96" s="107">
        <v>42615.434998163284</v>
      </c>
      <c r="Y96" s="77">
        <f>SUM('Valores Correntes'!B93:B96)/SUM('Valores Correntes'!$R93:$R96)</f>
        <v>4.4203993034601909E-2</v>
      </c>
      <c r="Z96" s="77">
        <f>SUM('Valores Correntes'!G93:G96)/SUM('Valores Correntes'!$R93:$R96)</f>
        <v>0.18749051452798735</v>
      </c>
      <c r="AA96" s="77">
        <f>SUM('Valores Correntes'!O93:O96)/SUM('Valores Correntes'!$R93:$R96)</f>
        <v>0.62653350353250437</v>
      </c>
      <c r="AB96" s="77">
        <f>SUM('Valores Correntes'!Q93:Q96)/SUM('Valores Correntes'!$R93:$R96)</f>
        <v>0.14177198890490639</v>
      </c>
      <c r="AC96" s="79"/>
      <c r="AD96" s="78">
        <f>'Acum. em 4 trimestres'!B96/100</f>
        <v>1.307055803762136E-2</v>
      </c>
      <c r="AE96" s="78">
        <f>'Acum. em 4 trimestres'!G96/100</f>
        <v>7.169811287601302E-3</v>
      </c>
      <c r="AF96" s="78">
        <f>'Acum. em 4 trimestres'!O96/100</f>
        <v>2.0871437188212383E-2</v>
      </c>
      <c r="AG96" s="78">
        <f>'Acum. em 4 trimestres'!Q96/100</f>
        <v>1.9546758844053658E-2</v>
      </c>
      <c r="AH96" s="1" t="s">
        <v>28</v>
      </c>
      <c r="AI96" s="78">
        <f t="shared" si="75"/>
        <v>6.013230075957326E-4</v>
      </c>
      <c r="AJ96" s="78">
        <f t="shared" si="76"/>
        <v>1.3040812915658974E-3</v>
      </c>
      <c r="AK96" s="78">
        <f t="shared" si="77"/>
        <v>1.3219691322287843E-2</v>
      </c>
      <c r="AL96" s="78">
        <f t="shared" si="78"/>
        <v>2.7115719569856243E-3</v>
      </c>
      <c r="AM96" s="81">
        <f>'PIB Var. Real 4t'!Z95</f>
        <v>1.7836667578435605E-2</v>
      </c>
      <c r="AN96" s="78">
        <f>SUM(AI96:AL96)-('Acum. em 4 trimestres'!R96/100)</f>
        <v>-5.0653925498522767E-16</v>
      </c>
      <c r="AR96" s="81">
        <f>SUM('Valores Correntes'!S93:S96)/SUM('Valores Correntes'!$R93:$R96)</f>
        <v>0.64616074970706039</v>
      </c>
      <c r="AS96" s="81">
        <f>SUM('Valores Correntes'!T93:T96)/SUM('Valores Correntes'!$R93:$R96)</f>
        <v>0.19895087783898385</v>
      </c>
      <c r="AT96" s="81">
        <f>SUM('Valores Correntes'!U93:U96)/SUM('Valores Correntes'!$R93:$R96)</f>
        <v>0.15096911955914374</v>
      </c>
      <c r="AU96" s="81">
        <f>SUM('Valores Correntes'!V93:V96)/SUM('Valores Correntes'!$R93:$R96)</f>
        <v>-1.870326124962327E-5</v>
      </c>
      <c r="AV96" s="81">
        <f>SUM('Valores Correntes'!W93:W96)/SUM('Valores Correntes'!$R93:$R96)</f>
        <v>0.14634999495879508</v>
      </c>
      <c r="AW96" s="81">
        <f>SUM('Valores Correntes'!X93:X96)/SUM('Valores Correntes'!$R93:$R96)</f>
        <v>0.14241203880273354</v>
      </c>
      <c r="AY96" s="80">
        <f>'Acum. em 4 trimestres'!S96/100</f>
        <v>2.3659023291353165E-2</v>
      </c>
      <c r="AZ96" s="80">
        <f>'Acum. em 4 trimestres'!T96/100</f>
        <v>7.8689042021569122E-3</v>
      </c>
      <c r="BA96" s="80">
        <f>'Acum. em 4 trimestres'!U96/100</f>
        <v>5.2317583481626517E-2</v>
      </c>
      <c r="BB96" s="80"/>
      <c r="BC96" s="80">
        <f>'Acum. em 4 trimestres'!V96/100</f>
        <v>4.0530836854298924E-2</v>
      </c>
      <c r="BD96" s="80">
        <f>'Acum. em 4 trimestres'!W96/100</f>
        <v>7.7427789313681217E-2</v>
      </c>
      <c r="BF96" s="1" t="s">
        <v>28</v>
      </c>
      <c r="BG96" s="83">
        <f t="shared" ref="BG96:BL96" si="102">AY96*AR92</f>
        <v>1.5258722958264654E-2</v>
      </c>
      <c r="BH96" s="83">
        <f t="shared" si="102"/>
        <v>1.5865209659145136E-3</v>
      </c>
      <c r="BI96" s="83">
        <f t="shared" si="102"/>
        <v>7.6169099248209584E-3</v>
      </c>
      <c r="BJ96" s="83">
        <f t="shared" si="102"/>
        <v>0</v>
      </c>
      <c r="BK96" s="83">
        <f t="shared" si="102"/>
        <v>5.0740424434350196E-3</v>
      </c>
      <c r="BL96" s="83">
        <f t="shared" si="102"/>
        <v>9.1370726258587914E-3</v>
      </c>
      <c r="BM96" s="83">
        <f t="shared" si="81"/>
        <v>1.7836667578435605E-2</v>
      </c>
      <c r="BO96" s="83">
        <f t="shared" si="82"/>
        <v>2.0399123666576351E-2</v>
      </c>
      <c r="BQ96" s="83">
        <f t="shared" si="83"/>
        <v>-2.5624560881407459E-3</v>
      </c>
    </row>
    <row r="97" spans="1:69" ht="12.75" customHeight="1" x14ac:dyDescent="0.25">
      <c r="A97" s="110" t="s">
        <v>27</v>
      </c>
      <c r="B97" s="111">
        <v>24574.308873138027</v>
      </c>
      <c r="C97" s="111">
        <v>2228.1901863786825</v>
      </c>
      <c r="D97" s="111">
        <v>28005.313465416104</v>
      </c>
      <c r="E97" s="111">
        <v>7117.8584320155642</v>
      </c>
      <c r="F97" s="111">
        <v>13052.056471662849</v>
      </c>
      <c r="G97" s="111">
        <v>51749.694154232238</v>
      </c>
      <c r="H97" s="111">
        <v>20411.9522277549</v>
      </c>
      <c r="I97" s="111">
        <v>8201.8660436550181</v>
      </c>
      <c r="J97" s="111">
        <v>11666.520233505849</v>
      </c>
      <c r="K97" s="111">
        <v>32801.319997167077</v>
      </c>
      <c r="L97" s="111">
        <v>30762.46933942911</v>
      </c>
      <c r="M97" s="111">
        <v>37419.198589053041</v>
      </c>
      <c r="N97" s="111">
        <v>39365.689663742924</v>
      </c>
      <c r="O97" s="111">
        <v>178191.83293159219</v>
      </c>
      <c r="P97" s="111">
        <v>251631.05545281415</v>
      </c>
      <c r="Q97" s="111">
        <v>42333.352314720134</v>
      </c>
      <c r="R97" s="112">
        <v>294593.02423126897</v>
      </c>
      <c r="S97" s="111">
        <v>200856.68569092517</v>
      </c>
      <c r="T97" s="111">
        <v>52718.186405054068</v>
      </c>
      <c r="U97" s="111">
        <v>50725.030152051382</v>
      </c>
      <c r="V97" s="111">
        <v>38484.449447602878</v>
      </c>
      <c r="W97" s="111">
        <v>39159.512219613585</v>
      </c>
      <c r="Y97" s="77">
        <f>SUM('Valores Correntes'!B94:B97)/SUM('Valores Correntes'!$R94:$R97)</f>
        <v>4.3320234891497049E-2</v>
      </c>
      <c r="Z97" s="77">
        <f>SUM('Valores Correntes'!G94:G97)/SUM('Valores Correntes'!$R94:$R97)</f>
        <v>0.18635306053321685</v>
      </c>
      <c r="AA97" s="77">
        <f>SUM('Valores Correntes'!O94:O97)/SUM('Valores Correntes'!$R94:$R97)</f>
        <v>0.62846678735617734</v>
      </c>
      <c r="AB97" s="77">
        <f>SUM('Valores Correntes'!Q94:Q97)/SUM('Valores Correntes'!$R94:$R97)</f>
        <v>0.14185991721910865</v>
      </c>
      <c r="AC97" s="79"/>
      <c r="AD97" s="78">
        <f>'Acum. em 4 trimestres'!B97/100</f>
        <v>2.3230332124472008E-2</v>
      </c>
      <c r="AE97" s="78">
        <f>'Acum. em 4 trimestres'!G97/100</f>
        <v>4.4226878670361458E-4</v>
      </c>
      <c r="AF97" s="78">
        <f>'Acum. em 4 trimestres'!O97/100</f>
        <v>1.8194554481667735E-2</v>
      </c>
      <c r="AG97" s="78">
        <f>'Acum. em 4 trimestres'!Q97/100</f>
        <v>1.5411039639175783E-2</v>
      </c>
      <c r="AH97" s="1" t="s">
        <v>27</v>
      </c>
      <c r="AI97" s="78">
        <f t="shared" si="75"/>
        <v>1.0528009549407864E-3</v>
      </c>
      <c r="AJ97" s="78">
        <f t="shared" si="76"/>
        <v>8.0511339186109838E-5</v>
      </c>
      <c r="AK97" s="78">
        <f t="shared" si="77"/>
        <v>1.1502081774736007E-2</v>
      </c>
      <c r="AL97" s="78">
        <f t="shared" si="78"/>
        <v>2.1647361616163961E-3</v>
      </c>
      <c r="AM97" s="81">
        <f>'PIB Var. Real 4t'!Z96</f>
        <v>1.5346871382333038E-2</v>
      </c>
      <c r="AN97" s="78">
        <f>SUM(AI97:AL97)-('Acum. em 4 trimestres'!R97/100)</f>
        <v>-5.4674115185373955E-4</v>
      </c>
      <c r="AR97" s="81">
        <f>SUM('Valores Correntes'!S94:S97)/SUM('Valores Correntes'!$R94:$R97)</f>
        <v>0.64867718204008884</v>
      </c>
      <c r="AS97" s="81">
        <f>SUM('Valores Correntes'!T94:T97)/SUM('Valores Correntes'!$R94:$R97)</f>
        <v>0.19932724323783105</v>
      </c>
      <c r="AT97" s="81">
        <f>SUM('Valores Correntes'!U94:U97)/SUM('Valores Correntes'!$R94:$R97)</f>
        <v>0.15190352063321508</v>
      </c>
      <c r="AU97" s="81">
        <f>SUM('Valores Correntes'!V94:V97)/SUM('Valores Correntes'!$R94:$R97)</f>
        <v>-1.757804842981499E-3</v>
      </c>
      <c r="AV97" s="81">
        <f>SUM('Valores Correntes'!W94:W97)/SUM('Valores Correntes'!$R94:$R97)</f>
        <v>0.14737211139241957</v>
      </c>
      <c r="AW97" s="81">
        <f>SUM('Valores Correntes'!X94:X97)/SUM('Valores Correntes'!$R94:$R97)</f>
        <v>0.14552225246057304</v>
      </c>
      <c r="AY97" s="80">
        <f>'Acum. em 4 trimestres'!S97/100</f>
        <v>2.0273813417491571E-2</v>
      </c>
      <c r="AZ97" s="80">
        <f>'Acum. em 4 trimestres'!T97/100</f>
        <v>4.4908751306009798E-3</v>
      </c>
      <c r="BA97" s="80">
        <f>'Acum. em 4 trimestres'!U97/100</f>
        <v>5.1188367141694391E-2</v>
      </c>
      <c r="BB97" s="80"/>
      <c r="BC97" s="80">
        <f>'Acum. em 4 trimestres'!V97/100</f>
        <v>2.3348795115837317E-2</v>
      </c>
      <c r="BD97" s="80">
        <f>'Acum. em 4 trimestres'!W97/100</f>
        <v>5.1585612168555839E-2</v>
      </c>
      <c r="BF97" s="1" t="s">
        <v>27</v>
      </c>
      <c r="BG97" s="83">
        <f t="shared" ref="BG97:BL97" si="103">AY97*AR93</f>
        <v>1.3102853876937621E-2</v>
      </c>
      <c r="BH97" s="83">
        <f t="shared" si="103"/>
        <v>9.006861196733018E-4</v>
      </c>
      <c r="BI97" s="83">
        <f t="shared" si="103"/>
        <v>7.4592682723521025E-3</v>
      </c>
      <c r="BJ97" s="83">
        <f t="shared" si="103"/>
        <v>0</v>
      </c>
      <c r="BK97" s="83">
        <f t="shared" si="103"/>
        <v>2.9505451183344448E-3</v>
      </c>
      <c r="BL97" s="83">
        <f t="shared" si="103"/>
        <v>6.2133345743486668E-3</v>
      </c>
      <c r="BM97" s="83">
        <f t="shared" si="81"/>
        <v>1.5346871382333038E-2</v>
      </c>
      <c r="BO97" s="83">
        <f t="shared" si="82"/>
        <v>1.8200018812948804E-2</v>
      </c>
      <c r="BQ97" s="83">
        <f t="shared" si="83"/>
        <v>-2.8531474306157656E-3</v>
      </c>
    </row>
    <row r="98" spans="1:69" ht="12.75" customHeight="1" x14ac:dyDescent="0.25">
      <c r="A98" s="110" t="s">
        <v>26</v>
      </c>
      <c r="B98" s="111">
        <v>22757.7310931463</v>
      </c>
      <c r="C98" s="111">
        <v>2167.8742629455242</v>
      </c>
      <c r="D98" s="111">
        <v>30034.564737890716</v>
      </c>
      <c r="E98" s="111">
        <v>6919.4258886887983</v>
      </c>
      <c r="F98" s="111">
        <v>13611.892477676156</v>
      </c>
      <c r="G98" s="111">
        <v>53881.85048672188</v>
      </c>
      <c r="H98" s="111">
        <v>20932.595386494726</v>
      </c>
      <c r="I98" s="111">
        <v>8296.6772868317657</v>
      </c>
      <c r="J98" s="111">
        <v>11860.397152339574</v>
      </c>
      <c r="K98" s="111">
        <v>32598.576981747156</v>
      </c>
      <c r="L98" s="111">
        <v>31170.587388802258</v>
      </c>
      <c r="M98" s="111">
        <v>38408.056743875655</v>
      </c>
      <c r="N98" s="111">
        <v>39901.964319586485</v>
      </c>
      <c r="O98" s="111">
        <v>181202.73769930753</v>
      </c>
      <c r="P98" s="111">
        <v>255696.06748847701</v>
      </c>
      <c r="Q98" s="111">
        <v>43145.200427752476</v>
      </c>
      <c r="R98" s="112">
        <v>299477.97371956211</v>
      </c>
      <c r="S98" s="111">
        <v>201782.94725164326</v>
      </c>
      <c r="T98" s="111">
        <v>55088.058252801551</v>
      </c>
      <c r="U98" s="111">
        <v>53583.585262725283</v>
      </c>
      <c r="V98" s="111">
        <v>41529.146690287314</v>
      </c>
      <c r="W98" s="111">
        <v>40378.126122756003</v>
      </c>
      <c r="Y98" s="77">
        <f>SUM('Valores Correntes'!B95:B98)/SUM('Valores Correntes'!$R95:$R98)</f>
        <v>4.1131153540430627E-2</v>
      </c>
      <c r="Z98" s="77">
        <f>SUM('Valores Correntes'!G95:G98)/SUM('Valores Correntes'!$R95:$R98)</f>
        <v>0.18708419311982444</v>
      </c>
      <c r="AA98" s="77">
        <f>SUM('Valores Correntes'!O95:O98)/SUM('Valores Correntes'!$R95:$R98)</f>
        <v>0.63041885998348701</v>
      </c>
      <c r="AB98" s="77">
        <f>SUM('Valores Correntes'!Q95:Q98)/SUM('Valores Correntes'!$R95:$R98)</f>
        <v>0.14136579335625804</v>
      </c>
      <c r="AC98" s="79"/>
      <c r="AD98" s="78">
        <f>'Acum. em 4 trimestres'!B98/100</f>
        <v>2.318477384390083E-2</v>
      </c>
      <c r="AE98" s="78">
        <f>'Acum. em 4 trimestres'!G98/100</f>
        <v>-3.3234322251645132E-3</v>
      </c>
      <c r="AF98" s="78">
        <f>'Acum. em 4 trimestres'!O98/100</f>
        <v>1.6393390083676573E-2</v>
      </c>
      <c r="AG98" s="78">
        <f>'Acum. em 4 trimestres'!Q98/100</f>
        <v>1.8768893773761786E-2</v>
      </c>
      <c r="AH98" s="1" t="s">
        <v>26</v>
      </c>
      <c r="AI98" s="78">
        <f t="shared" si="75"/>
        <v>1.0715253917233482E-3</v>
      </c>
      <c r="AJ98" s="78">
        <f t="shared" si="76"/>
        <v>-6.0979409140023903E-4</v>
      </c>
      <c r="AK98" s="78">
        <f t="shared" si="77"/>
        <v>1.0301708515268276E-2</v>
      </c>
      <c r="AL98" s="78">
        <f t="shared" si="78"/>
        <v>2.6631889388445684E-3</v>
      </c>
      <c r="AM98" s="81">
        <f>'PIB Var. Real 4t'!Z97</f>
        <v>1.4234002303070037E-2</v>
      </c>
      <c r="AN98" s="78">
        <f>SUM(AI98:AL98)-('Acum. em 4 trimestres'!R98/100)</f>
        <v>-8.0737354863408273E-4</v>
      </c>
      <c r="AR98" s="81">
        <f>SUM('Valores Correntes'!S95:S98)/SUM('Valores Correntes'!$R95:$R98)</f>
        <v>0.65046826380843259</v>
      </c>
      <c r="AS98" s="81">
        <f>SUM('Valores Correntes'!T95:T98)/SUM('Valores Correntes'!$R95:$R98)</f>
        <v>0.20022154283032997</v>
      </c>
      <c r="AT98" s="81">
        <f>SUM('Valores Correntes'!U95:U98)/SUM('Valores Correntes'!$R95:$R98)</f>
        <v>0.15381160702293817</v>
      </c>
      <c r="AU98" s="81">
        <f>SUM('Valores Correntes'!V95:V98)/SUM('Valores Correntes'!$R95:$R98)</f>
        <v>-3.8335918890130749E-3</v>
      </c>
      <c r="AV98" s="81">
        <f>SUM('Valores Correntes'!W95:W98)/SUM('Valores Correntes'!$R95:$R98)</f>
        <v>0.14750851448718488</v>
      </c>
      <c r="AW98" s="81">
        <f>SUM('Valores Correntes'!X95:X98)/SUM('Valores Correntes'!$R95:$R98)</f>
        <v>0.14817633625987223</v>
      </c>
      <c r="AY98" s="80">
        <f>'Acum. em 4 trimestres'!S98/100</f>
        <v>2.0968597506825892E-2</v>
      </c>
      <c r="AZ98" s="80">
        <f>'Acum. em 4 trimestres'!T98/100</f>
        <v>1.7109174301421781E-4</v>
      </c>
      <c r="BA98" s="80">
        <f>'Acum. em 4 trimestres'!U98/100</f>
        <v>5.9620887294045577E-2</v>
      </c>
      <c r="BB98" s="80"/>
      <c r="BC98" s="80">
        <f>'Acum. em 4 trimestres'!V98/100</f>
        <v>3.136551518273123E-2</v>
      </c>
      <c r="BD98" s="80">
        <f>'Acum. em 4 trimestres'!W98/100</f>
        <v>5.0034382654674081E-2</v>
      </c>
      <c r="BF98" s="1" t="s">
        <v>26</v>
      </c>
      <c r="BG98" s="83">
        <f t="shared" ref="BG98:BL98" si="104">AY98*AR94</f>
        <v>1.3543023936376689E-2</v>
      </c>
      <c r="BH98" s="83">
        <f t="shared" si="104"/>
        <v>3.4018453215980179E-5</v>
      </c>
      <c r="BI98" s="83">
        <f t="shared" si="104"/>
        <v>8.7291311837628931E-3</v>
      </c>
      <c r="BJ98" s="83">
        <f t="shared" si="104"/>
        <v>0</v>
      </c>
      <c r="BK98" s="83">
        <f t="shared" si="104"/>
        <v>4.0533674798629554E-3</v>
      </c>
      <c r="BL98" s="83">
        <f t="shared" si="104"/>
        <v>6.2430881960828131E-3</v>
      </c>
      <c r="BM98" s="83">
        <f t="shared" si="81"/>
        <v>1.4234002303070037E-2</v>
      </c>
      <c r="BO98" s="83">
        <f t="shared" si="82"/>
        <v>2.0116452857135706E-2</v>
      </c>
      <c r="BQ98" s="83">
        <f t="shared" si="83"/>
        <v>-5.8824505540656692E-3</v>
      </c>
    </row>
    <row r="99" spans="1:69" ht="12.75" customHeight="1" x14ac:dyDescent="0.25">
      <c r="A99" s="110" t="s">
        <v>25</v>
      </c>
      <c r="B99" s="111">
        <v>19438.743391190648</v>
      </c>
      <c r="C99" s="111">
        <v>2549.5210948897538</v>
      </c>
      <c r="D99" s="111">
        <v>31760.913009355743</v>
      </c>
      <c r="E99" s="111">
        <v>6700.017782764452</v>
      </c>
      <c r="F99" s="111">
        <v>14478.005974747255</v>
      </c>
      <c r="G99" s="111">
        <v>57046.232654480787</v>
      </c>
      <c r="H99" s="111">
        <v>22440.266927142442</v>
      </c>
      <c r="I99" s="111">
        <v>8714.9663393299343</v>
      </c>
      <c r="J99" s="111">
        <v>12103.444488462168</v>
      </c>
      <c r="K99" s="111">
        <v>33364.066482207149</v>
      </c>
      <c r="L99" s="111">
        <v>31248.419571609811</v>
      </c>
      <c r="M99" s="111">
        <v>38994.454037376483</v>
      </c>
      <c r="N99" s="111">
        <v>39719.225622202277</v>
      </c>
      <c r="O99" s="111">
        <v>185164.01276213088</v>
      </c>
      <c r="P99" s="111">
        <v>260800.03011818317</v>
      </c>
      <c r="Q99" s="111">
        <v>45032.057981925354</v>
      </c>
      <c r="R99" s="112">
        <v>306464.9467321916</v>
      </c>
      <c r="S99" s="111">
        <v>208235.04531857831</v>
      </c>
      <c r="T99" s="111">
        <v>54842.320782634451</v>
      </c>
      <c r="U99" s="111">
        <v>58283.99035476632</v>
      </c>
      <c r="V99" s="111">
        <v>42358.984333097636</v>
      </c>
      <c r="W99" s="111">
        <v>46427.635099931977</v>
      </c>
      <c r="Y99" s="77">
        <f>SUM('Valores Correntes'!B96:B99)/SUM('Valores Correntes'!$R96:$R99)</f>
        <v>4.1737848256016799E-2</v>
      </c>
      <c r="Z99" s="77">
        <f>SUM('Valores Correntes'!G96:G99)/SUM('Valores Correntes'!$R96:$R99)</f>
        <v>0.18810790191775123</v>
      </c>
      <c r="AA99" s="77">
        <f>SUM('Valores Correntes'!O96:O99)/SUM('Valores Correntes'!$R96:$R99)</f>
        <v>0.63033672701751153</v>
      </c>
      <c r="AB99" s="77">
        <f>SUM('Valores Correntes'!Q96:Q99)/SUM('Valores Correntes'!$R96:$R99)</f>
        <v>0.13981752280872045</v>
      </c>
      <c r="AC99" s="79"/>
      <c r="AD99" s="78">
        <f>'Acum. em 4 trimestres'!B99/100</f>
        <v>1.4103576583893718E-2</v>
      </c>
      <c r="AE99" s="78">
        <f>'Acum. em 4 trimestres'!G99/100</f>
        <v>-7.7999880394954424E-3</v>
      </c>
      <c r="AF99" s="78">
        <f>'Acum. em 4 trimestres'!O99/100</f>
        <v>1.4159202441689223E-2</v>
      </c>
      <c r="AG99" s="78">
        <f>'Acum. em 4 trimestres'!Q99/100</f>
        <v>2.1548062813143032E-2</v>
      </c>
      <c r="AH99" s="1" t="s">
        <v>25</v>
      </c>
      <c r="AI99" s="78">
        <f t="shared" si="75"/>
        <v>6.3245089198665902E-4</v>
      </c>
      <c r="AJ99" s="78">
        <f t="shared" si="76"/>
        <v>-1.4481344201576353E-3</v>
      </c>
      <c r="AK99" s="78">
        <f t="shared" si="77"/>
        <v>8.8671079775051679E-3</v>
      </c>
      <c r="AL99" s="78">
        <f t="shared" si="78"/>
        <v>3.0868611554818949E-3</v>
      </c>
      <c r="AM99" s="81">
        <f>'PIB Var. Real 4t'!Z98</f>
        <v>1.1843917190129227E-2</v>
      </c>
      <c r="AN99" s="78">
        <f>SUM(AI99:AL99)-('Acum. em 4 trimestres'!R99/100)</f>
        <v>-7.0563158531314167E-4</v>
      </c>
      <c r="AR99" s="81">
        <f>SUM('Valores Correntes'!S96:S99)/SUM('Valores Correntes'!$R96:$R99)</f>
        <v>0.65039049153216866</v>
      </c>
      <c r="AS99" s="81">
        <f>SUM('Valores Correntes'!T96:T99)/SUM('Valores Correntes'!$R96:$R99)</f>
        <v>0.19970942888902127</v>
      </c>
      <c r="AT99" s="81">
        <f>SUM('Valores Correntes'!U96:U99)/SUM('Valores Correntes'!$R96:$R99)</f>
        <v>0.15462181935584496</v>
      </c>
      <c r="AU99" s="81">
        <f>SUM('Valores Correntes'!V96:V99)/SUM('Valores Correntes'!$R96:$R99)</f>
        <v>-1.3960587232177849E-3</v>
      </c>
      <c r="AV99" s="81">
        <f>SUM('Valores Correntes'!W96:W99)/SUM('Valores Correntes'!$R96:$R99)</f>
        <v>0.14391947543302919</v>
      </c>
      <c r="AW99" s="81">
        <f>SUM('Valores Correntes'!X96:X99)/SUM('Valores Correntes'!$R96:$R99)</f>
        <v>0.14724515648684622</v>
      </c>
      <c r="AY99" s="80">
        <f>'Acum. em 4 trimestres'!S99/100</f>
        <v>2.2620706150088044E-2</v>
      </c>
      <c r="AZ99" s="80">
        <f>'Acum. em 4 trimestres'!T99/100</f>
        <v>-6.7187402737225455E-3</v>
      </c>
      <c r="BA99" s="80">
        <f>'Acum. em 4 trimestres'!U99/100</f>
        <v>4.8600776819897495E-2</v>
      </c>
      <c r="BB99" s="80"/>
      <c r="BC99" s="80">
        <f>'Acum. em 4 trimestres'!V99/100</f>
        <v>1.5231241139346929E-2</v>
      </c>
      <c r="BD99" s="80">
        <f>'Acum. em 4 trimestres'!W99/100</f>
        <v>2.3006067745901415E-2</v>
      </c>
      <c r="BF99" s="1" t="s">
        <v>25</v>
      </c>
      <c r="BG99" s="83">
        <f t="shared" ref="BG99:BL99" si="105">AY99*AR95</f>
        <v>1.4596427728612991E-2</v>
      </c>
      <c r="BH99" s="83">
        <f t="shared" si="105"/>
        <v>-1.3361638144735984E-3</v>
      </c>
      <c r="BI99" s="83">
        <f t="shared" si="105"/>
        <v>7.2738898389029406E-3</v>
      </c>
      <c r="BJ99" s="83">
        <f t="shared" si="105"/>
        <v>0</v>
      </c>
      <c r="BK99" s="83">
        <f t="shared" si="105"/>
        <v>2.1058172402835438E-3</v>
      </c>
      <c r="BL99" s="83">
        <f t="shared" si="105"/>
        <v>3.1227309196730701E-3</v>
      </c>
      <c r="BM99" s="83">
        <f t="shared" si="81"/>
        <v>1.1843917190129227E-2</v>
      </c>
      <c r="BO99" s="83">
        <f t="shared" si="82"/>
        <v>1.9517240073652811E-2</v>
      </c>
      <c r="BQ99" s="83">
        <f t="shared" si="83"/>
        <v>-7.6733228835235839E-3</v>
      </c>
    </row>
    <row r="100" spans="1:69" ht="12.75" customHeight="1" x14ac:dyDescent="0.25">
      <c r="A100" s="113" t="s">
        <v>24</v>
      </c>
      <c r="B100" s="111">
        <v>13514.367687049642</v>
      </c>
      <c r="C100" s="111">
        <v>2566.5303595528158</v>
      </c>
      <c r="D100" s="111">
        <v>29897.066391154869</v>
      </c>
      <c r="E100" s="111">
        <v>6894.0947265447494</v>
      </c>
      <c r="F100" s="111">
        <v>13958.774490682012</v>
      </c>
      <c r="G100" s="111">
        <v>54998.090093820625</v>
      </c>
      <c r="H100" s="111">
        <v>22420.01917762473</v>
      </c>
      <c r="I100" s="111">
        <v>8470.482425850254</v>
      </c>
      <c r="J100" s="111">
        <v>13008.897229946326</v>
      </c>
      <c r="K100" s="111">
        <v>34702.516059847156</v>
      </c>
      <c r="L100" s="111">
        <v>31279.752635191355</v>
      </c>
      <c r="M100" s="111">
        <v>40421.710963053236</v>
      </c>
      <c r="N100" s="111">
        <v>39599.726321623923</v>
      </c>
      <c r="O100" s="111">
        <v>187751.3521984221</v>
      </c>
      <c r="P100" s="111">
        <v>257509.20628503695</v>
      </c>
      <c r="Q100" s="111">
        <v>45518.503883498321</v>
      </c>
      <c r="R100" s="112">
        <v>303635.55808021245</v>
      </c>
      <c r="S100" s="111">
        <v>216436.49500712179</v>
      </c>
      <c r="T100" s="111">
        <v>55974.325555247058</v>
      </c>
      <c r="U100" s="111">
        <v>53667.037019494397</v>
      </c>
      <c r="V100" s="111">
        <v>41386.185961115829</v>
      </c>
      <c r="W100" s="111">
        <v>42921.808811389405</v>
      </c>
      <c r="Y100" s="77">
        <f>SUM('Valores Correntes'!B97:B100)/SUM('Valores Correntes'!$R97:$R100)</f>
        <v>4.2050140951087021E-2</v>
      </c>
      <c r="Z100" s="77">
        <f>SUM('Valores Correntes'!G97:G100)/SUM('Valores Correntes'!$R97:$R100)</f>
        <v>0.18754627572470778</v>
      </c>
      <c r="AA100" s="77">
        <f>SUM('Valores Correntes'!O97:O100)/SUM('Valores Correntes'!$R97:$R100)</f>
        <v>0.63067849250898633</v>
      </c>
      <c r="AB100" s="77">
        <f>SUM('Valores Correntes'!Q97:Q100)/SUM('Valores Correntes'!$R97:$R100)</f>
        <v>0.13972509081521886</v>
      </c>
      <c r="AC100" s="79"/>
      <c r="AD100" s="78">
        <f>'Acum. em 4 trimestres'!B100/100</f>
        <v>4.1503695456088785E-3</v>
      </c>
      <c r="AE100" s="78">
        <f>'Acum. em 4 trimestres'!G100/100</f>
        <v>-6.700375443514317E-3</v>
      </c>
      <c r="AF100" s="78">
        <f>'Acum. em 4 trimestres'!O100/100</f>
        <v>1.5121017524039937E-2</v>
      </c>
      <c r="AG100" s="78">
        <f>'Acum. em 4 trimestres'!Q100/100</f>
        <v>2.6851199956584582E-2</v>
      </c>
      <c r="AH100" s="1" t="s">
        <v>24</v>
      </c>
      <c r="AI100" s="78">
        <f t="shared" si="75"/>
        <v>1.8346290648511875E-4</v>
      </c>
      <c r="AJ100" s="78">
        <f t="shared" si="76"/>
        <v>-1.2562568394351907E-3</v>
      </c>
      <c r="AK100" s="78">
        <f t="shared" si="77"/>
        <v>9.4738240863131359E-3</v>
      </c>
      <c r="AL100" s="78">
        <f t="shared" si="78"/>
        <v>3.8067480223283323E-3</v>
      </c>
      <c r="AM100" s="81">
        <f>'PIB Var. Real 4t'!Z99</f>
        <v>1.2207778175691297E-2</v>
      </c>
      <c r="AN100" s="78">
        <f>SUM(AI100:AL100)-('Acum. em 4 trimestres'!R100/100)</f>
        <v>9.8879238130678004E-17</v>
      </c>
      <c r="AR100" s="81">
        <f>SUM('Valores Correntes'!S97:S100)/SUM('Valores Correntes'!$R97:$R100)</f>
        <v>0.65144047399051297</v>
      </c>
      <c r="AS100" s="81">
        <f>SUM('Valores Correntes'!T97:T100)/SUM('Valores Correntes'!$R97:$R100)</f>
        <v>0.19983581287194252</v>
      </c>
      <c r="AT100" s="81">
        <f>SUM('Valores Correntes'!U97:U100)/SUM('Valores Correntes'!$R97:$R100)</f>
        <v>0.15471169744335406</v>
      </c>
      <c r="AU100" s="81">
        <f>SUM('Valores Correntes'!V97:V100)/SUM('Valores Correntes'!$R97:$R100)</f>
        <v>4.5621057335519711E-4</v>
      </c>
      <c r="AV100" s="81">
        <f>SUM('Valores Correntes'!W97:W100)/SUM('Valores Correntes'!$R97:$R100)</f>
        <v>0.14122919190909466</v>
      </c>
      <c r="AW100" s="81">
        <f>SUM('Valores Correntes'!X97:X100)/SUM('Valores Correntes'!$R97:$R100)</f>
        <v>0.14767338678825931</v>
      </c>
      <c r="AY100" s="80">
        <f>'Acum. em 4 trimestres'!S100/100</f>
        <v>2.5953417081509222E-2</v>
      </c>
      <c r="AZ100" s="80">
        <f>'Acum. em 4 trimestres'!T100/100</f>
        <v>-4.8619289369783436E-3</v>
      </c>
      <c r="BA100" s="80">
        <f>'Acum. em 4 trimestres'!U100/100</f>
        <v>4.0260674581535927E-2</v>
      </c>
      <c r="BB100" s="80"/>
      <c r="BC100" s="80">
        <f>'Acum. em 4 trimestres'!V100/100</f>
        <v>-2.5614210465168763E-2</v>
      </c>
      <c r="BD100" s="80">
        <f>'Acum. em 4 trimestres'!W100/100</f>
        <v>1.332566095115717E-2</v>
      </c>
      <c r="BF100" s="1" t="s">
        <v>24</v>
      </c>
      <c r="BG100" s="83">
        <f t="shared" ref="BG100:BL100" si="106">AY100*AR96</f>
        <v>1.6770079438848028E-2</v>
      </c>
      <c r="BH100" s="83">
        <f t="shared" si="106"/>
        <v>-9.6728503000259906E-4</v>
      </c>
      <c r="BI100" s="83">
        <f t="shared" si="106"/>
        <v>6.078118594431677E-3</v>
      </c>
      <c r="BJ100" s="83">
        <f t="shared" si="106"/>
        <v>0</v>
      </c>
      <c r="BK100" s="83">
        <f t="shared" si="106"/>
        <v>-3.7486395724509649E-3</v>
      </c>
      <c r="BL100" s="83">
        <f t="shared" si="106"/>
        <v>1.8977345444482661E-3</v>
      </c>
      <c r="BM100" s="83">
        <f t="shared" si="81"/>
        <v>1.2207778175691297E-2</v>
      </c>
      <c r="BO100" s="83">
        <f t="shared" si="82"/>
        <v>1.6234538886377874E-2</v>
      </c>
      <c r="BQ100" s="83">
        <f t="shared" si="83"/>
        <v>-4.0267607106865763E-3</v>
      </c>
    </row>
    <row r="101" spans="1:69" ht="12.75" customHeight="1" x14ac:dyDescent="0.25">
      <c r="A101" s="106" t="s">
        <v>23</v>
      </c>
      <c r="B101" s="107">
        <v>26326.04749332897</v>
      </c>
      <c r="C101" s="107">
        <v>2298.916964523904</v>
      </c>
      <c r="D101" s="107">
        <v>27387.337440485808</v>
      </c>
      <c r="E101" s="107">
        <v>6812.1549231660574</v>
      </c>
      <c r="F101" s="107">
        <v>13191.040254732878</v>
      </c>
      <c r="G101" s="107">
        <v>51120.338304854362</v>
      </c>
      <c r="H101" s="107">
        <v>20914.215558306314</v>
      </c>
      <c r="I101" s="107">
        <v>7901.9298510111121</v>
      </c>
      <c r="J101" s="107">
        <v>12069.346444562107</v>
      </c>
      <c r="K101" s="107">
        <v>32924.453701393286</v>
      </c>
      <c r="L101" s="107">
        <v>31230.911594129597</v>
      </c>
      <c r="M101" s="107">
        <v>37067.081032722112</v>
      </c>
      <c r="N101" s="107">
        <v>39249.747024087141</v>
      </c>
      <c r="O101" s="107">
        <v>178758.46693290645</v>
      </c>
      <c r="P101" s="107">
        <v>252491.84822851172</v>
      </c>
      <c r="Q101" s="107">
        <v>42674.610633629316</v>
      </c>
      <c r="R101" s="108">
        <v>295812.56611527508</v>
      </c>
      <c r="S101" s="107">
        <v>201625.42334300259</v>
      </c>
      <c r="T101" s="107">
        <v>52654.874805621381</v>
      </c>
      <c r="U101" s="107">
        <v>54279.062325486993</v>
      </c>
      <c r="V101" s="107">
        <v>37428.61253381642</v>
      </c>
      <c r="W101" s="107">
        <v>41415.747773314448</v>
      </c>
      <c r="Y101" s="77">
        <f>SUM('Valores Correntes'!B98:B101)/SUM('Valores Correntes'!$R98:$R101)</f>
        <v>4.5951614033954084E-2</v>
      </c>
      <c r="Z101" s="77">
        <f>SUM('Valores Correntes'!G98:G101)/SUM('Valores Correntes'!$R98:$R101)</f>
        <v>0.18883301756573595</v>
      </c>
      <c r="AA101" s="77">
        <f>SUM('Valores Correntes'!O98:O101)/SUM('Valores Correntes'!$R98:$R101)</f>
        <v>0.62613241847217616</v>
      </c>
      <c r="AB101" s="77">
        <f>SUM('Valores Correntes'!Q98:Q101)/SUM('Valores Correntes'!$R98:$R101)</f>
        <v>0.13908294992813403</v>
      </c>
      <c r="AC101" s="79"/>
      <c r="AD101" s="78">
        <f>'Acum. em 4 trimestres'!B101/100</f>
        <v>2.4510962334613806E-2</v>
      </c>
      <c r="AE101" s="78">
        <f>'Acum. em 4 trimestres'!G101/100</f>
        <v>-6.0436119405807842E-3</v>
      </c>
      <c r="AF101" s="78">
        <f>'Acum. em 4 trimestres'!O101/100</f>
        <v>1.1939307572007563E-2</v>
      </c>
      <c r="AG101" s="78">
        <f>'Acum. em 4 trimestres'!Q101/100</f>
        <v>2.5383057824045929E-2</v>
      </c>
      <c r="AH101" s="1" t="s">
        <v>23</v>
      </c>
      <c r="AI101" s="78">
        <f t="shared" si="75"/>
        <v>1.0618206457521069E-3</v>
      </c>
      <c r="AJ101" s="78">
        <f t="shared" si="76"/>
        <v>-1.126245581802323E-3</v>
      </c>
      <c r="AK101" s="78">
        <f t="shared" si="77"/>
        <v>7.5034582730368745E-3</v>
      </c>
      <c r="AL101" s="78">
        <f t="shared" si="78"/>
        <v>3.6008384816870035E-3</v>
      </c>
      <c r="AM101" s="81">
        <f>'PIB Var. Real 4t'!Z100</f>
        <v>1.0996571755197859E-2</v>
      </c>
      <c r="AN101" s="78">
        <f>SUM(AI101:AL101)-('Acum. em 4 trimestres'!R101/100)</f>
        <v>4.3300063475802328E-5</v>
      </c>
      <c r="AR101" s="81">
        <f>SUM('Valores Correntes'!S98:S101)/SUM('Valores Correntes'!$R98:$R101)</f>
        <v>0.64931990675522</v>
      </c>
      <c r="AS101" s="81">
        <f>SUM('Valores Correntes'!T98:T101)/SUM('Valores Correntes'!$R98:$R101)</f>
        <v>0.19848215464085445</v>
      </c>
      <c r="AT101" s="81">
        <f>SUM('Valores Correntes'!U98:U101)/SUM('Valores Correntes'!$R98:$R101)</f>
        <v>0.15757368171931513</v>
      </c>
      <c r="AU101" s="81">
        <f>SUM('Valores Correntes'!V98:V101)/SUM('Valores Correntes'!$R98:$R101)</f>
        <v>4.2965862443098551E-3</v>
      </c>
      <c r="AV101" s="81">
        <f>SUM('Valores Correntes'!W98:W101)/SUM('Valores Correntes'!$R98:$R101)</f>
        <v>0.14305218138416842</v>
      </c>
      <c r="AW101" s="81">
        <f>SUM('Valores Correntes'!X98:X101)/SUM('Valores Correntes'!$R98:$R101)</f>
        <v>0.15272451074386773</v>
      </c>
      <c r="AY101" s="80">
        <f>'Acum. em 4 trimestres'!S101/100</f>
        <v>2.1267972466281426E-2</v>
      </c>
      <c r="AZ101" s="80">
        <f>'Acum. em 4 trimestres'!T101/100</f>
        <v>-4.2163355980312511E-3</v>
      </c>
      <c r="BA101" s="80">
        <f>'Acum. em 4 trimestres'!U101/100</f>
        <v>5.0000649191706881E-2</v>
      </c>
      <c r="BB101" s="80"/>
      <c r="BC101" s="80">
        <f>'Acum. em 4 trimestres'!V101/100</f>
        <v>-2.7020624474394461E-2</v>
      </c>
      <c r="BD101" s="80">
        <f>'Acum. em 4 trimestres'!W101/100</f>
        <v>3.3589569284351528E-2</v>
      </c>
      <c r="BF101" s="1" t="s">
        <v>23</v>
      </c>
      <c r="BG101" s="83">
        <f t="shared" ref="BG101:BL101" si="107">AY101*AR97</f>
        <v>1.3796048447133634E-2</v>
      </c>
      <c r="BH101" s="83">
        <f t="shared" si="107"/>
        <v>-8.4043055132110105E-4</v>
      </c>
      <c r="BI101" s="83">
        <f t="shared" si="107"/>
        <v>7.595274646166595E-3</v>
      </c>
      <c r="BJ101" s="83">
        <f t="shared" si="107"/>
        <v>0</v>
      </c>
      <c r="BK101" s="83">
        <f t="shared" si="107"/>
        <v>-3.9820864799331992E-3</v>
      </c>
      <c r="BL101" s="83">
        <f t="shared" si="107"/>
        <v>4.8880297814393129E-3</v>
      </c>
      <c r="BM101" s="83">
        <f t="shared" si="81"/>
        <v>1.0996571755197859E-2</v>
      </c>
      <c r="BO101" s="83">
        <f t="shared" si="82"/>
        <v>1.1680776280606618E-2</v>
      </c>
      <c r="BQ101" s="83">
        <f t="shared" si="83"/>
        <v>-6.8420452540875892E-4</v>
      </c>
    </row>
    <row r="102" spans="1:69" ht="12.75" customHeight="1" x14ac:dyDescent="0.25">
      <c r="A102" s="106" t="s">
        <v>22</v>
      </c>
      <c r="B102" s="107">
        <v>24004.676172004325</v>
      </c>
      <c r="C102" s="107">
        <v>2303.6035377429866</v>
      </c>
      <c r="D102" s="107">
        <v>23600.623661499278</v>
      </c>
      <c r="E102" s="107">
        <v>6875.5314895097072</v>
      </c>
      <c r="F102" s="107">
        <v>12324.290466497629</v>
      </c>
      <c r="G102" s="107">
        <v>46795.013847286624</v>
      </c>
      <c r="H102" s="107">
        <v>18295.221567402979</v>
      </c>
      <c r="I102" s="107">
        <v>6363.768782178995</v>
      </c>
      <c r="J102" s="107">
        <v>11688.228361725083</v>
      </c>
      <c r="K102" s="107">
        <v>34254.564149969396</v>
      </c>
      <c r="L102" s="107">
        <v>31435.848081635591</v>
      </c>
      <c r="M102" s="107">
        <v>31333.098070251923</v>
      </c>
      <c r="N102" s="107">
        <v>36323.105859706266</v>
      </c>
      <c r="O102" s="107">
        <v>163529.33220947083</v>
      </c>
      <c r="P102" s="107">
        <v>230962.6554223432</v>
      </c>
      <c r="Q102" s="107">
        <v>37496.087804542884</v>
      </c>
      <c r="R102" s="108">
        <v>269117.77972073841</v>
      </c>
      <c r="S102" s="107">
        <v>179216.37968885779</v>
      </c>
      <c r="T102" s="107">
        <v>50754.284260171662</v>
      </c>
      <c r="U102" s="107">
        <v>45796.390863752997</v>
      </c>
      <c r="V102" s="107">
        <v>41646.025180288219</v>
      </c>
      <c r="W102" s="107">
        <v>34636.609913027161</v>
      </c>
      <c r="Y102" s="77">
        <f>SUM('Valores Correntes'!B99:B102)/SUM('Valores Correntes'!$R99:$R102)</f>
        <v>5.2465984444370305E-2</v>
      </c>
      <c r="Z102" s="77">
        <f>SUM('Valores Correntes'!G99:G102)/SUM('Valores Correntes'!$R99:$R102)</f>
        <v>0.19068037034795607</v>
      </c>
      <c r="AA102" s="77">
        <f>SUM('Valores Correntes'!O99:O102)/SUM('Valores Correntes'!$R99:$R102)</f>
        <v>0.62648647243975841</v>
      </c>
      <c r="AB102" s="77">
        <f>SUM('Valores Correntes'!Q99:Q102)/SUM('Valores Correntes'!$R99:$R102)</f>
        <v>0.13036717276791535</v>
      </c>
      <c r="AC102" s="79"/>
      <c r="AD102" s="78">
        <f>'Acum. em 4 trimestres'!B102/100</f>
        <v>3.7761097708523206E-2</v>
      </c>
      <c r="AE102" s="78">
        <f>'Acum. em 4 trimestres'!G102/100</f>
        <v>-3.7616429829882003E-2</v>
      </c>
      <c r="AF102" s="78">
        <f>'Acum. em 4 trimestres'!O102/100</f>
        <v>-1.5609533320743996E-2</v>
      </c>
      <c r="AG102" s="78">
        <f>'Acum. em 4 trimestres'!Q102/100</f>
        <v>-1.4756061135456799E-2</v>
      </c>
      <c r="AH102" s="1" t="s">
        <v>22</v>
      </c>
      <c r="AI102" s="78">
        <f t="shared" si="75"/>
        <v>1.553157507704471E-3</v>
      </c>
      <c r="AJ102" s="78">
        <f t="shared" si="76"/>
        <v>-7.0374394227719697E-3</v>
      </c>
      <c r="AK102" s="78">
        <f t="shared" si="77"/>
        <v>-9.8405442009376846E-3</v>
      </c>
      <c r="AL102" s="78">
        <f t="shared" si="78"/>
        <v>-2.0860022892272962E-3</v>
      </c>
      <c r="AM102" s="81">
        <f>'PIB Var. Real 4t'!Z101</f>
        <v>-1.7328037720478195E-2</v>
      </c>
      <c r="AN102" s="78">
        <f>SUM(AI102:AL102)-('Acum. em 4 trimestres'!R102/100)</f>
        <v>-8.2790684754283778E-5</v>
      </c>
      <c r="AR102" s="81">
        <f>SUM('Valores Correntes'!S99:S102)/SUM('Valores Correntes'!$R99:$R102)</f>
        <v>0.64151949446777456</v>
      </c>
      <c r="AS102" s="81">
        <f>SUM('Valores Correntes'!T99:T102)/SUM('Valores Correntes'!$R99:$R102)</f>
        <v>0.20241753146127595</v>
      </c>
      <c r="AT102" s="81">
        <f>SUM('Valores Correntes'!U99:U102)/SUM('Valores Correntes'!$R99:$R102)</f>
        <v>0.15698121097821413</v>
      </c>
      <c r="AU102" s="81">
        <f>SUM('Valores Correntes'!V99:V102)/SUM('Valores Correntes'!$R99:$R102)</f>
        <v>2.927761904170345E-3</v>
      </c>
      <c r="AV102" s="81">
        <f>SUM('Valores Correntes'!W99:W102)/SUM('Valores Correntes'!$R99:$R102)</f>
        <v>0.15240856856363888</v>
      </c>
      <c r="AW102" s="81">
        <f>SUM('Valores Correntes'!X99:X102)/SUM('Valores Correntes'!$R99:$R102)</f>
        <v>0.15625456737507393</v>
      </c>
      <c r="AY102" s="80">
        <f>'Acum. em 4 trimestres'!S102/100</f>
        <v>-1.2406676641517289E-2</v>
      </c>
      <c r="AZ102" s="80">
        <f>'Acum. em 4 trimestres'!T102/100</f>
        <v>-2.2795325693870994E-2</v>
      </c>
      <c r="BA102" s="80">
        <f>'Acum. em 4 trimestres'!U102/100</f>
        <v>-4.7298313854537977E-3</v>
      </c>
      <c r="BB102" s="80"/>
      <c r="BC102" s="80">
        <f>'Acum. em 4 trimestres'!V102/100</f>
        <v>-2.7673313511172748E-2</v>
      </c>
      <c r="BD102" s="80">
        <f>'Acum. em 4 trimestres'!W102/100</f>
        <v>-1.2497818711009967E-2</v>
      </c>
      <c r="BF102" s="1" t="s">
        <v>22</v>
      </c>
      <c r="BG102" s="83">
        <f t="shared" ref="BG102:BL102" si="108">AY102*AR98</f>
        <v>-8.0701494146403867E-3</v>
      </c>
      <c r="BH102" s="83">
        <f t="shared" si="108"/>
        <v>-4.5641152797467124E-3</v>
      </c>
      <c r="BI102" s="83">
        <f t="shared" si="108"/>
        <v>-7.2750296634417871E-4</v>
      </c>
      <c r="BJ102" s="83">
        <f t="shared" si="108"/>
        <v>0</v>
      </c>
      <c r="BK102" s="83">
        <f t="shared" si="108"/>
        <v>-4.0820493669712346E-3</v>
      </c>
      <c r="BL102" s="83">
        <f t="shared" si="108"/>
        <v>-1.8518809878375357E-3</v>
      </c>
      <c r="BM102" s="83">
        <f t="shared" si="81"/>
        <v>-1.7328037720478195E-2</v>
      </c>
      <c r="BO102" s="83">
        <f t="shared" si="82"/>
        <v>-1.5591936039864977E-2</v>
      </c>
      <c r="BQ102" s="83">
        <f t="shared" si="83"/>
        <v>-1.7361016806132189E-3</v>
      </c>
    </row>
    <row r="103" spans="1:69" ht="12.75" customHeight="1" x14ac:dyDescent="0.25">
      <c r="A103" s="106" t="s">
        <v>21</v>
      </c>
      <c r="B103" s="107">
        <v>19771.140717532169</v>
      </c>
      <c r="C103" s="107">
        <v>2581.4473667261664</v>
      </c>
      <c r="D103" s="107">
        <v>31602.120790029818</v>
      </c>
      <c r="E103" s="107">
        <v>6961.4203858890596</v>
      </c>
      <c r="F103" s="107">
        <v>14198.620776532031</v>
      </c>
      <c r="G103" s="107">
        <v>57072.155743814685</v>
      </c>
      <c r="H103" s="107">
        <v>22573.112193303932</v>
      </c>
      <c r="I103" s="107">
        <v>7382.0586751893379</v>
      </c>
      <c r="J103" s="107">
        <v>12199.879938733613</v>
      </c>
      <c r="K103" s="107">
        <v>34999.213595142835</v>
      </c>
      <c r="L103" s="107">
        <v>31796.504206537949</v>
      </c>
      <c r="M103" s="107">
        <v>34712.871116856411</v>
      </c>
      <c r="N103" s="107">
        <v>37537.772522044346</v>
      </c>
      <c r="O103" s="107">
        <v>177602.53370546337</v>
      </c>
      <c r="P103" s="107">
        <v>253325.55446963038</v>
      </c>
      <c r="Q103" s="107">
        <v>43205.04528282088</v>
      </c>
      <c r="R103" s="108">
        <v>297161.63292681979</v>
      </c>
      <c r="S103" s="107">
        <v>197526.28982111401</v>
      </c>
      <c r="T103" s="107">
        <v>52414.086038499685</v>
      </c>
      <c r="U103" s="107">
        <v>53143.576765610953</v>
      </c>
      <c r="V103" s="107">
        <v>41699.652191289533</v>
      </c>
      <c r="W103" s="107">
        <v>34988.385781918078</v>
      </c>
      <c r="Y103" s="77">
        <f>SUM('Valores Correntes'!B100:B103)/SUM('Valores Correntes'!$R100:$R103)</f>
        <v>5.5469174404100825E-2</v>
      </c>
      <c r="Z103" s="77">
        <f>SUM('Valores Correntes'!G100:G103)/SUM('Valores Correntes'!$R100:$R103)</f>
        <v>0.19322236954269331</v>
      </c>
      <c r="AA103" s="77">
        <f>SUM('Valores Correntes'!O100:O103)/SUM('Valores Correntes'!$R100:$R103)</f>
        <v>0.62046161824101798</v>
      </c>
      <c r="AB103" s="77">
        <f>SUM('Valores Correntes'!Q100:Q103)/SUM('Valores Correntes'!$R100:$R103)</f>
        <v>0.13084683781218784</v>
      </c>
      <c r="AC103" s="79"/>
      <c r="AD103" s="78">
        <f>'Acum. em 4 trimestres'!B103/100</f>
        <v>3.9548404661720271E-2</v>
      </c>
      <c r="AE103" s="78">
        <f>'Acum. em 4 trimestres'!G103/100</f>
        <v>-3.5685900386806524E-2</v>
      </c>
      <c r="AF103" s="78">
        <f>'Acum. em 4 trimestres'!O103/100</f>
        <v>-2.8923869870278285E-2</v>
      </c>
      <c r="AG103" s="78">
        <f>'Acum. em 4 trimestres'!Q103/100</f>
        <v>-3.2726805709045292E-2</v>
      </c>
      <c r="AH103" s="1" t="s">
        <v>21</v>
      </c>
      <c r="AI103" s="78">
        <f t="shared" si="75"/>
        <v>1.650665312538428E-3</v>
      </c>
      <c r="AJ103" s="78">
        <f t="shared" si="76"/>
        <v>-6.7127998498080427E-3</v>
      </c>
      <c r="AK103" s="78">
        <f t="shared" si="77"/>
        <v>-1.8231777466711629E-2</v>
      </c>
      <c r="AL103" s="78">
        <f t="shared" si="78"/>
        <v>-4.5757809036810031E-3</v>
      </c>
      <c r="AM103" s="81">
        <f>'PIB Var. Real 4t'!Z102</f>
        <v>-2.7842566043575823E-2</v>
      </c>
      <c r="AN103" s="78">
        <f>SUM(AI103:AL103)-('Acum. em 4 trimestres'!R103/100)</f>
        <v>-2.7126864086422786E-5</v>
      </c>
      <c r="AR103" s="81">
        <f>SUM('Valores Correntes'!S100:S103)/SUM('Valores Correntes'!$R100:$R103)</f>
        <v>0.63523751030916498</v>
      </c>
      <c r="AS103" s="81">
        <f>SUM('Valores Correntes'!T100:T103)/SUM('Valores Correntes'!$R100:$R103)</f>
        <v>0.20238969372438237</v>
      </c>
      <c r="AT103" s="81">
        <f>SUM('Valores Correntes'!U100:U103)/SUM('Valores Correntes'!$R100:$R103)</f>
        <v>0.15695844847414386</v>
      </c>
      <c r="AU103" s="81">
        <f>SUM('Valores Correntes'!V100:V103)/SUM('Valores Correntes'!$R100:$R103)</f>
        <v>-6.1220826749286536E-4</v>
      </c>
      <c r="AV103" s="81">
        <f>SUM('Valores Correntes'!W100:W103)/SUM('Valores Correntes'!$R100:$R103)</f>
        <v>0.15893055692231134</v>
      </c>
      <c r="AW103" s="81">
        <f>SUM('Valores Correntes'!X100:X103)/SUM('Valores Correntes'!$R100:$R103)</f>
        <v>0.15290400116250985</v>
      </c>
      <c r="AY103" s="80">
        <f>'Acum. em 4 trimestres'!S103/100</f>
        <v>-3.1806272232057231E-2</v>
      </c>
      <c r="AZ103" s="80">
        <f>'Acum. em 4 trimestres'!T103/100</f>
        <v>-3.1000599775557691E-2</v>
      </c>
      <c r="BA103" s="80">
        <f>'Acum. em 4 trimestres'!U103/100</f>
        <v>-4.1028492016794926E-2</v>
      </c>
      <c r="BB103" s="80"/>
      <c r="BC103" s="80">
        <f>'Acum. em 4 trimestres'!V103/100</f>
        <v>-2.2602338470866568E-2</v>
      </c>
      <c r="BD103" s="80">
        <f>'Acum. em 4 trimestres'!W103/100</f>
        <v>-8.6713101967881623E-2</v>
      </c>
      <c r="BF103" s="1" t="s">
        <v>21</v>
      </c>
      <c r="BG103" s="83">
        <f t="shared" ref="BG103:BL103" si="109">AY103*AR99</f>
        <v>-2.0686497030813669E-2</v>
      </c>
      <c r="BH103" s="83">
        <f t="shared" si="109"/>
        <v>-6.1911120763937476E-3</v>
      </c>
      <c r="BI103" s="83">
        <f t="shared" si="109"/>
        <v>-6.343900081063592E-3</v>
      </c>
      <c r="BJ103" s="83">
        <f t="shared" si="109"/>
        <v>0</v>
      </c>
      <c r="BK103" s="83">
        <f t="shared" si="109"/>
        <v>-3.2529166962868917E-3</v>
      </c>
      <c r="BL103" s="83">
        <f t="shared" si="109"/>
        <v>-1.2768084268720583E-2</v>
      </c>
      <c r="BM103" s="83">
        <f t="shared" si="81"/>
        <v>-2.7842566043575823E-2</v>
      </c>
      <c r="BO103" s="83">
        <f t="shared" si="82"/>
        <v>-2.3706341615837314E-2</v>
      </c>
      <c r="BQ103" s="83">
        <f t="shared" si="83"/>
        <v>-4.1362244277385087E-3</v>
      </c>
    </row>
    <row r="104" spans="1:69" ht="12.75" customHeight="1" x14ac:dyDescent="0.25">
      <c r="A104" s="109" t="s">
        <v>20</v>
      </c>
      <c r="B104" s="107">
        <v>13534.853349572399</v>
      </c>
      <c r="C104" s="107">
        <v>2409.8363992981003</v>
      </c>
      <c r="D104" s="107">
        <v>31522.057552342052</v>
      </c>
      <c r="E104" s="107">
        <v>6703.3151593727807</v>
      </c>
      <c r="F104" s="107">
        <v>14237.530295107459</v>
      </c>
      <c r="G104" s="107">
        <v>56221.4037612955</v>
      </c>
      <c r="H104" s="107">
        <v>23171.324488036993</v>
      </c>
      <c r="I104" s="107">
        <v>7758.7013376619507</v>
      </c>
      <c r="J104" s="107">
        <v>13691.140767574132</v>
      </c>
      <c r="K104" s="107">
        <v>35636.785115057726</v>
      </c>
      <c r="L104" s="107">
        <v>32164.240931415134</v>
      </c>
      <c r="M104" s="107">
        <v>37747.67220329454</v>
      </c>
      <c r="N104" s="107">
        <v>38295.58059851591</v>
      </c>
      <c r="O104" s="107">
        <v>185045.07255214226</v>
      </c>
      <c r="P104" s="107">
        <v>256199.20365414442</v>
      </c>
      <c r="Q104" s="107">
        <v>45880.8891492412</v>
      </c>
      <c r="R104" s="108">
        <v>302621.7285244895</v>
      </c>
      <c r="S104" s="107">
        <v>211183.00759021626</v>
      </c>
      <c r="T104" s="107">
        <v>54734.685015960611</v>
      </c>
      <c r="U104" s="107">
        <v>59262.640572888828</v>
      </c>
      <c r="V104" s="107">
        <v>39232.91739918675</v>
      </c>
      <c r="W104" s="107">
        <v>41841.519615410398</v>
      </c>
      <c r="Y104" s="77">
        <f>SUM('Valores Correntes'!B101:B104)/SUM('Valores Correntes'!$R101:$R104)</f>
        <v>5.7114851151591907E-2</v>
      </c>
      <c r="Z104" s="77">
        <f>SUM('Valores Correntes'!G101:G104)/SUM('Valores Correntes'!$R101:$R104)</f>
        <v>0.19506118389752394</v>
      </c>
      <c r="AA104" s="77">
        <f>SUM('Valores Correntes'!O101:O104)/SUM('Valores Correntes'!$R101:$R104)</f>
        <v>0.6144844464119481</v>
      </c>
      <c r="AB104" s="77">
        <f>SUM('Valores Correntes'!Q101:Q104)/SUM('Valores Correntes'!$R101:$R104)</f>
        <v>0.13333951853893586</v>
      </c>
      <c r="AC104" s="79"/>
      <c r="AD104" s="78">
        <f>'Acum. em 4 trimestres'!B104/100</f>
        <v>4.1745785419952997E-2</v>
      </c>
      <c r="AE104" s="78">
        <f>'Acum. em 4 trimestres'!G104/100</f>
        <v>-2.9709107442948302E-2</v>
      </c>
      <c r="AF104" s="78">
        <f>'Acum. em 4 trimestres'!O104/100</f>
        <v>-3.7381071676107602E-2</v>
      </c>
      <c r="AG104" s="78">
        <f>'Acum. em 4 trimestres'!Q104/100</f>
        <v>-3.8473645412281154E-2</v>
      </c>
      <c r="AH104" s="1" t="s">
        <v>20</v>
      </c>
      <c r="AI104" s="78">
        <f t="shared" si="75"/>
        <v>1.755416161022857E-3</v>
      </c>
      <c r="AJ104" s="78">
        <f t="shared" si="76"/>
        <v>-5.5718324560301499E-3</v>
      </c>
      <c r="AK104" s="78">
        <f t="shared" si="77"/>
        <v>-2.357543793305791E-2</v>
      </c>
      <c r="AL104" s="78">
        <f t="shared" si="78"/>
        <v>-5.3757335992235126E-3</v>
      </c>
      <c r="AM104" s="81">
        <f>'PIB Var. Real 4t'!Z103</f>
        <v>-3.2767587827288613E-2</v>
      </c>
      <c r="AN104" s="78">
        <f>SUM(AI104:AL104)-('Acum. em 4 trimestres'!R104/100)</f>
        <v>-1.0408340855860843E-16</v>
      </c>
      <c r="AR104" s="81">
        <f>SUM('Valores Correntes'!S101:S104)/SUM('Valores Correntes'!$R101:$R104)</f>
        <v>0.63144000905345665</v>
      </c>
      <c r="AS104" s="81">
        <f>SUM('Valores Correntes'!T101:T104)/SUM('Valores Correntes'!$R101:$R104)</f>
        <v>0.20135153014655821</v>
      </c>
      <c r="AT104" s="81">
        <f>SUM('Valores Correntes'!U101:U104)/SUM('Valores Correntes'!$R101:$R104)</f>
        <v>0.1656102156246059</v>
      </c>
      <c r="AU104" s="81">
        <f>SUM('Valores Correntes'!V101:V104)/SUM('Valores Correntes'!$R101:$R104)</f>
        <v>-4.4520095805478483E-3</v>
      </c>
      <c r="AV104" s="81">
        <f>SUM('Valores Correntes'!W101:W104)/SUM('Valores Correntes'!$R101:$R104)</f>
        <v>0.16453552009970876</v>
      </c>
      <c r="AW104" s="81">
        <f>SUM('Valores Correntes'!X101:X104)/SUM('Valores Correntes'!$R101:$R104)</f>
        <v>0.15848526534378166</v>
      </c>
      <c r="AY104" s="80">
        <f>'Acum. em 4 trimestres'!S104/100</f>
        <v>-4.5641922948904234E-2</v>
      </c>
      <c r="AZ104" s="80">
        <f>'Acum. em 4 trimestres'!T104/100</f>
        <v>-3.6889828136254077E-2</v>
      </c>
      <c r="BA104" s="80">
        <f>'Acum. em 4 trimestres'!U104/100</f>
        <v>-1.746961297343419E-2</v>
      </c>
      <c r="BB104" s="80"/>
      <c r="BC104" s="80">
        <f>'Acum. em 4 trimestres'!V104/100</f>
        <v>-2.2909058301182172E-2</v>
      </c>
      <c r="BD104" s="80">
        <f>'Acum. em 4 trimestres'!W104/100</f>
        <v>-9.4766390397931777E-2</v>
      </c>
      <c r="BF104" s="1" t="s">
        <v>20</v>
      </c>
      <c r="BG104" s="83">
        <f t="shared" ref="BG104:BL104" si="110">AY104*AR100</f>
        <v>-2.9732995919672645E-2</v>
      </c>
      <c r="BH104" s="83">
        <f t="shared" si="110"/>
        <v>-7.3719087923145897E-3</v>
      </c>
      <c r="BI104" s="83">
        <f t="shared" si="110"/>
        <v>-2.7027534767984432E-3</v>
      </c>
      <c r="BJ104" s="83">
        <f t="shared" si="110"/>
        <v>0</v>
      </c>
      <c r="BK104" s="83">
        <f t="shared" si="110"/>
        <v>-3.2354277912742951E-3</v>
      </c>
      <c r="BL104" s="83">
        <f t="shared" si="110"/>
        <v>-1.3994473823760963E-2</v>
      </c>
      <c r="BM104" s="83">
        <f t="shared" si="81"/>
        <v>-3.2767587827288613E-2</v>
      </c>
      <c r="BO104" s="83">
        <f t="shared" si="82"/>
        <v>-2.904861215629901E-2</v>
      </c>
      <c r="BQ104" s="83">
        <f t="shared" si="83"/>
        <v>-3.7189756709896035E-3</v>
      </c>
    </row>
    <row r="105" spans="1:69" ht="12.75" customHeight="1" x14ac:dyDescent="0.25">
      <c r="A105" s="110" t="s">
        <v>19</v>
      </c>
      <c r="B105" s="111">
        <v>27370.526501322594</v>
      </c>
      <c r="C105" s="111">
        <v>2267.3868253781229</v>
      </c>
      <c r="D105" s="111">
        <v>29505.164741509838</v>
      </c>
      <c r="E105" s="111">
        <v>7027.2826035730041</v>
      </c>
      <c r="F105" s="111">
        <v>14447.76832185376</v>
      </c>
      <c r="G105" s="111">
        <v>54301.354633366325</v>
      </c>
      <c r="H105" s="111">
        <v>21484.946034445176</v>
      </c>
      <c r="I105" s="111">
        <v>7598.6964121373285</v>
      </c>
      <c r="J105" s="111">
        <v>12912.163249566898</v>
      </c>
      <c r="K105" s="111">
        <v>33884.762207246989</v>
      </c>
      <c r="L105" s="111">
        <v>31853.914624677687</v>
      </c>
      <c r="M105" s="111">
        <v>35817.503684554023</v>
      </c>
      <c r="N105" s="111">
        <v>37832.041198793362</v>
      </c>
      <c r="O105" s="111">
        <v>177848.08460172184</v>
      </c>
      <c r="P105" s="111">
        <v>256498.85192932293</v>
      </c>
      <c r="Q105" s="111">
        <v>43861.302006962433</v>
      </c>
      <c r="R105" s="112">
        <v>300988.64365200541</v>
      </c>
      <c r="S105" s="111">
        <v>198619.29665605296</v>
      </c>
      <c r="T105" s="111">
        <v>51553.885505942133</v>
      </c>
      <c r="U105" s="111">
        <v>60620.533776450589</v>
      </c>
      <c r="V105" s="111">
        <v>37284.633846898338</v>
      </c>
      <c r="W105" s="111">
        <v>44953.047609305606</v>
      </c>
      <c r="Y105" s="77">
        <f>SUM('Valores Correntes'!B102:B105)/SUM('Valores Correntes'!$R102:$R105)</f>
        <v>6.963136211448881E-2</v>
      </c>
      <c r="Z105" s="77">
        <f>SUM('Valores Correntes'!G102:G105)/SUM('Valores Correntes'!$R102:$R105)</f>
        <v>0.19936094456517517</v>
      </c>
      <c r="AA105" s="77">
        <f>SUM('Valores Correntes'!O102:O105)/SUM('Valores Correntes'!$R102:$R105)</f>
        <v>0.59747254199143462</v>
      </c>
      <c r="AB105" s="77">
        <f>SUM('Valores Correntes'!Q102:Q105)/SUM('Valores Correntes'!$R102:$R105)</f>
        <v>0.13353515132890148</v>
      </c>
      <c r="AC105" s="79"/>
      <c r="AD105" s="78">
        <f>'Acum. em 4 trimestres'!B105/100</f>
        <v>3.2233146411610569E-2</v>
      </c>
      <c r="AE105" s="78">
        <f>'Acum. em 4 trimestres'!G105/100</f>
        <v>-1.2239697082744527E-2</v>
      </c>
      <c r="AF105" s="78">
        <f>'Acum. em 4 trimestres'!O105/100</f>
        <v>-3.9367538438294547E-2</v>
      </c>
      <c r="AG105" s="78">
        <f>'Acum. em 4 trimestres'!Q105/100</f>
        <v>-3.3605693432977146E-2</v>
      </c>
      <c r="AH105" s="1" t="s">
        <v>19</v>
      </c>
      <c r="AI105" s="78">
        <f t="shared" si="75"/>
        <v>1.4811651030062611E-3</v>
      </c>
      <c r="AJ105" s="78">
        <f t="shared" si="76"/>
        <v>-2.3112589342251843E-3</v>
      </c>
      <c r="AK105" s="78">
        <f t="shared" si="77"/>
        <v>-2.464929205166572E-2</v>
      </c>
      <c r="AL105" s="78">
        <f t="shared" si="78"/>
        <v>-4.6739789770389832E-3</v>
      </c>
      <c r="AM105" s="81">
        <f>'PIB Var. Real 4t'!Z104</f>
        <v>-2.9452068671687481E-2</v>
      </c>
      <c r="AN105" s="78">
        <f>SUM(AI105:AL105)-('Acum. em 4 trimestres'!R105/100)</f>
        <v>-7.0129618823614598E-4</v>
      </c>
      <c r="AR105" s="81">
        <f>SUM('Valores Correntes'!S102:S105)/SUM('Valores Correntes'!$R102:$R105)</f>
        <v>0.61797680886741935</v>
      </c>
      <c r="AS105" s="81">
        <f>SUM('Valores Correntes'!T102:T105)/SUM('Valores Correntes'!$R102:$R105)</f>
        <v>0.19591034366020865</v>
      </c>
      <c r="AT105" s="81">
        <f>SUM('Valores Correntes'!U102:U105)/SUM('Valores Correntes'!$R102:$R105)</f>
        <v>0.17155142147248414</v>
      </c>
      <c r="AU105" s="81">
        <f>SUM('Valores Correntes'!V102:V105)/SUM('Valores Correntes'!$R102:$R105)</f>
        <v>9.9846297667069081E-3</v>
      </c>
      <c r="AV105" s="81">
        <f>SUM('Valores Correntes'!W102:W105)/SUM('Valores Correntes'!$R102:$R105)</f>
        <v>0.17058708980789355</v>
      </c>
      <c r="AW105" s="81">
        <f>SUM('Valores Correntes'!X102:X105)/SUM('Valores Correntes'!$R102:$R105)</f>
        <v>0.16601029357471245</v>
      </c>
      <c r="AY105" s="80">
        <f>'Acum. em 4 trimestres'!S105/100</f>
        <v>-5.0158126789891726E-2</v>
      </c>
      <c r="AZ105" s="80">
        <f>'Acum. em 4 trimestres'!T105/100</f>
        <v>-4.1648316678103307E-2</v>
      </c>
      <c r="BA105" s="80">
        <f>'Acum. em 4 trimestres'!U105/100</f>
        <v>-4.5062391315676686E-3</v>
      </c>
      <c r="BB105" s="80"/>
      <c r="BC105" s="80">
        <f>'Acum. em 4 trimestres'!V105/100</f>
        <v>-1.7453286852678773E-2</v>
      </c>
      <c r="BD105" s="80">
        <f>'Acum. em 4 trimestres'!W105/100</f>
        <v>-8.6031725201804465E-2</v>
      </c>
      <c r="BF105" s="1" t="s">
        <v>19</v>
      </c>
      <c r="BG105" s="83">
        <f t="shared" ref="BG105:BL105" si="111">AY105*AR101</f>
        <v>-3.2568670210228995E-2</v>
      </c>
      <c r="BH105" s="83">
        <f t="shared" si="111"/>
        <v>-8.2664476314345779E-3</v>
      </c>
      <c r="BI105" s="83">
        <f t="shared" si="111"/>
        <v>-7.100646906687668E-4</v>
      </c>
      <c r="BJ105" s="83">
        <f t="shared" si="111"/>
        <v>0</v>
      </c>
      <c r="BK105" s="83">
        <f t="shared" si="111"/>
        <v>-2.4967307565993257E-3</v>
      </c>
      <c r="BL105" s="83">
        <f t="shared" si="111"/>
        <v>-1.3139153139896461E-2</v>
      </c>
      <c r="BM105" s="83">
        <f t="shared" si="81"/>
        <v>-2.9452068671687481E-2</v>
      </c>
      <c r="BO105" s="83">
        <f t="shared" si="82"/>
        <v>-3.0902760149035209E-2</v>
      </c>
      <c r="BQ105" s="83">
        <f t="shared" si="83"/>
        <v>1.4506914773477278E-3</v>
      </c>
    </row>
    <row r="106" spans="1:69" ht="12.75" customHeight="1" x14ac:dyDescent="0.25">
      <c r="A106" s="110" t="s">
        <v>18</v>
      </c>
      <c r="B106" s="111">
        <v>23554.027783609501</v>
      </c>
      <c r="C106" s="111">
        <v>2472.3368528256287</v>
      </c>
      <c r="D106" s="111">
        <v>29975.268248227523</v>
      </c>
      <c r="E106" s="111">
        <v>7057.5155094247821</v>
      </c>
      <c r="F106" s="111">
        <v>14680.738638953226</v>
      </c>
      <c r="G106" s="111">
        <v>55564.382882562175</v>
      </c>
      <c r="H106" s="111">
        <v>21500.36420074683</v>
      </c>
      <c r="I106" s="111">
        <v>7651.6957802214638</v>
      </c>
      <c r="J106" s="111">
        <v>13736.508995924845</v>
      </c>
      <c r="K106" s="111">
        <v>33548.168303121238</v>
      </c>
      <c r="L106" s="111">
        <v>32087.851674993439</v>
      </c>
      <c r="M106" s="111">
        <v>37198.07381224705</v>
      </c>
      <c r="N106" s="111">
        <v>38736.077964677061</v>
      </c>
      <c r="O106" s="111">
        <v>181186.56425590784</v>
      </c>
      <c r="P106" s="111">
        <v>258183.48104544755</v>
      </c>
      <c r="Q106" s="111">
        <v>43619.290110918169</v>
      </c>
      <c r="R106" s="112">
        <v>302479.09108998929</v>
      </c>
      <c r="S106" s="111">
        <v>196537.56793975466</v>
      </c>
      <c r="T106" s="111">
        <v>54883.185380863688</v>
      </c>
      <c r="U106" s="111">
        <v>58001.835827632785</v>
      </c>
      <c r="V106" s="111">
        <v>46822.510742417544</v>
      </c>
      <c r="W106" s="111">
        <v>42386.392622267827</v>
      </c>
      <c r="Y106" s="77">
        <f>SUM('Valores Correntes'!B103:B106)/SUM('Valores Correntes'!$R103:$R106)</f>
        <v>7.0735857535814475E-2</v>
      </c>
      <c r="Z106" s="77">
        <f>SUM('Valores Correntes'!G103:G106)/SUM('Valores Correntes'!$R103:$R106)</f>
        <v>0.20655105930500861</v>
      </c>
      <c r="AA106" s="77">
        <f>SUM('Valores Correntes'!O103:O106)/SUM('Valores Correntes'!$R103:$R106)</f>
        <v>0.58169631469315286</v>
      </c>
      <c r="AB106" s="77">
        <f>SUM('Valores Correntes'!Q103:Q106)/SUM('Valores Correntes'!$R103:$R106)</f>
        <v>0.14101676846602407</v>
      </c>
      <c r="AC106" s="79"/>
      <c r="AD106" s="78">
        <f>'Acum. em 4 trimestres'!B106/100</f>
        <v>1.1367315294474212E-2</v>
      </c>
      <c r="AE106" s="78">
        <f>'Acum. em 4 trimestres'!G106/100</f>
        <v>6.2867415501834722E-2</v>
      </c>
      <c r="AF106" s="78">
        <f>'Acum. em 4 trimestres'!O106/100</f>
        <v>9.0590916504567076E-3</v>
      </c>
      <c r="AG106" s="78">
        <f>'Acum. em 4 trimestres'!Q106/100</f>
        <v>3.4238654494185949E-2</v>
      </c>
      <c r="AH106" s="1" t="s">
        <v>18</v>
      </c>
      <c r="AI106" s="78">
        <f t="shared" si="75"/>
        <v>5.9639738741413661E-4</v>
      </c>
      <c r="AJ106" s="78">
        <f t="shared" si="76"/>
        <v>1.1987582070708679E-2</v>
      </c>
      <c r="AK106" s="78">
        <f t="shared" si="77"/>
        <v>5.6753983716030919E-3</v>
      </c>
      <c r="AL106" s="78">
        <f t="shared" si="78"/>
        <v>4.463596585784501E-3</v>
      </c>
      <c r="AM106" s="81">
        <f>'PIB Var. Real 4t'!Z105</f>
        <v>2.4016599674224759E-2</v>
      </c>
      <c r="AN106" s="78">
        <f>SUM(AI106:AL106)-('Acum. em 4 trimestres'!R106/100)</f>
        <v>-1.2936252587143517E-3</v>
      </c>
      <c r="AR106" s="81">
        <f>SUM('Valores Correntes'!S103:S106)/SUM('Valores Correntes'!$R103:$R106)</f>
        <v>0.61331380026472349</v>
      </c>
      <c r="AS106" s="81">
        <f>SUM('Valores Correntes'!T103:T106)/SUM('Valores Correntes'!$R103:$R106)</f>
        <v>0.18886144655974019</v>
      </c>
      <c r="AT106" s="81">
        <f>SUM('Valores Correntes'!U103:U106)/SUM('Valores Correntes'!$R103:$R106)</f>
        <v>0.176496652788877</v>
      </c>
      <c r="AU106" s="81">
        <f>SUM('Valores Correntes'!V103:V106)/SUM('Valores Correntes'!$R103:$R106)</f>
        <v>1.2023063946895899E-2</v>
      </c>
      <c r="AV106" s="81">
        <f>SUM('Valores Correntes'!W103:W106)/SUM('Valores Correntes'!$R103:$R106)</f>
        <v>0.17996715237051295</v>
      </c>
      <c r="AW106" s="81">
        <f>SUM('Valores Correntes'!X103:X106)/SUM('Valores Correntes'!$R103:$R106)</f>
        <v>0.1706621159307494</v>
      </c>
      <c r="AY106" s="80">
        <f>'Acum. em 4 trimestres'!S106/100</f>
        <v>-2.0448840034811289E-3</v>
      </c>
      <c r="AZ106" s="80">
        <f>'Acum. em 4 trimestres'!T106/100</f>
        <v>-2.9873313404167323E-3</v>
      </c>
      <c r="BA106" s="80">
        <f>'Acum. em 4 trimestres'!U106/100</f>
        <v>8.9621382803604308E-2</v>
      </c>
      <c r="BB106" s="80"/>
      <c r="BC106" s="80">
        <f>'Acum. em 4 trimestres'!V106/100</f>
        <v>1.3634128418580582E-2</v>
      </c>
      <c r="BD106" s="80">
        <f>'Acum. em 4 trimestres'!W106/100</f>
        <v>-7.4512850335148872E-3</v>
      </c>
      <c r="BF106" s="1" t="s">
        <v>18</v>
      </c>
      <c r="BG106" s="83">
        <f t="shared" ref="BG106:BL106" si="112">AY106*AR102</f>
        <v>-1.3118329521584527E-3</v>
      </c>
      <c r="BH106" s="83">
        <f t="shared" si="112"/>
        <v>-6.0468823558405957E-4</v>
      </c>
      <c r="BI106" s="83">
        <f t="shared" si="112"/>
        <v>1.40688732020519E-2</v>
      </c>
      <c r="BJ106" s="83">
        <f t="shared" si="112"/>
        <v>0</v>
      </c>
      <c r="BK106" s="83">
        <f t="shared" si="112"/>
        <v>2.0779579958886958E-3</v>
      </c>
      <c r="BL106" s="83">
        <f t="shared" si="112"/>
        <v>-1.164297319300232E-3</v>
      </c>
      <c r="BM106" s="83">
        <f t="shared" si="81"/>
        <v>2.4016599674224759E-2</v>
      </c>
      <c r="BO106" s="83">
        <f t="shared" si="82"/>
        <v>1.5394607329498317E-2</v>
      </c>
      <c r="BQ106" s="83">
        <f t="shared" si="83"/>
        <v>8.621992344726442E-3</v>
      </c>
    </row>
    <row r="107" spans="1:69" ht="12.75" customHeight="1" x14ac:dyDescent="0.25">
      <c r="A107" s="110" t="s">
        <v>17</v>
      </c>
      <c r="B107" s="111">
        <v>18423.491279142752</v>
      </c>
      <c r="C107" s="111">
        <v>2672.6278632990761</v>
      </c>
      <c r="D107" s="111">
        <v>30993.816797665433</v>
      </c>
      <c r="E107" s="111">
        <v>6822.2748785228459</v>
      </c>
      <c r="F107" s="111">
        <v>16050.834211957192</v>
      </c>
      <c r="G107" s="111">
        <v>57885.218119786441</v>
      </c>
      <c r="H107" s="111">
        <v>22927.658501448364</v>
      </c>
      <c r="I107" s="111">
        <v>7989.4503543559304</v>
      </c>
      <c r="J107" s="111">
        <v>14225.551294052353</v>
      </c>
      <c r="K107" s="111">
        <v>33879.200854018527</v>
      </c>
      <c r="L107" s="111">
        <v>32307.542005315387</v>
      </c>
      <c r="M107" s="111">
        <v>39677.692030818565</v>
      </c>
      <c r="N107" s="111">
        <v>39203.693602382336</v>
      </c>
      <c r="O107" s="111">
        <v>187845.52005111618</v>
      </c>
      <c r="P107" s="111">
        <v>263275.59267946659</v>
      </c>
      <c r="Q107" s="111">
        <v>45826.739320035813</v>
      </c>
      <c r="R107" s="112">
        <v>309680.92561979004</v>
      </c>
      <c r="S107" s="111">
        <v>205039.32832330387</v>
      </c>
      <c r="T107" s="111">
        <v>55602.59196857638</v>
      </c>
      <c r="U107" s="111">
        <v>61006.807753552763</v>
      </c>
      <c r="V107" s="111">
        <v>42730.212360237769</v>
      </c>
      <c r="W107" s="111">
        <v>43031.602120433963</v>
      </c>
      <c r="Y107" s="77">
        <f>SUM('Valores Correntes'!B104:B107)/SUM('Valores Correntes'!$R104:$R107)</f>
        <v>6.8495800149825606E-2</v>
      </c>
      <c r="Z107" s="77">
        <f>SUM('Valores Correntes'!G104:G107)/SUM('Valores Correntes'!$R104:$R107)</f>
        <v>0.21513501477336291</v>
      </c>
      <c r="AA107" s="77">
        <f>SUM('Valores Correntes'!O104:O107)/SUM('Valores Correntes'!$R104:$R107)</f>
        <v>0.57311039500952143</v>
      </c>
      <c r="AB107" s="77">
        <f>SUM('Valores Correntes'!Q104:Q107)/SUM('Valores Correntes'!$R104:$R107)</f>
        <v>0.14325879006729014</v>
      </c>
      <c r="AC107" s="79"/>
      <c r="AD107" s="78">
        <f>'Acum. em 4 trimestres'!B107/100</f>
        <v>-8.7702248488629175E-3</v>
      </c>
      <c r="AE107" s="78">
        <f>'Acum. em 4 trimestres'!G107/100</f>
        <v>6.660819380534444E-2</v>
      </c>
      <c r="AF107" s="78">
        <f>'Acum. em 4 trimestres'!O107/100</f>
        <v>3.4316175725342957E-2</v>
      </c>
      <c r="AG107" s="78">
        <f>'Acum. em 4 trimestres'!Q107/100</f>
        <v>6.0949221946102972E-2</v>
      </c>
      <c r="AH107" s="1" t="s">
        <v>17</v>
      </c>
      <c r="AI107" s="78">
        <f t="shared" si="75"/>
        <v>-4.8647713170475596E-4</v>
      </c>
      <c r="AJ107" s="78">
        <f t="shared" si="76"/>
        <v>1.2870193038027599E-2</v>
      </c>
      <c r="AK107" s="78">
        <f t="shared" si="77"/>
        <v>2.129186992238943E-2</v>
      </c>
      <c r="AL107" s="78">
        <f t="shared" si="78"/>
        <v>7.9750129587607757E-3</v>
      </c>
      <c r="AM107" s="81">
        <f>'PIB Var. Real 4t'!Z106</f>
        <v>4.2928429209754704E-2</v>
      </c>
      <c r="AN107" s="78">
        <f>SUM(AI107:AL107)-('Acum. em 4 trimestres'!R107/100)</f>
        <v>-1.2778304222816547E-3</v>
      </c>
      <c r="AR107" s="81">
        <f>SUM('Valores Correntes'!S104:S107)/SUM('Valores Correntes'!$R104:$R107)</f>
        <v>0.61192483347325288</v>
      </c>
      <c r="AS107" s="81">
        <f>SUM('Valores Correntes'!T104:T107)/SUM('Valores Correntes'!$R104:$R107)</f>
        <v>0.18568646624405871</v>
      </c>
      <c r="AT107" s="81">
        <f>SUM('Valores Correntes'!U104:U107)/SUM('Valores Correntes'!$R104:$R107)</f>
        <v>0.18087561211089642</v>
      </c>
      <c r="AU107" s="81">
        <f>SUM('Valores Correntes'!V104:V107)/SUM('Valores Correntes'!$R104:$R107)</f>
        <v>1.3682354694617016E-2</v>
      </c>
      <c r="AV107" s="81">
        <f>SUM('Valores Correntes'!W104:W107)/SUM('Valores Correntes'!$R104:$R107)</f>
        <v>0.18615896624199696</v>
      </c>
      <c r="AW107" s="81">
        <f>SUM('Valores Correntes'!X104:X107)/SUM('Valores Correntes'!$R104:$R107)</f>
        <v>0.1783282327648219</v>
      </c>
      <c r="AY107" s="80">
        <f>'Acum. em 4 trimestres'!S107/100</f>
        <v>2.085369523829339E-2</v>
      </c>
      <c r="AZ107" s="80">
        <f>'Acum. em 4 trimestres'!T107/100</f>
        <v>2.3497801208509417E-2</v>
      </c>
      <c r="BA107" s="80">
        <f>'Acum. em 4 trimestres'!U107/100</f>
        <v>0.15470230269372598</v>
      </c>
      <c r="BB107" s="80"/>
      <c r="BC107" s="80">
        <f>'Acum. em 4 trimestres'!V107/100</f>
        <v>2.4110674696397272E-2</v>
      </c>
      <c r="BD107" s="80">
        <f>'Acum. em 4 trimestres'!W107/100</f>
        <v>0.11853538030871548</v>
      </c>
      <c r="BF107" s="1" t="s">
        <v>17</v>
      </c>
      <c r="BG107" s="83">
        <f t="shared" ref="BG107:BL107" si="113">AY107*AR103</f>
        <v>1.3247049443919582E-2</v>
      </c>
      <c r="BH107" s="83">
        <f t="shared" si="113"/>
        <v>4.7557127897866428E-3</v>
      </c>
      <c r="BI107" s="83">
        <f t="shared" si="113"/>
        <v>2.4281833406184596E-2</v>
      </c>
      <c r="BJ107" s="83">
        <f t="shared" si="113"/>
        <v>0</v>
      </c>
      <c r="BK107" s="83">
        <f t="shared" si="113"/>
        <v>3.8319229572710981E-3</v>
      </c>
      <c r="BL107" s="83">
        <f t="shared" si="113"/>
        <v>1.8124533928522379E-2</v>
      </c>
      <c r="BM107" s="83">
        <f t="shared" si="81"/>
        <v>4.2928429209754704E-2</v>
      </c>
      <c r="BO107" s="83">
        <f t="shared" si="82"/>
        <v>2.7991984668639541E-2</v>
      </c>
      <c r="BQ107" s="83">
        <f t="shared" si="83"/>
        <v>1.4936444541115163E-2</v>
      </c>
    </row>
    <row r="108" spans="1:69" ht="12.75" customHeight="1" x14ac:dyDescent="0.25">
      <c r="A108" s="113" t="s">
        <v>16</v>
      </c>
      <c r="B108" s="111">
        <v>14291.558697946482</v>
      </c>
      <c r="C108" s="111">
        <v>2526.6245407013812</v>
      </c>
      <c r="D108" s="111">
        <v>27948.601667144878</v>
      </c>
      <c r="E108" s="111">
        <v>6868.4958200438259</v>
      </c>
      <c r="F108" s="111">
        <v>15578.878341142707</v>
      </c>
      <c r="G108" s="111">
        <v>54092.983804790798</v>
      </c>
      <c r="H108" s="111">
        <v>22856.050862318705</v>
      </c>
      <c r="I108" s="111">
        <v>8065.6018509010628</v>
      </c>
      <c r="J108" s="111">
        <v>15693.125927266281</v>
      </c>
      <c r="K108" s="111">
        <v>35513.576214506662</v>
      </c>
      <c r="L108" s="111">
        <v>32723.654303448835</v>
      </c>
      <c r="M108" s="111">
        <v>40869.23760712568</v>
      </c>
      <c r="N108" s="111">
        <v>39631.891998245781</v>
      </c>
      <c r="O108" s="111">
        <v>191912.94153120695</v>
      </c>
      <c r="P108" s="111">
        <v>260092.18435186092</v>
      </c>
      <c r="Q108" s="111">
        <v>46470.749800099133</v>
      </c>
      <c r="R108" s="112">
        <v>307035.75281676202</v>
      </c>
      <c r="S108" s="111">
        <v>212706.86843898305</v>
      </c>
      <c r="T108" s="111">
        <v>57304.042706634013</v>
      </c>
      <c r="U108" s="111">
        <v>60277.755429145102</v>
      </c>
      <c r="V108" s="111">
        <v>40181.77676369853</v>
      </c>
      <c r="W108" s="111">
        <v>43535.670972398417</v>
      </c>
      <c r="Y108" s="77">
        <f>SUM('Valores Correntes'!B105:B108)/SUM('Valores Correntes'!$R105:$R108)</f>
        <v>6.558762612073811E-2</v>
      </c>
      <c r="Z108" s="77">
        <f>SUM('Valores Correntes'!G105:G108)/SUM('Valores Correntes'!$R105:$R108)</f>
        <v>0.22123475195366005</v>
      </c>
      <c r="AA108" s="77">
        <f>SUM('Valores Correntes'!O105:O108)/SUM('Valores Correntes'!$R105:$R108)</f>
        <v>0.56913384188389315</v>
      </c>
      <c r="AB108" s="77">
        <f>SUM('Valores Correntes'!Q105:Q108)/SUM('Valores Correntes'!$R105:$R108)</f>
        <v>0.14404378004170865</v>
      </c>
      <c r="AC108" s="79"/>
      <c r="AD108" s="78">
        <f>'Acum. em 4 trimestres'!B108/100</f>
        <v>3.4512707597134096E-5</v>
      </c>
      <c r="AE108" s="78">
        <f>'Acum. em 4 trimestres'!G108/100</f>
        <v>5.0353120518480177E-2</v>
      </c>
      <c r="AF108" s="78">
        <f>'Acum. em 4 trimestres'!O108/100</f>
        <v>4.8029514166278764E-2</v>
      </c>
      <c r="AG108" s="78">
        <f>'Acum. em 4 trimestres'!Q108/100</f>
        <v>6.2162694538818064E-2</v>
      </c>
      <c r="AH108" s="1" t="s">
        <v>16</v>
      </c>
      <c r="AI108" s="78">
        <f t="shared" ref="AI108:AI124" si="114">Y104*AD108</f>
        <v>1.9711881572487291E-6</v>
      </c>
      <c r="AJ108" s="78">
        <f t="shared" ref="AJ108:AJ124" si="115">Z104*AE108</f>
        <v>9.8219393012694486E-3</v>
      </c>
      <c r="AK108" s="78">
        <f t="shared" ref="AK108:AK124" si="116">AA104*AF108</f>
        <v>2.9513389423900624E-2</v>
      </c>
      <c r="AL108" s="78">
        <f t="shared" ref="AL108:AL124" si="117">AB104*AG108</f>
        <v>8.2887437608889381E-3</v>
      </c>
      <c r="AM108" s="81">
        <f>'PIB Var. Real 4t'!Z107</f>
        <v>4.7626043674215746E-2</v>
      </c>
      <c r="AN108" s="78">
        <f>SUM(AI108:AL108)-('Acum. em 4 trimestres'!R108/100)</f>
        <v>5.134781488891349E-16</v>
      </c>
      <c r="AR108" s="81">
        <f>SUM('Valores Correntes'!S105:S108)/SUM('Valores Correntes'!$R105:$R108)</f>
        <v>0.61367996640476064</v>
      </c>
      <c r="AS108" s="81">
        <f>SUM('Valores Correntes'!T105:T108)/SUM('Valores Correntes'!$R105:$R108)</f>
        <v>0.18547588360454675</v>
      </c>
      <c r="AT108" s="81">
        <f>SUM('Valores Correntes'!U105:U108)/SUM('Valores Correntes'!$R105:$R108)</f>
        <v>0.17917849053789681</v>
      </c>
      <c r="AU108" s="81">
        <f>SUM('Valores Correntes'!V105:V108)/SUM('Valores Correntes'!$R105:$R108)</f>
        <v>1.6040359671443002E-2</v>
      </c>
      <c r="AV108" s="81">
        <f>SUM('Valores Correntes'!W105:W108)/SUM('Valores Correntes'!$R105:$R108)</f>
        <v>0.19109430368696448</v>
      </c>
      <c r="AW108" s="81">
        <f>SUM('Valores Correntes'!X105:X108)/SUM('Valores Correntes'!$R105:$R108)</f>
        <v>0.18546900390561175</v>
      </c>
      <c r="AY108" s="80">
        <f>'Acum. em 4 trimestres'!S108/100</f>
        <v>2.9576250228510848E-2</v>
      </c>
      <c r="AZ108" s="80">
        <f>'Acum. em 4 trimestres'!T108/100</f>
        <v>4.172616741029489E-2</v>
      </c>
      <c r="BA108" s="80">
        <f>'Acum. em 4 trimestres'!U108/100</f>
        <v>0.12907119089813945</v>
      </c>
      <c r="BB108" s="80"/>
      <c r="BC108" s="80">
        <f>'Acum. em 4 trimestres'!V108/100</f>
        <v>4.3822566038064448E-2</v>
      </c>
      <c r="BD108" s="80">
        <f>'Acum. em 4 trimestres'!W108/100</f>
        <v>0.13752053257629626</v>
      </c>
      <c r="BF108" s="1" t="s">
        <v>16</v>
      </c>
      <c r="BG108" s="83">
        <f t="shared" ref="BG108:BL108" si="118">AY108*AR104</f>
        <v>1.867562771205819E-2</v>
      </c>
      <c r="BH108" s="83">
        <f t="shared" si="118"/>
        <v>8.4016276552143256E-3</v>
      </c>
      <c r="BI108" s="83">
        <f t="shared" si="118"/>
        <v>2.1375507755565546E-2</v>
      </c>
      <c r="BJ108" s="83">
        <f t="shared" si="118"/>
        <v>0</v>
      </c>
      <c r="BK108" s="83">
        <f t="shared" si="118"/>
        <v>7.2103686951767677E-3</v>
      </c>
      <c r="BL108" s="83">
        <f t="shared" si="118"/>
        <v>2.1794978095572484E-2</v>
      </c>
      <c r="BM108" s="83">
        <f t="shared" si="81"/>
        <v>4.7626043674215746E-2</v>
      </c>
      <c r="BO108" s="83">
        <f t="shared" si="82"/>
        <v>3.3868153722442347E-2</v>
      </c>
      <c r="BQ108" s="83">
        <f t="shared" si="83"/>
        <v>1.3757889951773399E-2</v>
      </c>
    </row>
    <row r="109" spans="1:69" ht="12.75" customHeight="1" x14ac:dyDescent="0.25">
      <c r="A109" s="106" t="s">
        <v>15</v>
      </c>
      <c r="B109" s="107">
        <v>25553.869887864694</v>
      </c>
      <c r="C109" s="107">
        <v>2255.8044028994591</v>
      </c>
      <c r="D109" s="107">
        <v>27618.151943347628</v>
      </c>
      <c r="E109" s="107">
        <v>7540.1611124408182</v>
      </c>
      <c r="F109" s="107">
        <v>15497.894377967714</v>
      </c>
      <c r="G109" s="107">
        <v>53051.760780961384</v>
      </c>
      <c r="H109" s="107">
        <v>21122.578708705169</v>
      </c>
      <c r="I109" s="107">
        <v>8041.666996051832</v>
      </c>
      <c r="J109" s="107">
        <v>13665.330316554351</v>
      </c>
      <c r="K109" s="107">
        <v>33192.398062115826</v>
      </c>
      <c r="L109" s="107">
        <v>32029.923746328805</v>
      </c>
      <c r="M109" s="107">
        <v>39796.856755733177</v>
      </c>
      <c r="N109" s="107">
        <v>39324.609446706869</v>
      </c>
      <c r="O109" s="107">
        <v>184515.23484823178</v>
      </c>
      <c r="P109" s="107">
        <v>260844.16439131813</v>
      </c>
      <c r="Q109" s="107">
        <v>43959.942961586828</v>
      </c>
      <c r="R109" s="108">
        <v>305423.34564998315</v>
      </c>
      <c r="S109" s="107">
        <v>202049.26461930669</v>
      </c>
      <c r="T109" s="107">
        <v>53623.799912349517</v>
      </c>
      <c r="U109" s="107">
        <v>57037.997827497857</v>
      </c>
      <c r="V109" s="107">
        <v>40512.587923603991</v>
      </c>
      <c r="W109" s="107">
        <v>40352.701165259903</v>
      </c>
      <c r="Y109" s="77">
        <f>SUM('Valores Correntes'!B106:B109)/SUM('Valores Correntes'!$R106:$R109)</f>
        <v>5.639505719247026E-2</v>
      </c>
      <c r="Z109" s="77">
        <f>SUM('Valores Correntes'!G106:G109)/SUM('Valores Correntes'!$R106:$R109)</f>
        <v>0.22464821934113008</v>
      </c>
      <c r="AA109" s="77">
        <f>SUM('Valores Correntes'!O106:O109)/SUM('Valores Correntes'!$R106:$R109)</f>
        <v>0.57366922999319869</v>
      </c>
      <c r="AB109" s="77">
        <f>SUM('Valores Correntes'!Q106:Q109)/SUM('Valores Correntes'!$R106:$R109)</f>
        <v>0.145287493473201</v>
      </c>
      <c r="AC109" s="79"/>
      <c r="AD109" s="78">
        <f>'Acum. em 4 trimestres'!B109/100</f>
        <v>-3.3753055009712485E-2</v>
      </c>
      <c r="AE109" s="78">
        <f>'Acum. em 4 trimestres'!G109/100</f>
        <v>2.8939874464390059E-2</v>
      </c>
      <c r="AF109" s="78">
        <f>'Acum. em 4 trimestres'!O109/100</f>
        <v>5.8854779673954027E-2</v>
      </c>
      <c r="AG109" s="78">
        <f>'Acum. em 4 trimestres'!Q109/100</f>
        <v>5.534624480564565E-2</v>
      </c>
      <c r="AH109" s="1" t="s">
        <v>15</v>
      </c>
      <c r="AI109" s="78">
        <f t="shared" si="114"/>
        <v>-2.3502711958515508E-3</v>
      </c>
      <c r="AJ109" s="78">
        <f t="shared" si="115"/>
        <v>5.769480708818395E-3</v>
      </c>
      <c r="AK109" s="78">
        <f t="shared" si="116"/>
        <v>3.516411482014313E-2</v>
      </c>
      <c r="AL109" s="78">
        <f t="shared" si="117"/>
        <v>7.3906691756083194E-3</v>
      </c>
      <c r="AM109" s="81">
        <f>'PIB Var. Real 4t'!Z108</f>
        <v>4.6781612304360953E-2</v>
      </c>
      <c r="AN109" s="78">
        <f>SUM(AI109:AL109)-('Acum. em 4 trimestres'!R109/100)</f>
        <v>-8.0761879564265893E-4</v>
      </c>
      <c r="AR109" s="81">
        <f>SUM('Valores Correntes'!S106:S109)/SUM('Valores Correntes'!$R106:$R109)</f>
        <v>0.62324288921749238</v>
      </c>
      <c r="AS109" s="81">
        <f>SUM('Valores Correntes'!T106:T109)/SUM('Valores Correntes'!$R106:$R109)</f>
        <v>0.18495434515326847</v>
      </c>
      <c r="AT109" s="81">
        <f>SUM('Valores Correntes'!U106:U109)/SUM('Valores Correntes'!$R106:$R109)</f>
        <v>0.17745687345541614</v>
      </c>
      <c r="AU109" s="81">
        <f>SUM('Valores Correntes'!V106:V109)/SUM('Valores Correntes'!$R106:$R109)</f>
        <v>3.9923562496966087E-3</v>
      </c>
      <c r="AV109" s="81">
        <f>SUM('Valores Correntes'!W106:W109)/SUM('Valores Correntes'!$R106:$R109)</f>
        <v>0.19663518463093141</v>
      </c>
      <c r="AW109" s="81">
        <f>SUM('Valores Correntes'!X106:X109)/SUM('Valores Correntes'!$R106:$R109)</f>
        <v>0.18628164870680494</v>
      </c>
      <c r="AY109" s="80">
        <f>'Acum. em 4 trimestres'!S109/100</f>
        <v>3.7872030918779886E-2</v>
      </c>
      <c r="AZ109" s="80">
        <f>'Acum. em 4 trimestres'!T109/100</f>
        <v>5.7084186854862384E-2</v>
      </c>
      <c r="BA109" s="80">
        <f>'Acum. em 4 trimestres'!U109/100</f>
        <v>7.9978994455844221E-2</v>
      </c>
      <c r="BB109" s="80"/>
      <c r="BC109" s="80">
        <f>'Acum. em 4 trimestres'!V109/100</f>
        <v>6.4954644430018194E-2</v>
      </c>
      <c r="BD109" s="80">
        <f>'Acum. em 4 trimestres'!W109/100</f>
        <v>8.2386139688407578E-2</v>
      </c>
      <c r="BF109" s="1" t="s">
        <v>15</v>
      </c>
      <c r="BG109" s="83">
        <f t="shared" ref="BG109:BL109" si="119">AY109*AR105</f>
        <v>2.3404036812515835E-2</v>
      </c>
      <c r="BH109" s="83">
        <f t="shared" si="119"/>
        <v>1.1183382664299656E-2</v>
      </c>
      <c r="BI109" s="83">
        <f t="shared" si="119"/>
        <v>1.3720510186840005E-2</v>
      </c>
      <c r="BJ109" s="83">
        <f t="shared" si="119"/>
        <v>0</v>
      </c>
      <c r="BK109" s="83">
        <f t="shared" si="119"/>
        <v>1.1080423762823307E-2</v>
      </c>
      <c r="BL109" s="83">
        <f t="shared" si="119"/>
        <v>1.3676947236159811E-2</v>
      </c>
      <c r="BM109" s="83">
        <f t="shared" si="81"/>
        <v>4.6781612304360953E-2</v>
      </c>
      <c r="BO109" s="83">
        <f t="shared" si="82"/>
        <v>4.5711406190318993E-2</v>
      </c>
      <c r="BQ109" s="83">
        <f t="shared" si="83"/>
        <v>1.0702061140419605E-3</v>
      </c>
    </row>
    <row r="110" spans="1:69" ht="12.75" customHeight="1" x14ac:dyDescent="0.25">
      <c r="A110" s="106" t="s">
        <v>14</v>
      </c>
      <c r="B110" s="107">
        <v>23337.242263379685</v>
      </c>
      <c r="C110" s="107">
        <v>2387.8067956525506</v>
      </c>
      <c r="D110" s="107">
        <v>29592.062908549222</v>
      </c>
      <c r="E110" s="107">
        <v>7818.849292974025</v>
      </c>
      <c r="F110" s="107">
        <v>15990.882632842562</v>
      </c>
      <c r="G110" s="107">
        <v>56164.418727321208</v>
      </c>
      <c r="H110" s="107">
        <v>22020.863780204792</v>
      </c>
      <c r="I110" s="107">
        <v>8350.6973814116209</v>
      </c>
      <c r="J110" s="107">
        <v>14313.465470943465</v>
      </c>
      <c r="K110" s="107">
        <v>32922.544229931453</v>
      </c>
      <c r="L110" s="107">
        <v>32520.662250734149</v>
      </c>
      <c r="M110" s="107">
        <v>42170.052335943888</v>
      </c>
      <c r="N110" s="107">
        <v>39300.674328935667</v>
      </c>
      <c r="O110" s="107">
        <v>189757.62275512927</v>
      </c>
      <c r="P110" s="107">
        <v>267398.28804789053</v>
      </c>
      <c r="Q110" s="107">
        <v>45167.728165044231</v>
      </c>
      <c r="R110" s="108">
        <v>313198.50680868764</v>
      </c>
      <c r="S110" s="107">
        <v>207296.006653377</v>
      </c>
      <c r="T110" s="107">
        <v>55885.825613538786</v>
      </c>
      <c r="U110" s="107">
        <v>59158.76429389383</v>
      </c>
      <c r="V110" s="107">
        <v>44910.104075650277</v>
      </c>
      <c r="W110" s="107">
        <v>42369.142074280542</v>
      </c>
      <c r="Y110" s="77">
        <f>SUM('Valores Correntes'!B107:B110)/SUM('Valores Correntes'!$R107:$R110)</f>
        <v>5.3836442305058664E-2</v>
      </c>
      <c r="Z110" s="77">
        <f>SUM('Valores Correntes'!G107:G110)/SUM('Valores Correntes'!$R107:$R110)</f>
        <v>0.22796010700914762</v>
      </c>
      <c r="AA110" s="77">
        <f>SUM('Valores Correntes'!O107:O110)/SUM('Valores Correntes'!$R107:$R110)</f>
        <v>0.57409403045333918</v>
      </c>
      <c r="AB110" s="77">
        <f>SUM('Valores Correntes'!Q107:Q110)/SUM('Valores Correntes'!$R107:$R110)</f>
        <v>0.14410942023245443</v>
      </c>
      <c r="AC110" s="79"/>
      <c r="AD110" s="78">
        <f>'Acum. em 4 trimestres'!B110/100</f>
        <v>-3.1157178423374399E-2</v>
      </c>
      <c r="AE110" s="78">
        <f>'Acum. em 4 trimestres'!G110/100</f>
        <v>-8.8049909387982739E-3</v>
      </c>
      <c r="AF110" s="78">
        <f>'Acum. em 4 trimestres'!O110/100</f>
        <v>4.4824524700671109E-2</v>
      </c>
      <c r="AG110" s="78">
        <f>'Acum. em 4 trimestres'!Q110/100</f>
        <v>2.7517297823996367E-2</v>
      </c>
      <c r="AH110" s="1" t="s">
        <v>14</v>
      </c>
      <c r="AI110" s="78">
        <f t="shared" si="114"/>
        <v>-2.2039297341737642E-3</v>
      </c>
      <c r="AJ110" s="78">
        <f t="shared" si="115"/>
        <v>-1.8186802055797857E-3</v>
      </c>
      <c r="AK110" s="78">
        <f t="shared" si="116"/>
        <v>2.6074260826252586E-2</v>
      </c>
      <c r="AL110" s="78">
        <f t="shared" si="117"/>
        <v>3.8804004160571236E-3</v>
      </c>
      <c r="AM110" s="81">
        <f>'PIB Var. Real 4t'!Z109</f>
        <v>2.666728067269819E-2</v>
      </c>
      <c r="AN110" s="78">
        <f>SUM(AI110:AL110)-('Acum. em 4 trimestres'!R110/100)</f>
        <v>-7.3522937014203205E-4</v>
      </c>
      <c r="AR110" s="81">
        <f>SUM('Valores Correntes'!S107:S110)/SUM('Valores Correntes'!$R107:$R110)</f>
        <v>0.62977779789861499</v>
      </c>
      <c r="AS110" s="81">
        <f>SUM('Valores Correntes'!T107:T110)/SUM('Valores Correntes'!$R107:$R110)</f>
        <v>0.18361302157727524</v>
      </c>
      <c r="AT110" s="81">
        <f>SUM('Valores Correntes'!U107:U110)/SUM('Valores Correntes'!$R107:$R110)</f>
        <v>0.17709566976030125</v>
      </c>
      <c r="AU110" s="81">
        <f>SUM('Valores Correntes'!V107:V110)/SUM('Valores Correntes'!$R107:$R110)</f>
        <v>4.5240801676243265E-3</v>
      </c>
      <c r="AV110" s="81">
        <f>SUM('Valores Correntes'!W107:W110)/SUM('Valores Correntes'!$R107:$R110)</f>
        <v>0.19364434165459316</v>
      </c>
      <c r="AW110" s="81">
        <f>SUM('Valores Correntes'!X107:X110)/SUM('Valores Correntes'!$R107:$R110)</f>
        <v>0.18865491105840926</v>
      </c>
      <c r="AY110" s="80">
        <f>'Acum. em 4 trimestres'!S110/100</f>
        <v>2.8892006064594744E-2</v>
      </c>
      <c r="AZ110" s="80">
        <f>'Acum. em 4 trimestres'!T110/100</f>
        <v>4.1343649839209906E-2</v>
      </c>
      <c r="BA110" s="80">
        <f>'Acum. em 4 trimestres'!U110/100</f>
        <v>2.7930475820769463E-2</v>
      </c>
      <c r="BB110" s="80"/>
      <c r="BC110" s="80">
        <f>'Acum. em 4 trimestres'!V110/100</f>
        <v>1.9964691285207392E-2</v>
      </c>
      <c r="BD110" s="80">
        <f>'Acum. em 4 trimestres'!W110/100</f>
        <v>3.1185911619846074E-2</v>
      </c>
      <c r="BF110" s="1" t="s">
        <v>14</v>
      </c>
      <c r="BG110" s="83">
        <f t="shared" ref="BG110:BL110" si="120">AY110*AR106</f>
        <v>1.7719866036748039E-2</v>
      </c>
      <c r="BH110" s="83">
        <f t="shared" si="120"/>
        <v>7.8082215146925531E-3</v>
      </c>
      <c r="BI110" s="83">
        <f t="shared" si="120"/>
        <v>4.929635493166472E-3</v>
      </c>
      <c r="BJ110" s="83">
        <f t="shared" si="120"/>
        <v>0</v>
      </c>
      <c r="BK110" s="83">
        <f t="shared" si="120"/>
        <v>3.5929886385551706E-3</v>
      </c>
      <c r="BL110" s="83">
        <f t="shared" si="120"/>
        <v>5.3222536642722751E-3</v>
      </c>
      <c r="BM110" s="83">
        <f t="shared" si="81"/>
        <v>2.666728067269819E-2</v>
      </c>
      <c r="BO110" s="83">
        <f t="shared" si="82"/>
        <v>2.8728458018889957E-2</v>
      </c>
      <c r="BQ110" s="83">
        <f t="shared" si="83"/>
        <v>-2.0611773461917671E-3</v>
      </c>
    </row>
    <row r="111" spans="1:69" ht="12.75" customHeight="1" x14ac:dyDescent="0.25">
      <c r="A111" s="106" t="s">
        <v>13</v>
      </c>
      <c r="B111" s="107">
        <v>20048.881196197206</v>
      </c>
      <c r="C111" s="107">
        <v>2593.7331466861815</v>
      </c>
      <c r="D111" s="107">
        <v>31501.781988464543</v>
      </c>
      <c r="E111" s="107">
        <v>7588.6891250464814</v>
      </c>
      <c r="F111" s="107">
        <v>17078.813915810111</v>
      </c>
      <c r="G111" s="107">
        <v>59413.269675025927</v>
      </c>
      <c r="H111" s="107">
        <v>23414.842802810974</v>
      </c>
      <c r="I111" s="107">
        <v>8745.0656321089646</v>
      </c>
      <c r="J111" s="107">
        <v>15101.827975611806</v>
      </c>
      <c r="K111" s="107">
        <v>34455.481493964413</v>
      </c>
      <c r="L111" s="107">
        <v>33184.098890220892</v>
      </c>
      <c r="M111" s="107">
        <v>44062.523257969966</v>
      </c>
      <c r="N111" s="107">
        <v>39951.801005610047</v>
      </c>
      <c r="O111" s="107">
        <v>197182.27320405192</v>
      </c>
      <c r="P111" s="107">
        <v>275136.67133534473</v>
      </c>
      <c r="Q111" s="107">
        <v>47295.635559237875</v>
      </c>
      <c r="R111" s="108">
        <v>323064.75687380601</v>
      </c>
      <c r="S111" s="107">
        <v>214782.71262451101</v>
      </c>
      <c r="T111" s="107">
        <v>57074.430235880653</v>
      </c>
      <c r="U111" s="107">
        <v>64101.505665307523</v>
      </c>
      <c r="V111" s="107">
        <v>46199.315311924925</v>
      </c>
      <c r="W111" s="107">
        <v>47737.647880999451</v>
      </c>
      <c r="Y111" s="77">
        <f>SUM('Valores Correntes'!B108:B111)/SUM('Valores Correntes'!$R108:$R111)</f>
        <v>5.6121592337423809E-2</v>
      </c>
      <c r="Z111" s="77">
        <f>SUM('Valores Correntes'!G108:G111)/SUM('Valores Correntes'!$R108:$R111)</f>
        <v>0.22711521588895459</v>
      </c>
      <c r="AA111" s="77">
        <f>SUM('Valores Correntes'!O108:O111)/SUM('Valores Correntes'!$R108:$R111)</f>
        <v>0.57692694659166521</v>
      </c>
      <c r="AB111" s="77">
        <f>SUM('Valores Correntes'!Q108:Q111)/SUM('Valores Correntes'!$R108:$R111)</f>
        <v>0.13983624518195639</v>
      </c>
      <c r="AC111" s="79"/>
      <c r="AD111" s="78">
        <f>'Acum. em 4 trimestres'!B111/100</f>
        <v>4.2065750149984371E-3</v>
      </c>
      <c r="AE111" s="78">
        <f>'Acum. em 4 trimestres'!G111/100</f>
        <v>-5.5807172468791411E-3</v>
      </c>
      <c r="AF111" s="78">
        <f>'Acum. em 4 trimestres'!O111/100</f>
        <v>4.2959074365263472E-2</v>
      </c>
      <c r="AG111" s="78">
        <f>'Acum. em 4 trimestres'!Q111/100</f>
        <v>2.0681247275447623E-2</v>
      </c>
      <c r="AH111" s="1" t="s">
        <v>13</v>
      </c>
      <c r="AI111" s="78">
        <f t="shared" si="114"/>
        <v>2.881327215425826E-4</v>
      </c>
      <c r="AJ111" s="78">
        <f t="shared" si="115"/>
        <v>-1.2006076873533052E-3</v>
      </c>
      <c r="AK111" s="78">
        <f t="shared" si="116"/>
        <v>2.4620292078719554E-2</v>
      </c>
      <c r="AL111" s="78">
        <f t="shared" si="117"/>
        <v>2.9627704617630674E-3</v>
      </c>
      <c r="AM111" s="81">
        <f>'PIB Var. Real 4t'!Z110</f>
        <v>2.7103780092185614E-2</v>
      </c>
      <c r="AN111" s="78">
        <f>SUM(AI111:AL111)-('Acum. em 4 trimestres'!R111/100)</f>
        <v>-4.3319251751371482E-4</v>
      </c>
      <c r="AR111" s="81">
        <f>SUM('Valores Correntes'!S108:S111)/SUM('Valores Correntes'!$R108:$R111)</f>
        <v>0.63193481899107262</v>
      </c>
      <c r="AS111" s="81">
        <f>SUM('Valores Correntes'!T108:T111)/SUM('Valores Correntes'!$R108:$R111)</f>
        <v>0.18338640120936131</v>
      </c>
      <c r="AT111" s="81">
        <f>SUM('Valores Correntes'!U108:U111)/SUM('Valores Correntes'!$R108:$R111)</f>
        <v>0.17748265342927647</v>
      </c>
      <c r="AU111" s="81">
        <f>SUM('Valores Correntes'!V108:V111)/SUM('Valores Correntes'!$R108:$R111)</f>
        <v>6.5982771834948032E-3</v>
      </c>
      <c r="AV111" s="81">
        <f>SUM('Valores Correntes'!W108:W111)/SUM('Valores Correntes'!$R108:$R111)</f>
        <v>0.19612257850387663</v>
      </c>
      <c r="AW111" s="81">
        <f>SUM('Valores Correntes'!X108:X111)/SUM('Valores Correntes'!$R108:$R111)</f>
        <v>0.1955247293170817</v>
      </c>
      <c r="AY111" s="80">
        <f>'Acum. em 4 trimestres'!S111/100</f>
        <v>3.1373310790898667E-2</v>
      </c>
      <c r="AZ111" s="80">
        <f>'Acum. em 4 trimestres'!T111/100</f>
        <v>3.2816385642097101E-2</v>
      </c>
      <c r="BA111" s="80">
        <f>'Acum. em 4 trimestres'!U111/100</f>
        <v>7.0500752177671266E-3</v>
      </c>
      <c r="BB111" s="80"/>
      <c r="BC111" s="80">
        <f>'Acum. em 4 trimestres'!V111/100</f>
        <v>3.452459959268328E-2</v>
      </c>
      <c r="BD111" s="80">
        <f>'Acum. em 4 trimestres'!W111/100</f>
        <v>1.0351161989319735E-2</v>
      </c>
      <c r="BF111" s="1" t="s">
        <v>13</v>
      </c>
      <c r="BG111" s="83">
        <f t="shared" ref="BG111:BL111" si="121">AY111*AR107</f>
        <v>1.9198107981225274E-2</v>
      </c>
      <c r="BH111" s="83">
        <f t="shared" si="121"/>
        <v>6.0935586847832767E-3</v>
      </c>
      <c r="BI111" s="83">
        <f t="shared" si="121"/>
        <v>1.2751866704414905E-3</v>
      </c>
      <c r="BJ111" s="83">
        <f t="shared" si="121"/>
        <v>0</v>
      </c>
      <c r="BK111" s="83">
        <f t="shared" si="121"/>
        <v>6.4270637700927884E-3</v>
      </c>
      <c r="BL111" s="83">
        <f t="shared" si="121"/>
        <v>1.8459044246177867E-3</v>
      </c>
      <c r="BM111" s="83">
        <f t="shared" si="81"/>
        <v>2.7103780092185614E-2</v>
      </c>
      <c r="BO111" s="83">
        <f t="shared" si="82"/>
        <v>3.1148012681925043E-2</v>
      </c>
      <c r="BQ111" s="83">
        <f t="shared" si="83"/>
        <v>-4.0442325897394292E-3</v>
      </c>
    </row>
    <row r="112" spans="1:69" ht="12.75" customHeight="1" x14ac:dyDescent="0.25">
      <c r="A112" s="109" t="s">
        <v>12</v>
      </c>
      <c r="B112" s="107">
        <v>13758.175070164873</v>
      </c>
      <c r="C112" s="107">
        <v>2563.6897948453939</v>
      </c>
      <c r="D112" s="107">
        <v>29063.526354827045</v>
      </c>
      <c r="E112" s="107">
        <v>7749.1481156217151</v>
      </c>
      <c r="F112" s="107">
        <v>16351.827806916175</v>
      </c>
      <c r="G112" s="107">
        <v>56588.363050100728</v>
      </c>
      <c r="H112" s="107">
        <v>23007.451693677089</v>
      </c>
      <c r="I112" s="107">
        <v>8693.0796020121506</v>
      </c>
      <c r="J112" s="107">
        <v>16408.592801222658</v>
      </c>
      <c r="K112" s="107">
        <v>35989.126913671302</v>
      </c>
      <c r="L112" s="107">
        <v>33645.291872516544</v>
      </c>
      <c r="M112" s="107">
        <v>44962.926709164603</v>
      </c>
      <c r="N112" s="107">
        <v>39344.965203430176</v>
      </c>
      <c r="O112" s="107">
        <v>198786.09207595239</v>
      </c>
      <c r="P112" s="107">
        <v>267236.15121249657</v>
      </c>
      <c r="Q112" s="107">
        <v>47491.325214913435</v>
      </c>
      <c r="R112" s="108">
        <v>315307.03814780398</v>
      </c>
      <c r="S112" s="107">
        <v>222473.3301507688</v>
      </c>
      <c r="T112" s="107">
        <v>57451.808329773572</v>
      </c>
      <c r="U112" s="107">
        <v>62222.391591265448</v>
      </c>
      <c r="V112" s="107">
        <v>44988.767798950852</v>
      </c>
      <c r="W112" s="107">
        <v>45101.933734040198</v>
      </c>
      <c r="Y112" s="77">
        <f>SUM('Valores Correntes'!B109:B112)/SUM('Valores Correntes'!$R109:$R112)</f>
        <v>5.7674749084221585E-2</v>
      </c>
      <c r="Z112" s="77">
        <f>SUM('Valores Correntes'!G109:G112)/SUM('Valores Correntes'!$R109:$R112)</f>
        <v>0.22819456852144568</v>
      </c>
      <c r="AA112" s="77">
        <f>SUM('Valores Correntes'!O109:O112)/SUM('Valores Correntes'!$R109:$R112)</f>
        <v>0.58087231074686041</v>
      </c>
      <c r="AB112" s="77">
        <f>SUM('Valores Correntes'!Q109:Q112)/SUM('Valores Correntes'!$R109:$R112)</f>
        <v>0.13325837164747242</v>
      </c>
      <c r="AC112" s="79"/>
      <c r="AD112" s="78">
        <f>'Acum. em 4 trimestres'!B112/100</f>
        <v>-1.1255862013234808E-2</v>
      </c>
      <c r="AE112" s="78">
        <f>'Acum. em 4 trimestres'!G112/100</f>
        <v>1.5208316266887678E-2</v>
      </c>
      <c r="AF112" s="78">
        <f>'Acum. em 4 trimestres'!O112/100</f>
        <v>4.2566872916133702E-2</v>
      </c>
      <c r="AG112" s="78">
        <f>'Acum. em 4 trimestres'!Q112/100</f>
        <v>2.3009204649871995E-2</v>
      </c>
      <c r="AH112" s="1" t="s">
        <v>12</v>
      </c>
      <c r="AI112" s="78">
        <f t="shared" si="114"/>
        <v>-7.382452693906631E-4</v>
      </c>
      <c r="AJ112" s="78">
        <f t="shared" si="115"/>
        <v>3.3646080769377086E-3</v>
      </c>
      <c r="AK112" s="78">
        <f t="shared" si="116"/>
        <v>2.4226247919742611E-2</v>
      </c>
      <c r="AL112" s="78">
        <f t="shared" si="117"/>
        <v>3.3143328135208216E-3</v>
      </c>
      <c r="AM112" s="81">
        <f>'PIB Var. Real 4t'!Z111</f>
        <v>3.0166943540810509E-2</v>
      </c>
      <c r="AN112" s="78">
        <f>SUM(AI112:AL112)-('Acum. em 4 trimestres'!R112/100)</f>
        <v>-2.7755575615628914E-17</v>
      </c>
      <c r="AR112" s="81">
        <f>SUM('Valores Correntes'!S109:S112)/SUM('Valores Correntes'!$R109:$R112)</f>
        <v>0.63064102805088262</v>
      </c>
      <c r="AS112" s="81">
        <f>SUM('Valores Correntes'!T109:T112)/SUM('Valores Correntes'!$R109:$R112)</f>
        <v>0.18402212720097177</v>
      </c>
      <c r="AT112" s="81">
        <f>SUM('Valores Correntes'!U109:U112)/SUM('Valores Correntes'!$R109:$R112)</f>
        <v>0.17800402392958048</v>
      </c>
      <c r="AU112" s="81">
        <f>SUM('Valores Correntes'!V109:V112)/SUM('Valores Correntes'!$R109:$R112)</f>
        <v>2.8781805132106707E-3</v>
      </c>
      <c r="AV112" s="81">
        <f>SUM('Valores Correntes'!W109:W112)/SUM('Valores Correntes'!$R109:$R112)</f>
        <v>0.19630765003483741</v>
      </c>
      <c r="AW112" s="81">
        <f>SUM('Valores Correntes'!X109:X112)/SUM('Valores Correntes'!$R109:$R112)</f>
        <v>0.19185300972948285</v>
      </c>
      <c r="AY112" s="80">
        <f>'Acum. em 4 trimestres'!S112/100</f>
        <v>4.1454208123623326E-2</v>
      </c>
      <c r="AZ112" s="80">
        <f>'Acum. em 4 trimestres'!T112/100</f>
        <v>2.1391808429167325E-2</v>
      </c>
      <c r="BA112" s="80">
        <f>'Acum. em 4 trimestres'!U112/100</f>
        <v>1.089475223088443E-2</v>
      </c>
      <c r="BB112" s="80"/>
      <c r="BC112" s="80">
        <f>'Acum. em 4 trimestres'!V112/100</f>
        <v>5.7428398672844994E-2</v>
      </c>
      <c r="BD112" s="80">
        <f>'Acum. em 4 trimestres'!W112/100</f>
        <v>9.5149376268617303E-3</v>
      </c>
      <c r="BF112" s="1" t="s">
        <v>12</v>
      </c>
      <c r="BG112" s="83">
        <f t="shared" ref="BG112:BL112" si="122">AY112*AR108</f>
        <v>2.5439617048641117E-2</v>
      </c>
      <c r="BH112" s="83">
        <f t="shared" si="122"/>
        <v>3.9676645702990008E-3</v>
      </c>
      <c r="BI112" s="83">
        <f t="shared" si="122"/>
        <v>1.952105259514256E-3</v>
      </c>
      <c r="BJ112" s="83">
        <f t="shared" si="122"/>
        <v>0</v>
      </c>
      <c r="BK112" s="83">
        <f t="shared" si="122"/>
        <v>1.0974239856244709E-2</v>
      </c>
      <c r="BL112" s="83">
        <f t="shared" si="122"/>
        <v>1.7647260038780705E-3</v>
      </c>
      <c r="BM112" s="83">
        <f t="shared" si="81"/>
        <v>3.0166943540810509E-2</v>
      </c>
      <c r="BO112" s="83">
        <f t="shared" si="82"/>
        <v>4.0568900730821013E-2</v>
      </c>
      <c r="BQ112" s="83">
        <f t="shared" si="83"/>
        <v>-1.0401957190010504E-2</v>
      </c>
    </row>
    <row r="113" spans="1:69" ht="12.75" customHeight="1" x14ac:dyDescent="0.25">
      <c r="A113" s="110" t="s">
        <v>11</v>
      </c>
      <c r="B113" s="111">
        <v>31763.063899826026</v>
      </c>
      <c r="C113" s="111">
        <v>2456.9001491546328</v>
      </c>
      <c r="D113" s="111">
        <v>27224.62076391785</v>
      </c>
      <c r="E113" s="111">
        <v>7974.2846816320298</v>
      </c>
      <c r="F113" s="111">
        <v>15756.747396079649</v>
      </c>
      <c r="G113" s="111">
        <v>53897.355624897791</v>
      </c>
      <c r="H113" s="111">
        <v>21478.599025110248</v>
      </c>
      <c r="I113" s="111">
        <v>8456.0340669783509</v>
      </c>
      <c r="J113" s="111">
        <v>14489.874193118556</v>
      </c>
      <c r="K113" s="111">
        <v>35298.869197016269</v>
      </c>
      <c r="L113" s="111">
        <v>32915.547860206971</v>
      </c>
      <c r="M113" s="111">
        <v>42077.311017579901</v>
      </c>
      <c r="N113" s="111">
        <v>39560.634038379336</v>
      </c>
      <c r="O113" s="111">
        <v>190906.14482250815</v>
      </c>
      <c r="P113" s="111">
        <v>272652.60999805032</v>
      </c>
      <c r="Q113" s="111">
        <v>45607.6245183719</v>
      </c>
      <c r="R113" s="112">
        <v>318997.39664725086</v>
      </c>
      <c r="S113" s="111">
        <v>210186.01555637069</v>
      </c>
      <c r="T113" s="111">
        <v>54429.049981688848</v>
      </c>
      <c r="U113" s="111">
        <v>57865.259883155355</v>
      </c>
      <c r="V113" s="111">
        <v>43389.840970853606</v>
      </c>
      <c r="W113" s="111">
        <v>41027.631803267381</v>
      </c>
      <c r="Y113" s="77">
        <f>SUM('Valores Correntes'!B110:B113)/SUM('Valores Correntes'!$R110:$R113)</f>
        <v>5.8738114054825728E-2</v>
      </c>
      <c r="Z113" s="77">
        <f>SUM('Valores Correntes'!G110:G113)/SUM('Valores Correntes'!$R110:$R113)</f>
        <v>0.22907801152319462</v>
      </c>
      <c r="AA113" s="77">
        <f>SUM('Valores Correntes'!O110:O113)/SUM('Valores Correntes'!$R110:$R113)</f>
        <v>0.5838453401464313</v>
      </c>
      <c r="AB113" s="77">
        <f>SUM('Valores Correntes'!Q110:Q113)/SUM('Valores Correntes'!$R110:$R113)</f>
        <v>0.12833853427554834</v>
      </c>
      <c r="AC113" s="79"/>
      <c r="AD113" s="78">
        <f>'Acum. em 4 trimestres'!B113/100</f>
        <v>8.6582248435152179E-2</v>
      </c>
      <c r="AE113" s="78">
        <f>'Acum. em 4 trimestres'!G113/100</f>
        <v>2.4792392002000341E-2</v>
      </c>
      <c r="AF113" s="78">
        <f>'Acum. em 4 trimestres'!O113/100</f>
        <v>4.1815605492470098E-2</v>
      </c>
      <c r="AG113" s="78">
        <f>'Acum. em 4 trimestres'!Q113/100</f>
        <v>3.160826590356991E-2</v>
      </c>
      <c r="AH113" s="1" t="s">
        <v>11</v>
      </c>
      <c r="AI113" s="78">
        <f t="shared" si="114"/>
        <v>4.8828108523530757E-3</v>
      </c>
      <c r="AJ113" s="78">
        <f t="shared" si="115"/>
        <v>5.5695667164566516E-3</v>
      </c>
      <c r="AK113" s="78">
        <f t="shared" si="116"/>
        <v>2.3988326204564692E-2</v>
      </c>
      <c r="AL113" s="78">
        <f t="shared" si="117"/>
        <v>4.5922857261641147E-3</v>
      </c>
      <c r="AM113" s="81">
        <f>'PIB Var. Real 4t'!Z112</f>
        <v>3.7520713772625225E-2</v>
      </c>
      <c r="AN113" s="78">
        <f>SUM(AI113:AL113)-('Acum. em 4 trimestres'!R113/100)</f>
        <v>1.5122757269133147E-3</v>
      </c>
      <c r="AR113" s="81">
        <f>SUM('Valores Correntes'!S110:S113)/SUM('Valores Correntes'!$R110:$R113)</f>
        <v>0.63022906855322069</v>
      </c>
      <c r="AS113" s="81">
        <f>SUM('Valores Correntes'!T110:T113)/SUM('Valores Correntes'!$R110:$R113)</f>
        <v>0.18417451886673186</v>
      </c>
      <c r="AT113" s="81">
        <f>SUM('Valores Correntes'!U110:U113)/SUM('Valores Correntes'!$R110:$R113)</f>
        <v>0.17640762540595215</v>
      </c>
      <c r="AU113" s="81">
        <f>SUM('Valores Correntes'!V110:V113)/SUM('Valores Correntes'!$R110:$R113)</f>
        <v>1.3083049921716412E-3</v>
      </c>
      <c r="AV113" s="81">
        <f>SUM('Valores Correntes'!W110:W113)/SUM('Valores Correntes'!$R110:$R113)</f>
        <v>0.19427316887481197</v>
      </c>
      <c r="AW113" s="81">
        <f>SUM('Valores Correntes'!X110:X113)/SUM('Valores Correntes'!$R110:$R113)</f>
        <v>0.1863926866928883</v>
      </c>
      <c r="AY113" s="80">
        <f>'Acum. em 4 trimestres'!S113/100</f>
        <v>4.7045794160266885E-2</v>
      </c>
      <c r="AZ113" s="80">
        <f>'Acum. em 4 trimestres'!T113/100</f>
        <v>1.5480051285675644E-2</v>
      </c>
      <c r="BA113" s="80">
        <f>'Acum. em 4 trimestres'!U113/100</f>
        <v>2.971984564341601E-2</v>
      </c>
      <c r="BB113" s="80"/>
      <c r="BC113" s="80">
        <f>'Acum. em 4 trimestres'!V113/100</f>
        <v>5.4279579682577905E-2</v>
      </c>
      <c r="BD113" s="80">
        <f>'Acum. em 4 trimestres'!W113/100</f>
        <v>4.0931647993631026E-2</v>
      </c>
      <c r="BF113" s="1" t="s">
        <v>11</v>
      </c>
      <c r="BG113" s="83">
        <f t="shared" ref="BG113:BL113" si="123">AY113*AR109</f>
        <v>2.9320956677976164E-2</v>
      </c>
      <c r="BH113" s="83">
        <f t="shared" si="123"/>
        <v>2.8631027484811505E-3</v>
      </c>
      <c r="BI113" s="83">
        <f t="shared" si="123"/>
        <v>5.2739908874581756E-3</v>
      </c>
      <c r="BJ113" s="83">
        <f t="shared" si="123"/>
        <v>0</v>
      </c>
      <c r="BK113" s="83">
        <f t="shared" si="123"/>
        <v>1.0673275172573059E-2</v>
      </c>
      <c r="BL113" s="83">
        <f t="shared" si="123"/>
        <v>7.6248148725401718E-3</v>
      </c>
      <c r="BM113" s="83">
        <f t="shared" si="81"/>
        <v>3.7520713772625225E-2</v>
      </c>
      <c r="BO113" s="83">
        <f t="shared" si="82"/>
        <v>4.0506510613948381E-2</v>
      </c>
      <c r="BQ113" s="83">
        <f t="shared" si="83"/>
        <v>-2.9857968413231559E-3</v>
      </c>
    </row>
    <row r="114" spans="1:69" ht="12.75" customHeight="1" x14ac:dyDescent="0.25">
      <c r="A114" s="110" t="s">
        <v>10</v>
      </c>
      <c r="B114" s="111">
        <v>28605.709231024153</v>
      </c>
      <c r="C114" s="111">
        <v>2606.5826664818082</v>
      </c>
      <c r="D114" s="111">
        <v>28979.432075698693</v>
      </c>
      <c r="E114" s="111">
        <v>7967.4985626416656</v>
      </c>
      <c r="F114" s="111">
        <v>16117.69539334217</v>
      </c>
      <c r="G114" s="111">
        <v>56688.240281283674</v>
      </c>
      <c r="H114" s="111">
        <v>22210.565117401547</v>
      </c>
      <c r="I114" s="111">
        <v>8734.1990145872787</v>
      </c>
      <c r="J114" s="111">
        <v>14951.578901237317</v>
      </c>
      <c r="K114" s="111">
        <v>35568.7482147275</v>
      </c>
      <c r="L114" s="111">
        <v>33464.442994495126</v>
      </c>
      <c r="M114" s="111">
        <v>43559.780397816205</v>
      </c>
      <c r="N114" s="111">
        <v>40328.188908586249</v>
      </c>
      <c r="O114" s="111">
        <v>195783.40854764063</v>
      </c>
      <c r="P114" s="111">
        <v>277968.92786001478</v>
      </c>
      <c r="Q114" s="111">
        <v>46540.962423997298</v>
      </c>
      <c r="R114" s="112">
        <v>325257.49496311723</v>
      </c>
      <c r="S114" s="111">
        <v>213701.94813379878</v>
      </c>
      <c r="T114" s="111">
        <v>58589.995850469873</v>
      </c>
      <c r="U114" s="111">
        <v>58243.380709718404</v>
      </c>
      <c r="V114" s="111">
        <v>50066.333521126558</v>
      </c>
      <c r="W114" s="111">
        <v>42815.991178877477</v>
      </c>
      <c r="Y114" s="77">
        <f>SUM('Valores Correntes'!B111:B114)/SUM('Valores Correntes'!$R111:$R114)</f>
        <v>6.0586390911957819E-2</v>
      </c>
      <c r="Z114" s="77">
        <f>SUM('Valores Correntes'!G111:G114)/SUM('Valores Correntes'!$R111:$R114)</f>
        <v>0.22529121708491576</v>
      </c>
      <c r="AA114" s="77">
        <f>SUM('Valores Correntes'!O111:O114)/SUM('Valores Correntes'!$R111:$R114)</f>
        <v>0.5878306706566262</v>
      </c>
      <c r="AB114" s="77">
        <f>SUM('Valores Correntes'!Q111:Q114)/SUM('Valores Correntes'!$R111:$R114)</f>
        <v>0.1262917213465003</v>
      </c>
      <c r="AC114" s="79"/>
      <c r="AD114" s="78">
        <f>'Acum. em 4 trimestres'!B114/100</f>
        <v>0.15402840840758603</v>
      </c>
      <c r="AE114" s="78">
        <f>'Acum. em 4 trimestres'!G114/100</f>
        <v>2.4380579486306786E-2</v>
      </c>
      <c r="AF114" s="78">
        <f>'Acum. em 4 trimestres'!O114/100</f>
        <v>3.7964735331397215E-2</v>
      </c>
      <c r="AG114" s="78">
        <f>'Acum. em 4 trimestres'!Q114/100</f>
        <v>3.0372785462939644E-2</v>
      </c>
      <c r="AH114" s="1" t="s">
        <v>10</v>
      </c>
      <c r="AI114" s="78">
        <f t="shared" si="114"/>
        <v>8.2923415225750179E-3</v>
      </c>
      <c r="AJ114" s="78">
        <f t="shared" si="115"/>
        <v>5.5577995086435244E-3</v>
      </c>
      <c r="AK114" s="78">
        <f t="shared" si="116"/>
        <v>2.1795327921496115E-2</v>
      </c>
      <c r="AL114" s="78">
        <f t="shared" si="117"/>
        <v>4.3770045039089522E-3</v>
      </c>
      <c r="AM114" s="81">
        <f>'PIB Var. Real 4t'!Z113</f>
        <v>3.8279511691816648E-2</v>
      </c>
      <c r="AN114" s="78">
        <f>SUM(AI114:AL114)-('Acum. em 4 trimestres'!R114/100)</f>
        <v>1.742961764806962E-3</v>
      </c>
      <c r="AR114" s="81">
        <f>SUM('Valores Correntes'!S111:S114)/SUM('Valores Correntes'!$R111:$R114)</f>
        <v>0.62932695622166612</v>
      </c>
      <c r="AS114" s="81">
        <f>SUM('Valores Correntes'!T111:T114)/SUM('Valores Correntes'!$R111:$R114)</f>
        <v>0.18569544556612308</v>
      </c>
      <c r="AT114" s="81">
        <f>SUM('Valores Correntes'!U111:U114)/SUM('Valores Correntes'!$R111:$R114)</f>
        <v>0.17369963028347427</v>
      </c>
      <c r="AU114" s="81">
        <f>SUM('Valores Correntes'!V111:V114)/SUM('Valores Correntes'!$R111:$R114)</f>
        <v>-6.0340711450351857E-4</v>
      </c>
      <c r="AV114" s="81">
        <f>SUM('Valores Correntes'!W111:W114)/SUM('Valores Correntes'!$R111:$R114)</f>
        <v>0.19023438045825367</v>
      </c>
      <c r="AW114" s="81">
        <f>SUM('Valores Correntes'!X111:X114)/SUM('Valores Correntes'!$R111:$R114)</f>
        <v>0.17835300541501356</v>
      </c>
      <c r="AY114" s="80">
        <f>'Acum. em 4 trimestres'!S114/100</f>
        <v>4.1171429940368931E-2</v>
      </c>
      <c r="AZ114" s="80">
        <f>'Acum. em 4 trimestres'!T114/100</f>
        <v>2.3060473151004679E-2</v>
      </c>
      <c r="BA114" s="80">
        <f>'Acum. em 4 trimestres'!U114/100</f>
        <v>2.0848850068599267E-2</v>
      </c>
      <c r="BB114" s="80"/>
      <c r="BC114" s="80">
        <f>'Acum. em 4 trimestres'!V114/100</f>
        <v>9.6887797397671852E-2</v>
      </c>
      <c r="BD114" s="80">
        <f>'Acum. em 4 trimestres'!W114/100</f>
        <v>4.3677280766795112E-2</v>
      </c>
      <c r="BF114" s="1" t="s">
        <v>10</v>
      </c>
      <c r="BG114" s="83">
        <f t="shared" ref="BG114:BL114" si="124">AY114*AR110</f>
        <v>2.5928852484182651E-2</v>
      </c>
      <c r="BH114" s="83">
        <f t="shared" si="124"/>
        <v>4.2342031542575986E-3</v>
      </c>
      <c r="BI114" s="83">
        <f t="shared" si="124"/>
        <v>3.6922410666306899E-3</v>
      </c>
      <c r="BJ114" s="83">
        <f t="shared" si="124"/>
        <v>0</v>
      </c>
      <c r="BK114" s="83">
        <f t="shared" si="124"/>
        <v>1.8761773741435769E-2</v>
      </c>
      <c r="BL114" s="83">
        <f t="shared" si="124"/>
        <v>8.2399335183329005E-3</v>
      </c>
      <c r="BM114" s="83">
        <f t="shared" si="81"/>
        <v>3.8279511691816648E-2</v>
      </c>
      <c r="BO114" s="83">
        <f t="shared" si="82"/>
        <v>4.4377136928173806E-2</v>
      </c>
      <c r="BQ114" s="83">
        <f t="shared" si="83"/>
        <v>-6.0976252363571584E-3</v>
      </c>
    </row>
    <row r="115" spans="1:69" ht="12.75" customHeight="1" x14ac:dyDescent="0.25">
      <c r="A115" s="110" t="s">
        <v>9</v>
      </c>
      <c r="B115" s="111">
        <v>21975.092907795366</v>
      </c>
      <c r="C115" s="111">
        <v>2796.7076138688476</v>
      </c>
      <c r="D115" s="111">
        <v>31183.944085494913</v>
      </c>
      <c r="E115" s="111">
        <v>7977.5383879663768</v>
      </c>
      <c r="F115" s="111">
        <v>16317.933690450816</v>
      </c>
      <c r="G115" s="111">
        <v>60104.494895585565</v>
      </c>
      <c r="H115" s="111">
        <v>23612.481425642276</v>
      </c>
      <c r="I115" s="111">
        <v>8861.4912844066184</v>
      </c>
      <c r="J115" s="111">
        <v>15351.754303754813</v>
      </c>
      <c r="K115" s="111">
        <v>37083.003010087523</v>
      </c>
      <c r="L115" s="111">
        <v>34392.754675134289</v>
      </c>
      <c r="M115" s="111">
        <v>44818.962084942672</v>
      </c>
      <c r="N115" s="111">
        <v>40529.251147158619</v>
      </c>
      <c r="O115" s="111">
        <v>201691.41020994954</v>
      </c>
      <c r="P115" s="111">
        <v>282036.02378422098</v>
      </c>
      <c r="Q115" s="111">
        <v>47942.768110464087</v>
      </c>
      <c r="R115" s="112">
        <v>330673.01825156022</v>
      </c>
      <c r="S115" s="111">
        <v>221800.81551225492</v>
      </c>
      <c r="T115" s="111">
        <v>59084.02884452061</v>
      </c>
      <c r="U115" s="111">
        <v>59715.330263310767</v>
      </c>
      <c r="V115" s="111">
        <v>50643.801693122419</v>
      </c>
      <c r="W115" s="111">
        <v>44954.858643348656</v>
      </c>
      <c r="Y115" s="77">
        <f>SUM('Valores Correntes'!B112:B115)/SUM('Valores Correntes'!$R112:$R115)</f>
        <v>6.0702961436725392E-2</v>
      </c>
      <c r="Z115" s="77">
        <f>SUM('Valores Correntes'!G112:G115)/SUM('Valores Correntes'!$R112:$R115)</f>
        <v>0.22204672204800163</v>
      </c>
      <c r="AA115" s="77">
        <f>SUM('Valores Correntes'!O112:O115)/SUM('Valores Correntes'!$R112:$R115)</f>
        <v>0.59094951336939339</v>
      </c>
      <c r="AB115" s="77">
        <f>SUM('Valores Correntes'!Q112:Q115)/SUM('Valores Correntes'!$R112:$R115)</f>
        <v>0.12630080314587955</v>
      </c>
      <c r="AC115" s="79"/>
      <c r="AD115" s="78">
        <f>'Acum. em 4 trimestres'!B115/100</f>
        <v>0.15463473583195686</v>
      </c>
      <c r="AE115" s="78">
        <f>'Acum. em 4 trimestres'!G115/100</f>
        <v>2.0456048376644054E-2</v>
      </c>
      <c r="AF115" s="78">
        <f>'Acum. em 4 trimestres'!O115/100</f>
        <v>3.1176288581891143E-2</v>
      </c>
      <c r="AG115" s="78">
        <f>'Acum. em 4 trimestres'!Q115/100</f>
        <v>2.5635736184452584E-2</v>
      </c>
      <c r="AH115" s="1" t="s">
        <v>9</v>
      </c>
      <c r="AI115" s="78">
        <f t="shared" si="114"/>
        <v>8.6783476055663049E-3</v>
      </c>
      <c r="AJ115" s="78">
        <f t="shared" si="115"/>
        <v>4.6458798432964131E-3</v>
      </c>
      <c r="AK115" s="78">
        <f t="shared" si="116"/>
        <v>1.7986440977611054E-2</v>
      </c>
      <c r="AL115" s="78">
        <f t="shared" si="117"/>
        <v>3.5848050905090629E-3</v>
      </c>
      <c r="AM115" s="81">
        <f>'PIB Var. Real 4t'!Z114</f>
        <v>3.3244047771391116E-2</v>
      </c>
      <c r="AN115" s="78">
        <f>SUM(AI115:AL115)-('Acum. em 4 trimestres'!R115/100)</f>
        <v>1.6514257455917183E-3</v>
      </c>
      <c r="AR115" s="81">
        <f>SUM('Valores Correntes'!S112:S115)/SUM('Valores Correntes'!$R112:$R115)</f>
        <v>0.63086995653177669</v>
      </c>
      <c r="AS115" s="81">
        <f>SUM('Valores Correntes'!T112:T115)/SUM('Valores Correntes'!$R112:$R115)</f>
        <v>0.18694274121524462</v>
      </c>
      <c r="AT115" s="81">
        <f>SUM('Valores Correntes'!U112:U115)/SUM('Valores Correntes'!$R112:$R115)</f>
        <v>0.16891724768672328</v>
      </c>
      <c r="AU115" s="81">
        <f>SUM('Valores Correntes'!V112:V115)/SUM('Valores Correntes'!$R112:$R115)</f>
        <v>-4.8073737579588851E-3</v>
      </c>
      <c r="AV115" s="81">
        <f>SUM('Valores Correntes'!W112:W115)/SUM('Valores Correntes'!$R112:$R115)</f>
        <v>0.18322690762924915</v>
      </c>
      <c r="AW115" s="81">
        <f>SUM('Valores Correntes'!X112:X115)/SUM('Valores Correntes'!$R112:$R115)</f>
        <v>0.1651494793050349</v>
      </c>
      <c r="AY115" s="80">
        <f>'Acum. em 4 trimestres'!S115/100</f>
        <v>3.7435411454912026E-2</v>
      </c>
      <c r="AZ115" s="80">
        <f>'Acum. em 4 trimestres'!T115/100</f>
        <v>2.5310789527517974E-2</v>
      </c>
      <c r="BA115" s="80">
        <f>'Acum. em 4 trimestres'!U115/100</f>
        <v>-1.0515016145747569E-2</v>
      </c>
      <c r="BB115" s="80"/>
      <c r="BC115" s="80">
        <f>'Acum. em 4 trimestres'!V115/100</f>
        <v>0.10060872641572516</v>
      </c>
      <c r="BD115" s="80">
        <f>'Acum. em 4 trimestres'!W115/100</f>
        <v>-5.4453659667830223E-4</v>
      </c>
      <c r="BF115" s="1" t="s">
        <v>9</v>
      </c>
      <c r="BG115" s="83">
        <f t="shared" ref="BG115:BL115" si="125">AY115*AR111</f>
        <v>2.3656739961616158E-2</v>
      </c>
      <c r="BH115" s="83">
        <f t="shared" si="125"/>
        <v>4.6416546032191121E-3</v>
      </c>
      <c r="BI115" s="83">
        <f t="shared" si="125"/>
        <v>-1.8662329663989622E-3</v>
      </c>
      <c r="BJ115" s="83">
        <f t="shared" si="125"/>
        <v>0</v>
      </c>
      <c r="BK115" s="83">
        <f t="shared" si="125"/>
        <v>1.9731642844643103E-2</v>
      </c>
      <c r="BL115" s="83">
        <f t="shared" si="125"/>
        <v>-1.0647037066876993E-4</v>
      </c>
      <c r="BM115" s="83">
        <f t="shared" si="81"/>
        <v>3.3244047771391116E-2</v>
      </c>
      <c r="BO115" s="83">
        <f t="shared" si="82"/>
        <v>4.627027481374818E-2</v>
      </c>
      <c r="BQ115" s="83">
        <f t="shared" si="83"/>
        <v>-1.3026227042357064E-2</v>
      </c>
    </row>
    <row r="116" spans="1:69" ht="12.75" customHeight="1" x14ac:dyDescent="0.25">
      <c r="A116" s="113" t="s">
        <v>8</v>
      </c>
      <c r="B116" s="111">
        <v>13833.490283990433</v>
      </c>
      <c r="C116" s="111">
        <v>2846.5000694664682</v>
      </c>
      <c r="D116" s="111">
        <v>28888.357537096479</v>
      </c>
      <c r="E116" s="111">
        <v>8554.0156586885969</v>
      </c>
      <c r="F116" s="111">
        <v>16525.423848508373</v>
      </c>
      <c r="G116" s="111">
        <v>58307.648640651307</v>
      </c>
      <c r="H116" s="111">
        <v>22979.375265635274</v>
      </c>
      <c r="I116" s="111">
        <v>8600.7180925708108</v>
      </c>
      <c r="J116" s="111">
        <v>16424.766084695239</v>
      </c>
      <c r="K116" s="111">
        <v>38881.167331179306</v>
      </c>
      <c r="L116" s="111">
        <v>34547.288567676493</v>
      </c>
      <c r="M116" s="111">
        <v>46275.240063940597</v>
      </c>
      <c r="N116" s="111">
        <v>40024.936084189401</v>
      </c>
      <c r="O116" s="111">
        <v>203253.01332558648</v>
      </c>
      <c r="P116" s="111">
        <v>274228.23292611807</v>
      </c>
      <c r="Q116" s="111">
        <v>48036.70144874425</v>
      </c>
      <c r="R116" s="112">
        <v>322813.13916622603</v>
      </c>
      <c r="S116" s="111">
        <v>228340.39835824491</v>
      </c>
      <c r="T116" s="111">
        <v>60383.127346649002</v>
      </c>
      <c r="U116" s="111">
        <v>59472.347689283248</v>
      </c>
      <c r="V116" s="111">
        <v>48268.315210675421</v>
      </c>
      <c r="W116" s="111">
        <v>44686.320652728624</v>
      </c>
      <c r="Y116" s="77">
        <f>SUM('Valores Correntes'!B113:B116)/SUM('Valores Correntes'!$R113:$R116)</f>
        <v>6.023060235141546E-2</v>
      </c>
      <c r="Z116" s="77">
        <f>SUM('Valores Correntes'!G113:G116)/SUM('Valores Correntes'!$R113:$R116)</f>
        <v>0.22144173922974802</v>
      </c>
      <c r="AA116" s="77">
        <f>SUM('Valores Correntes'!O113:O116)/SUM('Valores Correntes'!$R113:$R116)</f>
        <v>0.59178935856420056</v>
      </c>
      <c r="AB116" s="77">
        <f>SUM('Valores Correntes'!Q113:Q116)/SUM('Valores Correntes'!$R113:$R116)</f>
        <v>0.12653829985463597</v>
      </c>
      <c r="AC116" s="79"/>
      <c r="AD116" s="78">
        <f>'Acum. em 4 trimestres'!B116/100</f>
        <v>0.1629925808871939</v>
      </c>
      <c r="AE116" s="78">
        <f>'Acum. em 4 trimestres'!G116/100</f>
        <v>1.6783429212480216E-2</v>
      </c>
      <c r="AF116" s="78">
        <f>'Acum. em 4 trimestres'!O116/100</f>
        <v>2.7774096460634112E-2</v>
      </c>
      <c r="AG116" s="78">
        <f>'Acum. em 4 trimestres'!Q116/100</f>
        <v>2.2909675849326794E-2</v>
      </c>
      <c r="AH116" s="1" t="s">
        <v>8</v>
      </c>
      <c r="AI116" s="78">
        <f t="shared" si="114"/>
        <v>9.4005562052585992E-3</v>
      </c>
      <c r="AJ116" s="78">
        <f t="shared" si="115"/>
        <v>3.8298873874521499E-3</v>
      </c>
      <c r="AK116" s="78">
        <f t="shared" si="116"/>
        <v>1.6133203589994732E-2</v>
      </c>
      <c r="AL116" s="78">
        <f t="shared" si="117"/>
        <v>3.0529060986527134E-3</v>
      </c>
      <c r="AM116" s="81">
        <f>'PIB Var. Real 4t'!Z115</f>
        <v>3.2416553281358285E-2</v>
      </c>
      <c r="AN116" s="78">
        <f>SUM(AI116:AL116)-('Acum. em 4 trimestres'!R116/100)</f>
        <v>-9.0205620750793969E-17</v>
      </c>
      <c r="AR116" s="81">
        <f>SUM('Valores Correntes'!S113:S116)/SUM('Valores Correntes'!$R113:$R116)</f>
        <v>0.6292432322300836</v>
      </c>
      <c r="AS116" s="81">
        <f>SUM('Valores Correntes'!T113:T116)/SUM('Valores Correntes'!$R113:$R116)</f>
        <v>0.19042610794410209</v>
      </c>
      <c r="AT116" s="81">
        <f>SUM('Valores Correntes'!U113:U116)/SUM('Valores Correntes'!$R113:$R116)</f>
        <v>0.16410975108924519</v>
      </c>
      <c r="AU116" s="81">
        <f>SUM('Valores Correntes'!V113:V116)/SUM('Valores Correntes'!$R113:$R116)</f>
        <v>-6.5032790274635703E-3</v>
      </c>
      <c r="AV116" s="81">
        <f>SUM('Valores Correntes'!W113:W116)/SUM('Valores Correntes'!$R113:$R116)</f>
        <v>0.17969324303265774</v>
      </c>
      <c r="AW116" s="81">
        <f>SUM('Valores Correntes'!X113:X116)/SUM('Valores Correntes'!$R113:$R116)</f>
        <v>0.15696905526862504</v>
      </c>
      <c r="AY116" s="80">
        <f>'Acum. em 4 trimestres'!S116/100</f>
        <v>3.2397615096486643E-2</v>
      </c>
      <c r="AZ116" s="80">
        <f>'Acum. em 4 trimestres'!T116/100</f>
        <v>3.7718683863637636E-2</v>
      </c>
      <c r="BA116" s="80">
        <f>'Acum. em 4 trimestres'!U116/100</f>
        <v>-2.9788558430553502E-2</v>
      </c>
      <c r="BB116" s="80"/>
      <c r="BC116" s="80">
        <f>'Acum. em 4 trimestres'!V116/100</f>
        <v>8.9221715242583155E-2</v>
      </c>
      <c r="BD116" s="80">
        <f>'Acum. em 4 trimestres'!W116/100</f>
        <v>-1.1828467318934277E-2</v>
      </c>
      <c r="BF116" s="1" t="s">
        <v>8</v>
      </c>
      <c r="BG116" s="83">
        <f t="shared" ref="BG116:BL116" si="126">AY116*AR112</f>
        <v>2.043126529084513E-2</v>
      </c>
      <c r="BH116" s="83">
        <f t="shared" si="126"/>
        <v>6.9410724398075666E-3</v>
      </c>
      <c r="BI116" s="83">
        <f t="shared" si="126"/>
        <v>-5.3024832676999518E-3</v>
      </c>
      <c r="BJ116" s="83">
        <f t="shared" si="126"/>
        <v>0</v>
      </c>
      <c r="BK116" s="83">
        <f t="shared" si="126"/>
        <v>1.7514905251348932E-2</v>
      </c>
      <c r="BL116" s="83">
        <f t="shared" si="126"/>
        <v>-2.2693270556243678E-3</v>
      </c>
      <c r="BM116" s="83">
        <f t="shared" si="81"/>
        <v>3.2416553281358285E-2</v>
      </c>
      <c r="BO116" s="83">
        <f t="shared" si="82"/>
        <v>4.1854086769926038E-2</v>
      </c>
      <c r="BQ116" s="83">
        <f t="shared" si="83"/>
        <v>-9.4375334885677536E-3</v>
      </c>
    </row>
    <row r="117" spans="1:69" ht="12.75" customHeight="1" x14ac:dyDescent="0.25">
      <c r="A117" s="106" t="s">
        <v>7</v>
      </c>
      <c r="B117" s="107">
        <v>29568.338894931341</v>
      </c>
      <c r="C117" s="107">
        <v>2603.6369837661732</v>
      </c>
      <c r="D117" s="107">
        <v>27698.16814833707</v>
      </c>
      <c r="E117" s="107">
        <v>8356.7763921778824</v>
      </c>
      <c r="F117" s="107">
        <v>16073.709537084458</v>
      </c>
      <c r="G117" s="107">
        <v>55491.920091770007</v>
      </c>
      <c r="H117" s="107">
        <v>22019.920978592061</v>
      </c>
      <c r="I117" s="107">
        <v>8470.2987650937503</v>
      </c>
      <c r="J117" s="107">
        <v>15164.496921978476</v>
      </c>
      <c r="K117" s="107">
        <v>37366.924415171059</v>
      </c>
      <c r="L117" s="107">
        <v>34154.203487260238</v>
      </c>
      <c r="M117" s="107">
        <v>44339.073989061355</v>
      </c>
      <c r="N117" s="107">
        <v>40175.290164871563</v>
      </c>
      <c r="O117" s="107">
        <v>197621.36207321574</v>
      </c>
      <c r="P117" s="107">
        <v>278679.59748889756</v>
      </c>
      <c r="Q117" s="107">
        <v>47496.273807462043</v>
      </c>
      <c r="R117" s="108">
        <v>326845.78600012168</v>
      </c>
      <c r="S117" s="107">
        <v>221116.34591886762</v>
      </c>
      <c r="T117" s="107">
        <v>56374.593996566065</v>
      </c>
      <c r="U117" s="107">
        <v>59350.80619600731</v>
      </c>
      <c r="V117" s="107">
        <v>45929.455260312636</v>
      </c>
      <c r="W117" s="107">
        <v>45451.820485263139</v>
      </c>
      <c r="Y117" s="77">
        <f>SUM('Valores Correntes'!B114:B117)/SUM('Valores Correntes'!$R114:$R117)</f>
        <v>5.8720072998269673E-2</v>
      </c>
      <c r="Z117" s="77">
        <f>SUM('Valores Correntes'!G114:G117)/SUM('Valores Correntes'!$R114:$R117)</f>
        <v>0.21862290577215762</v>
      </c>
      <c r="AA117" s="77">
        <f>SUM('Valores Correntes'!O114:O117)/SUM('Valores Correntes'!$R114:$R117)</f>
        <v>0.5926121756953493</v>
      </c>
      <c r="AB117" s="77">
        <f>SUM('Valores Correntes'!Q114:Q117)/SUM('Valores Correntes'!$R114:$R117)</f>
        <v>0.13004484553422352</v>
      </c>
      <c r="AC117" s="79"/>
      <c r="AD117" s="78">
        <f>'Acum. em 4 trimestres'!B117/100</f>
        <v>5.7084911187125886E-2</v>
      </c>
      <c r="AE117" s="78">
        <f>'Acum. em 4 trimestres'!G117/100</f>
        <v>2.0033745799449054E-2</v>
      </c>
      <c r="AF117" s="78">
        <f>'Acum. em 4 trimestres'!O117/100</f>
        <v>2.7963124856606125E-2</v>
      </c>
      <c r="AG117" s="78">
        <f>'Acum. em 4 trimestres'!Q117/100</f>
        <v>2.4004832932409181E-2</v>
      </c>
      <c r="AH117" s="1" t="s">
        <v>7</v>
      </c>
      <c r="AI117" s="78">
        <f t="shared" si="114"/>
        <v>3.3530600241189973E-3</v>
      </c>
      <c r="AJ117" s="78">
        <f t="shared" si="115"/>
        <v>4.5892906510989423E-3</v>
      </c>
      <c r="AK117" s="78">
        <f t="shared" si="116"/>
        <v>1.6326140143462332E-2</v>
      </c>
      <c r="AL117" s="78">
        <f t="shared" si="117"/>
        <v>3.0807450740748072E-3</v>
      </c>
      <c r="AM117" s="81">
        <f>'PIB Var. Real 4t'!Z116</f>
        <v>2.7563851926537541E-2</v>
      </c>
      <c r="AN117" s="78">
        <f>SUM(AI117:AL117)-('Acum. em 4 trimestres'!R117/100)</f>
        <v>-2.1461603378246027E-4</v>
      </c>
      <c r="AR117" s="81">
        <f>SUM('Valores Correntes'!S114:S117)/SUM('Valores Correntes'!$R114:$R117)</f>
        <v>0.6322650340140088</v>
      </c>
      <c r="AS117" s="81">
        <f>SUM('Valores Correntes'!T114:T117)/SUM('Valores Correntes'!$R114:$R117)</f>
        <v>0.19091165322454082</v>
      </c>
      <c r="AT117" s="81">
        <f>SUM('Valores Correntes'!U114:U117)/SUM('Valores Correntes'!$R114:$R117)</f>
        <v>0.16306024379614878</v>
      </c>
      <c r="AU117" s="81">
        <f>SUM('Valores Correntes'!V114:V117)/SUM('Valores Correntes'!$R114:$R117)</f>
        <v>-7.432764255108873E-3</v>
      </c>
      <c r="AV117" s="81">
        <f>SUM('Valores Correntes'!W114:W117)/SUM('Valores Correntes'!$R114:$R117)</f>
        <v>0.17546996382494773</v>
      </c>
      <c r="AW117" s="81">
        <f>SUM('Valores Correntes'!X114:X117)/SUM('Valores Correntes'!$R114:$R117)</f>
        <v>0.15427413060453724</v>
      </c>
      <c r="AY117" s="80">
        <f>'Acum. em 4 trimestres'!S117/100</f>
        <v>3.535754891022469E-2</v>
      </c>
      <c r="AZ117" s="80">
        <f>'Acum. em 4 trimestres'!T117/100</f>
        <v>4.2655151897447174E-2</v>
      </c>
      <c r="BA117" s="80">
        <f>'Acum. em 4 trimestres'!U117/100</f>
        <v>-2.6982176533993707E-2</v>
      </c>
      <c r="BB117" s="80"/>
      <c r="BC117" s="80">
        <f>'Acum. em 4 trimestres'!V117/100</f>
        <v>8.5910340016309039E-2</v>
      </c>
      <c r="BD117" s="80">
        <f>'Acum. em 4 trimestres'!W117/100</f>
        <v>9.4908650542351314E-3</v>
      </c>
      <c r="BF117" s="1" t="s">
        <v>7</v>
      </c>
      <c r="BG117" s="83">
        <f t="shared" ref="BG117:BL117" si="127">AY117*AR113</f>
        <v>2.2283355116015851E-2</v>
      </c>
      <c r="BH117" s="83">
        <f t="shared" si="127"/>
        <v>7.855992077899698E-3</v>
      </c>
      <c r="BI117" s="83">
        <f t="shared" si="127"/>
        <v>-4.7598616906460341E-3</v>
      </c>
      <c r="BJ117" s="83">
        <f t="shared" si="127"/>
        <v>0</v>
      </c>
      <c r="BK117" s="83">
        <f t="shared" si="127"/>
        <v>1.6690073994080921E-2</v>
      </c>
      <c r="BL117" s="83">
        <f t="shared" si="127"/>
        <v>1.7690278364985313E-3</v>
      </c>
      <c r="BM117" s="83">
        <f t="shared" si="81"/>
        <v>2.7563851926537541E-2</v>
      </c>
      <c r="BO117" s="83">
        <f t="shared" si="82"/>
        <v>4.0300531660851902E-2</v>
      </c>
      <c r="BQ117" s="83">
        <f t="shared" si="83"/>
        <v>-1.273667973431436E-2</v>
      </c>
    </row>
    <row r="118" spans="1:69" ht="12.75" customHeight="1" x14ac:dyDescent="0.25">
      <c r="A118" s="106" t="s">
        <v>6</v>
      </c>
      <c r="B118" s="107">
        <v>27568.835934790994</v>
      </c>
      <c r="C118" s="107">
        <v>2636.4799108913389</v>
      </c>
      <c r="D118" s="107">
        <v>30124.068150173505</v>
      </c>
      <c r="E118" s="107">
        <v>8505.4723195150946</v>
      </c>
      <c r="F118" s="107">
        <v>16824.795017315279</v>
      </c>
      <c r="G118" s="107">
        <v>58932.699632900294</v>
      </c>
      <c r="H118" s="107">
        <v>23074.958347169828</v>
      </c>
      <c r="I118" s="107">
        <v>8809.9691331702234</v>
      </c>
      <c r="J118" s="107">
        <v>15752.425035308381</v>
      </c>
      <c r="K118" s="107">
        <v>37860.213003154582</v>
      </c>
      <c r="L118" s="107">
        <v>34671.688540730793</v>
      </c>
      <c r="M118" s="107">
        <v>45795.692058336259</v>
      </c>
      <c r="N118" s="107">
        <v>40991.614158308046</v>
      </c>
      <c r="O118" s="107">
        <v>203281.10532317718</v>
      </c>
      <c r="P118" s="107">
        <v>286670.85728808923</v>
      </c>
      <c r="Q118" s="107">
        <v>49235.506494353722</v>
      </c>
      <c r="R118" s="108">
        <v>336547.53323820559</v>
      </c>
      <c r="S118" s="107">
        <v>225266.44269881616</v>
      </c>
      <c r="T118" s="107">
        <v>59846.161760815623</v>
      </c>
      <c r="U118" s="107">
        <v>61290.094887043968</v>
      </c>
      <c r="V118" s="107">
        <v>52180.272981046066</v>
      </c>
      <c r="W118" s="107">
        <v>49418.607810949885</v>
      </c>
      <c r="Y118" s="77">
        <f>SUM('Valores Correntes'!B115:B118)/SUM('Valores Correntes'!$R115:$R118)</f>
        <v>5.8472312843034946E-2</v>
      </c>
      <c r="Z118" s="77">
        <f>SUM('Valores Correntes'!G115:G118)/SUM('Valores Correntes'!$R115:$R118)</f>
        <v>0.21603075132791749</v>
      </c>
      <c r="AA118" s="77">
        <f>SUM('Valores Correntes'!O115:O118)/SUM('Valores Correntes'!$R115:$R118)</f>
        <v>0.59195957213340999</v>
      </c>
      <c r="AB118" s="77">
        <f>SUM('Valores Correntes'!Q115:Q118)/SUM('Valores Correntes'!$R115:$R118)</f>
        <v>0.13353736369563765</v>
      </c>
      <c r="AC118" s="79"/>
      <c r="AD118" s="78">
        <f>'Acum. em 4 trimestres'!B118/100</f>
        <v>-1.3061433953673651E-2</v>
      </c>
      <c r="AE118" s="78">
        <f>'Acum. em 4 trimestres'!G118/100</f>
        <v>2.7581142447211882E-2</v>
      </c>
      <c r="AF118" s="78">
        <f>'Acum. em 4 trimestres'!O118/100</f>
        <v>2.9628489956084136E-2</v>
      </c>
      <c r="AG118" s="78">
        <f>'Acum. em 4 trimestres'!Q118/100</f>
        <v>3.0896756743464371E-2</v>
      </c>
      <c r="AH118" s="1" t="s">
        <v>6</v>
      </c>
      <c r="AI118" s="78">
        <f t="shared" si="114"/>
        <v>-7.9134514338799055E-4</v>
      </c>
      <c r="AJ118" s="78">
        <f t="shared" si="115"/>
        <v>6.2137891505247966E-3</v>
      </c>
      <c r="AK118" s="78">
        <f t="shared" si="116"/>
        <v>1.7416535121428052E-2</v>
      </c>
      <c r="AL118" s="78">
        <f t="shared" si="117"/>
        <v>3.9020045931562062E-3</v>
      </c>
      <c r="AM118" s="81">
        <f>'PIB Var. Real 4t'!Z117</f>
        <v>2.6705190513444999E-2</v>
      </c>
      <c r="AN118" s="78">
        <f>SUM(AI118:AL118)-('Acum. em 4 trimestres'!R118/100)</f>
        <v>3.5793208276065774E-5</v>
      </c>
      <c r="AR118" s="81">
        <f>SUM('Valores Correntes'!S115:S118)/SUM('Valores Correntes'!$R115:$R118)</f>
        <v>0.63376659381351008</v>
      </c>
      <c r="AS118" s="81">
        <f>SUM('Valores Correntes'!T115:T118)/SUM('Valores Correntes'!$R115:$R118)</f>
        <v>0.19090765987181921</v>
      </c>
      <c r="AT118" s="81">
        <f>SUM('Valores Correntes'!U115:U118)/SUM('Valores Correntes'!$R115:$R118)</f>
        <v>0.16349151457134084</v>
      </c>
      <c r="AU118" s="81">
        <f>SUM('Valores Correntes'!V115:V118)/SUM('Valores Correntes'!$R115:$R118)</f>
        <v>-4.7102181387347133E-3</v>
      </c>
      <c r="AV118" s="81">
        <f>SUM('Valores Correntes'!W115:W118)/SUM('Valores Correntes'!$R115:$R118)</f>
        <v>0.17462157064289288</v>
      </c>
      <c r="AW118" s="81">
        <f>SUM('Valores Correntes'!X115:X118)/SUM('Valores Correntes'!$R115:$R118)</f>
        <v>0.15807712076082825</v>
      </c>
      <c r="AY118" s="80">
        <f>'Acum. em 4 trimestres'!S118/100</f>
        <v>4.1084877508410056E-2</v>
      </c>
      <c r="AZ118" s="80">
        <f>'Acum. em 4 trimestres'!T118/100</f>
        <v>3.5784646437685419E-2</v>
      </c>
      <c r="BA118" s="80">
        <f>'Acum. em 4 trimestres'!U118/100</f>
        <v>-1.0740962565918055E-2</v>
      </c>
      <c r="BB118" s="80"/>
      <c r="BC118" s="80">
        <f>'Acum. em 4 trimestres'!V118/100</f>
        <v>6.7034781926027076E-2</v>
      </c>
      <c r="BD118" s="80">
        <f>'Acum. em 4 trimestres'!W118/100</f>
        <v>4.4307567394159308E-2</v>
      </c>
      <c r="BF118" s="1" t="s">
        <v>6</v>
      </c>
      <c r="BG118" s="83">
        <f t="shared" ref="BG118:BL118" si="128">AY118*AR114</f>
        <v>2.585582090910769E-2</v>
      </c>
      <c r="BH118" s="83">
        <f t="shared" si="128"/>
        <v>6.6450458646721729E-3</v>
      </c>
      <c r="BI118" s="83">
        <f t="shared" si="128"/>
        <v>-1.8657012265886033E-3</v>
      </c>
      <c r="BJ118" s="83">
        <f t="shared" si="128"/>
        <v>0</v>
      </c>
      <c r="BK118" s="83">
        <f t="shared" si="128"/>
        <v>1.2752320208851902E-2</v>
      </c>
      <c r="BL118" s="83">
        <f t="shared" si="128"/>
        <v>7.9023878073765739E-3</v>
      </c>
      <c r="BM118" s="83">
        <f t="shared" si="81"/>
        <v>2.6705190513444999E-2</v>
      </c>
      <c r="BO118" s="83">
        <f t="shared" si="82"/>
        <v>3.548509794866659E-2</v>
      </c>
      <c r="BQ118" s="83">
        <f t="shared" si="83"/>
        <v>-8.7799074352215914E-3</v>
      </c>
    </row>
    <row r="119" spans="1:69" ht="12.75" customHeight="1" x14ac:dyDescent="0.25">
      <c r="A119" s="106" t="s">
        <v>5</v>
      </c>
      <c r="B119" s="107">
        <v>21854.476814344118</v>
      </c>
      <c r="C119" s="107">
        <v>2771.8463066889085</v>
      </c>
      <c r="D119" s="107">
        <v>32534.843130507565</v>
      </c>
      <c r="E119" s="107">
        <v>7925.080964386766</v>
      </c>
      <c r="F119" s="107">
        <v>17294.935894716618</v>
      </c>
      <c r="G119" s="107">
        <v>62070.326987416011</v>
      </c>
      <c r="H119" s="107">
        <v>24582.464206953813</v>
      </c>
      <c r="I119" s="107">
        <v>9079.5026965570632</v>
      </c>
      <c r="J119" s="107">
        <v>16570.572283069538</v>
      </c>
      <c r="K119" s="107">
        <v>39343.963813581955</v>
      </c>
      <c r="L119" s="107">
        <v>35400.016060090624</v>
      </c>
      <c r="M119" s="107">
        <v>47601.104011749405</v>
      </c>
      <c r="N119" s="107">
        <v>41356.950094466541</v>
      </c>
      <c r="O119" s="107">
        <v>210322.95898749016</v>
      </c>
      <c r="P119" s="107">
        <v>292651.82108969736</v>
      </c>
      <c r="Q119" s="107">
        <v>51159.269620809588</v>
      </c>
      <c r="R119" s="108">
        <v>344351.67290011438</v>
      </c>
      <c r="S119" s="107">
        <v>234732.65964704705</v>
      </c>
      <c r="T119" s="107">
        <v>60482.052635721695</v>
      </c>
      <c r="U119" s="107">
        <v>65849.014894729422</v>
      </c>
      <c r="V119" s="107">
        <v>51663.493149579292</v>
      </c>
      <c r="W119" s="107">
        <v>53528.982315461857</v>
      </c>
      <c r="Y119" s="77">
        <f>SUM('Valores Correntes'!B116:B119)/SUM('Valores Correntes'!$R116:$R119)</f>
        <v>5.8412875800677604E-2</v>
      </c>
      <c r="Z119" s="77">
        <f>SUM('Valores Correntes'!G116:G119)/SUM('Valores Correntes'!$R116:$R119)</f>
        <v>0.21348304550085703</v>
      </c>
      <c r="AA119" s="77">
        <f>SUM('Valores Correntes'!O116:O119)/SUM('Valores Correntes'!$R116:$R119)</f>
        <v>0.59128933941585915</v>
      </c>
      <c r="AB119" s="77">
        <f>SUM('Valores Correntes'!Q116:Q119)/SUM('Valores Correntes'!$R116:$R119)</f>
        <v>0.13681473928260615</v>
      </c>
      <c r="AC119" s="79"/>
      <c r="AD119" s="78">
        <f>'Acum. em 4 trimestres'!B119/100</f>
        <v>-3.409812260952183E-2</v>
      </c>
      <c r="AE119" s="78">
        <f>'Acum. em 4 trimestres'!G119/100</f>
        <v>3.3105388449069073E-2</v>
      </c>
      <c r="AF119" s="78">
        <f>'Acum. em 4 trimestres'!O119/100</f>
        <v>3.4695791518684294E-2</v>
      </c>
      <c r="AG119" s="78">
        <f>'Acum. em 4 trimestres'!Q119/100</f>
        <v>4.4487428645925808E-2</v>
      </c>
      <c r="AH119" s="1" t="s">
        <v>5</v>
      </c>
      <c r="AI119" s="78">
        <f t="shared" si="114"/>
        <v>-2.0698570218305378E-3</v>
      </c>
      <c r="AJ119" s="78">
        <f t="shared" si="115"/>
        <v>7.3509429872415646E-3</v>
      </c>
      <c r="AK119" s="78">
        <f t="shared" si="116"/>
        <v>2.0503461113932409E-2</v>
      </c>
      <c r="AL119" s="78">
        <f t="shared" si="117"/>
        <v>5.6187979678754387E-3</v>
      </c>
      <c r="AM119" s="81">
        <f>'PIB Var. Real 4t'!Z118</f>
        <v>3.1252589582336565E-2</v>
      </c>
      <c r="AN119" s="78">
        <f>SUM(AI119:AL119)-('Acum. em 4 trimestres'!R119/100)</f>
        <v>1.5075546488230868E-4</v>
      </c>
      <c r="AR119" s="81">
        <f>SUM('Valores Correntes'!S116:S119)/SUM('Valores Correntes'!$R116:$R119)</f>
        <v>0.636104141111835</v>
      </c>
      <c r="AS119" s="81">
        <f>SUM('Valores Correntes'!T116:T119)/SUM('Valores Correntes'!$R116:$R119)</f>
        <v>0.19026496228956616</v>
      </c>
      <c r="AT119" s="81">
        <f>SUM('Valores Correntes'!U116:U119)/SUM('Valores Correntes'!$R116:$R119)</f>
        <v>0.16602962576556396</v>
      </c>
      <c r="AU119" s="81">
        <f>SUM('Valores Correntes'!V116:V119)/SUM('Valores Correntes'!$R116:$R119)</f>
        <v>-1.8438935393350812E-3</v>
      </c>
      <c r="AV119" s="81">
        <f>SUM('Valores Correntes'!W116:W119)/SUM('Valores Correntes'!$R116:$R119)</f>
        <v>0.17671444945641873</v>
      </c>
      <c r="AW119" s="81">
        <f>SUM('Valores Correntes'!X116:X119)/SUM('Valores Correntes'!$R116:$R119)</f>
        <v>0.16726928508404876</v>
      </c>
      <c r="AY119" s="80">
        <f>'Acum. em 4 trimestres'!S119/100</f>
        <v>4.7564546787866258E-2</v>
      </c>
      <c r="AZ119" s="80">
        <f>'Acum. em 4 trimestres'!T119/100</f>
        <v>3.2807199022151901E-2</v>
      </c>
      <c r="BA119" s="80">
        <f>'Acum. em 4 trimestres'!U119/100</f>
        <v>3.3253611347921597E-2</v>
      </c>
      <c r="BB119" s="80"/>
      <c r="BC119" s="80">
        <f>'Acum. em 4 trimestres'!V119/100</f>
        <v>4.7347041547407098E-2</v>
      </c>
      <c r="BD119" s="80">
        <f>'Acum. em 4 trimestres'!W119/100</f>
        <v>0.11032357723358356</v>
      </c>
      <c r="BF119" s="1" t="s">
        <v>5</v>
      </c>
      <c r="BG119" s="83">
        <f t="shared" ref="BG119:BL119" si="129">AY119*AR115</f>
        <v>3.0007043564514845E-2</v>
      </c>
      <c r="BH119" s="83">
        <f t="shared" si="129"/>
        <v>6.1330677167951691E-3</v>
      </c>
      <c r="BI119" s="83">
        <f t="shared" si="129"/>
        <v>5.6171085045349043E-3</v>
      </c>
      <c r="BJ119" s="83">
        <f t="shared" si="129"/>
        <v>0</v>
      </c>
      <c r="BK119" s="83">
        <f t="shared" si="129"/>
        <v>8.6752520081249812E-3</v>
      </c>
      <c r="BL119" s="83">
        <f t="shared" si="129"/>
        <v>1.8219881335195129E-2</v>
      </c>
      <c r="BM119" s="83">
        <f t="shared" si="81"/>
        <v>3.1252589582336565E-2</v>
      </c>
      <c r="BO119" s="83">
        <f t="shared" si="82"/>
        <v>3.2212590458774767E-2</v>
      </c>
      <c r="BQ119" s="83">
        <f t="shared" si="83"/>
        <v>-9.6000087643820231E-4</v>
      </c>
    </row>
    <row r="120" spans="1:69" ht="12.75" customHeight="1" x14ac:dyDescent="0.25">
      <c r="A120" s="109" t="s">
        <v>4</v>
      </c>
      <c r="B120" s="107">
        <v>13586.863110182361</v>
      </c>
      <c r="C120" s="107">
        <v>2744.7742012863669</v>
      </c>
      <c r="D120" s="107">
        <v>30422.307978146229</v>
      </c>
      <c r="E120" s="107">
        <v>8010.8585847335053</v>
      </c>
      <c r="F120" s="107">
        <v>17340.058250740145</v>
      </c>
      <c r="G120" s="107">
        <v>59566.357615915404</v>
      </c>
      <c r="H120" s="107">
        <v>23998.92669394569</v>
      </c>
      <c r="I120" s="107">
        <v>8949.3724043564798</v>
      </c>
      <c r="J120" s="107">
        <v>17435.391082325714</v>
      </c>
      <c r="K120" s="107">
        <v>40346.261510098724</v>
      </c>
      <c r="L120" s="107">
        <v>35318.334477851182</v>
      </c>
      <c r="M120" s="107">
        <v>48277.020205765722</v>
      </c>
      <c r="N120" s="107">
        <v>40686.967251967078</v>
      </c>
      <c r="O120" s="107">
        <v>210330.24929064597</v>
      </c>
      <c r="P120" s="107">
        <v>283029.09391698887</v>
      </c>
      <c r="Q120" s="107">
        <v>51013.287149451047</v>
      </c>
      <c r="R120" s="108">
        <v>334369.91339424672</v>
      </c>
      <c r="S120" s="107">
        <v>237508.1648367162</v>
      </c>
      <c r="T120" s="107">
        <v>60437.574097066434</v>
      </c>
      <c r="U120" s="107">
        <v>64949.514626759832</v>
      </c>
      <c r="V120" s="107">
        <v>47910.039502954322</v>
      </c>
      <c r="W120" s="107">
        <v>52101.398734017195</v>
      </c>
      <c r="Y120" s="77">
        <f>SUM('Valores Correntes'!B117:B120)/SUM('Valores Correntes'!$R117:$R120)</f>
        <v>5.7522764094249168E-2</v>
      </c>
      <c r="Z120" s="77">
        <f>SUM('Valores Correntes'!G117:G120)/SUM('Valores Correntes'!$R117:$R120)</f>
        <v>0.20940693531388774</v>
      </c>
      <c r="AA120" s="77">
        <f>SUM('Valores Correntes'!O117:O120)/SUM('Valores Correntes'!$R117:$R120)</f>
        <v>0.59170752717425046</v>
      </c>
      <c r="AB120" s="77">
        <f>SUM('Valores Correntes'!Q117:Q120)/SUM('Valores Correntes'!$R117:$R120)</f>
        <v>0.14136277341761272</v>
      </c>
      <c r="AC120" s="79"/>
      <c r="AD120" s="78">
        <f>'Acum. em 4 trimestres'!B120/100</f>
        <v>-3.7418803198483785E-2</v>
      </c>
      <c r="AE120" s="78">
        <f>'Acum. em 4 trimestres'!G120/100</f>
        <v>3.084556599895838E-2</v>
      </c>
      <c r="AF120" s="78">
        <f>'Acum. em 4 trimestres'!O120/100</f>
        <v>3.7797390766123096E-2</v>
      </c>
      <c r="AG120" s="78">
        <f>'Acum. em 4 trimestres'!Q120/100</f>
        <v>5.7281623862459385E-2</v>
      </c>
      <c r="AH120" s="1" t="s">
        <v>4</v>
      </c>
      <c r="AI120" s="78">
        <f t="shared" si="114"/>
        <v>-2.2537570559137497E-3</v>
      </c>
      <c r="AJ120" s="78">
        <f t="shared" si="115"/>
        <v>6.8304957823353239E-3</v>
      </c>
      <c r="AK120" s="78">
        <f t="shared" si="116"/>
        <v>2.2368093636884426E-2</v>
      </c>
      <c r="AL120" s="78">
        <f t="shared" si="117"/>
        <v>7.2483192964683564E-3</v>
      </c>
      <c r="AM120" s="81">
        <f>'PIB Var. Real 4t'!Z119</f>
        <v>3.4193151659774212E-2</v>
      </c>
      <c r="AN120" s="78">
        <f>SUM(AI120:AL120)-('Acum. em 4 trimestres'!R120/100)</f>
        <v>1.3877787807814457E-16</v>
      </c>
      <c r="AR120" s="81">
        <f>SUM('Valores Correntes'!S117:S120)/SUM('Valores Correntes'!$R117:$R120)</f>
        <v>0.63956326671810881</v>
      </c>
      <c r="AS120" s="81">
        <f>SUM('Valores Correntes'!T117:T120)/SUM('Valores Correntes'!$R117:$R120)</f>
        <v>0.18769602783120182</v>
      </c>
      <c r="AT120" s="81">
        <f>SUM('Valores Correntes'!U117:U120)/SUM('Valores Correntes'!$R117:$R120)</f>
        <v>0.1690936131969023</v>
      </c>
      <c r="AU120" s="81">
        <f>SUM('Valores Correntes'!V117:V120)/SUM('Valores Correntes'!$R117:$R120)</f>
        <v>7.2074284292039561E-4</v>
      </c>
      <c r="AV120" s="81">
        <f>SUM('Valores Correntes'!W117:W120)/SUM('Valores Correntes'!$R117:$R120)</f>
        <v>0.17938579439812813</v>
      </c>
      <c r="AW120" s="81">
        <f>SUM('Valores Correntes'!X117:X120)/SUM('Valores Correntes'!$R117:$R120)</f>
        <v>0.17645944498726135</v>
      </c>
      <c r="AY120" s="80">
        <f>'Acum. em 4 trimestres'!S120/100</f>
        <v>5.1021678321124808E-2</v>
      </c>
      <c r="AZ120" s="80">
        <f>'Acum. em 4 trimestres'!T120/100</f>
        <v>2.0019168562848799E-2</v>
      </c>
      <c r="BA120" s="80">
        <f>'Acum. em 4 trimestres'!U120/100</f>
        <v>6.8607584508183939E-2</v>
      </c>
      <c r="BB120" s="80"/>
      <c r="BC120" s="80">
        <f>'Acum. em 4 trimestres'!V120/100</f>
        <v>2.762913502818054E-2</v>
      </c>
      <c r="BD120" s="80">
        <f>'Acum. em 4 trimestres'!W120/100</f>
        <v>0.15572549706194816</v>
      </c>
      <c r="BF120" s="1" t="s">
        <v>4</v>
      </c>
      <c r="BG120" s="83">
        <f t="shared" ref="BG120:BL120" si="130">AY120*AR116</f>
        <v>3.2105045780588162E-2</v>
      </c>
      <c r="BH120" s="83">
        <f t="shared" si="130"/>
        <v>3.8121723537002205E-3</v>
      </c>
      <c r="BI120" s="83">
        <f t="shared" si="130"/>
        <v>1.1259173616472421E-2</v>
      </c>
      <c r="BJ120" s="83">
        <f t="shared" si="130"/>
        <v>0</v>
      </c>
      <c r="BK120" s="83">
        <f t="shared" si="130"/>
        <v>4.9647688754009631E-3</v>
      </c>
      <c r="BL120" s="83">
        <f t="shared" si="130"/>
        <v>2.4444084155051046E-2</v>
      </c>
      <c r="BM120" s="83">
        <f t="shared" si="81"/>
        <v>3.4193151659774212E-2</v>
      </c>
      <c r="BO120" s="83">
        <f t="shared" si="82"/>
        <v>2.7697076471110714E-2</v>
      </c>
      <c r="BQ120" s="83">
        <f t="shared" si="83"/>
        <v>6.4960751886634985E-3</v>
      </c>
    </row>
    <row r="121" spans="1:69" ht="12.75" customHeight="1" x14ac:dyDescent="0.25">
      <c r="A121" s="110" t="s">
        <v>3</v>
      </c>
      <c r="B121" s="111">
        <v>33368.602652701935</v>
      </c>
      <c r="C121" s="111">
        <v>2635.3516240012532</v>
      </c>
      <c r="D121" s="111">
        <v>28398.775536210782</v>
      </c>
      <c r="E121" s="111">
        <v>8489.9696884010118</v>
      </c>
      <c r="F121" s="111">
        <v>16562.399756787989</v>
      </c>
      <c r="G121" s="111">
        <v>56829.08727771604</v>
      </c>
      <c r="H121" s="111">
        <v>22554.651588479774</v>
      </c>
      <c r="I121" s="111">
        <v>8554.213974189086</v>
      </c>
      <c r="J121" s="111">
        <v>16233.258434880259</v>
      </c>
      <c r="K121" s="111">
        <v>38585.689058918681</v>
      </c>
      <c r="L121" s="111">
        <v>34817.433268203153</v>
      </c>
      <c r="M121" s="111">
        <v>45283.747752691183</v>
      </c>
      <c r="N121" s="111">
        <v>40420.455505154481</v>
      </c>
      <c r="O121" s="111">
        <v>201780.87873841077</v>
      </c>
      <c r="P121" s="111">
        <v>287669.20115926169</v>
      </c>
      <c r="Q121" s="111">
        <v>48859.944250786277</v>
      </c>
      <c r="R121" s="112">
        <v>337137.92062633153</v>
      </c>
      <c r="S121" s="111">
        <v>226030.43021112806</v>
      </c>
      <c r="T121" s="111">
        <v>57511.694696475097</v>
      </c>
      <c r="U121" s="111">
        <v>64695.590960773778</v>
      </c>
      <c r="V121" s="111">
        <v>46485.798561533382</v>
      </c>
      <c r="W121" s="111">
        <v>51478.496549992618</v>
      </c>
      <c r="Y121" s="77">
        <f>SUM('Valores Correntes'!B118:B121)/SUM('Valores Correntes'!$R118:$R121)</f>
        <v>6.0835523818590781E-2</v>
      </c>
      <c r="Z121" s="77">
        <f>SUM('Valores Correntes'!G118:G121)/SUM('Valores Correntes'!$R118:$R121)</f>
        <v>0.20657332671127526</v>
      </c>
      <c r="AA121" s="77">
        <f>SUM('Valores Correntes'!O118:O121)/SUM('Valores Correntes'!$R118:$R121)</f>
        <v>0.59074372312846013</v>
      </c>
      <c r="AB121" s="77">
        <f>SUM('Valores Correntes'!Q118:Q121)/SUM('Valores Correntes'!$R118:$R121)</f>
        <v>0.14184742634167383</v>
      </c>
      <c r="AC121" s="79"/>
      <c r="AD121" s="78">
        <f>'Acum. em 4 trimestres'!B121/100</f>
        <v>2.5495638509812624E-2</v>
      </c>
      <c r="AE121" s="78">
        <f>'Acum. em 4 trimestres'!G121/100</f>
        <v>2.95160223878701E-2</v>
      </c>
      <c r="AF121" s="78">
        <f>'Acum. em 4 trimestres'!O121/100</f>
        <v>3.4278231109444945E-2</v>
      </c>
      <c r="AG121" s="78">
        <f>'Acum. em 4 trimestres'!Q121/100</f>
        <v>5.3949476084625747E-2</v>
      </c>
      <c r="AH121" s="1" t="s">
        <v>3</v>
      </c>
      <c r="AI121" s="78">
        <f t="shared" si="114"/>
        <v>1.4971057544336927E-3</v>
      </c>
      <c r="AJ121" s="78">
        <f t="shared" si="115"/>
        <v>6.45287858127222E-3</v>
      </c>
      <c r="AK121" s="78">
        <f t="shared" si="116"/>
        <v>2.0313697116756176E-2</v>
      </c>
      <c r="AL121" s="78">
        <f t="shared" si="117"/>
        <v>7.0158512840774413E-3</v>
      </c>
      <c r="AM121" s="81">
        <f>'PIB Var. Real 4t'!Z120</f>
        <v>3.5859360072587831E-2</v>
      </c>
      <c r="AN121" s="78">
        <f>SUM(AI121:AL121)-('Acum. em 4 trimestres'!R121/100)</f>
        <v>-5.7982733604830528E-4</v>
      </c>
      <c r="AR121" s="81">
        <f>SUM('Valores Correntes'!S118:S121)/SUM('Valores Correntes'!$R118:$R121)</f>
        <v>0.63815247492572857</v>
      </c>
      <c r="AS121" s="81">
        <f>SUM('Valores Correntes'!T118:T121)/SUM('Valores Correntes'!$R118:$R121)</f>
        <v>0.18744386829280885</v>
      </c>
      <c r="AT121" s="81">
        <f>SUM('Valores Correntes'!U118:U121)/SUM('Valores Correntes'!$R118:$R121)</f>
        <v>0.17144607350697302</v>
      </c>
      <c r="AU121" s="81">
        <f>SUM('Valores Correntes'!V118:V121)/SUM('Valores Correntes'!$R118:$R121)</f>
        <v>4.8149760366771235E-3</v>
      </c>
      <c r="AV121" s="81">
        <f>SUM('Valores Correntes'!W118:W121)/SUM('Valores Correntes'!$R118:$R121)</f>
        <v>0.18206395580302429</v>
      </c>
      <c r="AW121" s="81">
        <f>SUM('Valores Correntes'!X118:X121)/SUM('Valores Correntes'!$R118:$R121)</f>
        <v>0.18392134856521183</v>
      </c>
      <c r="AY121" s="80">
        <f>'Acum. em 4 trimestres'!S121/100</f>
        <v>4.3593169094342965E-2</v>
      </c>
      <c r="AZ121" s="80">
        <f>'Acum. em 4 trimestres'!T121/100</f>
        <v>1.6404506714063238E-2</v>
      </c>
      <c r="BA121" s="80">
        <f>'Acum. em 4 trimestres'!U121/100</f>
        <v>8.4475855120728097E-2</v>
      </c>
      <c r="BB121" s="80"/>
      <c r="BC121" s="80">
        <f>'Acum. em 4 trimestres'!V121/100</f>
        <v>1.7093706374622375E-2</v>
      </c>
      <c r="BD121" s="80">
        <f>'Acum. em 4 trimestres'!W121/100</f>
        <v>0.16086030444972299</v>
      </c>
      <c r="BF121" s="1" t="s">
        <v>3</v>
      </c>
      <c r="BG121" s="83">
        <f t="shared" ref="BG121:BL121" si="131">AY121*AR117</f>
        <v>2.7562436540213193E-2</v>
      </c>
      <c r="BH121" s="83">
        <f t="shared" si="131"/>
        <v>3.1318114971148926E-3</v>
      </c>
      <c r="BI121" s="83">
        <f t="shared" si="131"/>
        <v>1.3774653530874066E-2</v>
      </c>
      <c r="BJ121" s="83">
        <f t="shared" si="131"/>
        <v>0</v>
      </c>
      <c r="BK121" s="83">
        <f t="shared" si="131"/>
        <v>2.9994320391892666E-3</v>
      </c>
      <c r="BL121" s="83">
        <f t="shared" si="131"/>
        <v>2.4816583617762188E-2</v>
      </c>
      <c r="BM121" s="83">
        <f t="shared" si="81"/>
        <v>3.5859360072587831E-2</v>
      </c>
      <c r="BO121" s="83">
        <f t="shared" si="82"/>
        <v>2.2651749989629228E-2</v>
      </c>
      <c r="BQ121" s="83">
        <f t="shared" si="83"/>
        <v>1.3207610082958603E-2</v>
      </c>
    </row>
    <row r="122" spans="1:69" ht="12.75" customHeight="1" x14ac:dyDescent="0.25">
      <c r="A122" s="110" t="s">
        <v>2</v>
      </c>
      <c r="B122" s="111">
        <v>30745.249291878477</v>
      </c>
      <c r="C122" s="111">
        <v>2869.1144743799036</v>
      </c>
      <c r="D122" s="111">
        <v>30063.61477455937</v>
      </c>
      <c r="E122" s="111">
        <v>8243.014214712488</v>
      </c>
      <c r="F122" s="111">
        <v>16864.224208640659</v>
      </c>
      <c r="G122" s="111">
        <v>59576.852160276998</v>
      </c>
      <c r="H122" s="111">
        <v>23313.440477556243</v>
      </c>
      <c r="I122" s="111">
        <v>8927.9488128437588</v>
      </c>
      <c r="J122" s="111">
        <v>16770.17276618223</v>
      </c>
      <c r="K122" s="111">
        <v>39187.193629662521</v>
      </c>
      <c r="L122" s="111">
        <v>35373.793038016229</v>
      </c>
      <c r="M122" s="111">
        <v>47038.19664777306</v>
      </c>
      <c r="N122" s="111">
        <v>41026.588094715873</v>
      </c>
      <c r="O122" s="111">
        <v>207181.78533313231</v>
      </c>
      <c r="P122" s="111">
        <v>293911.50770454004</v>
      </c>
      <c r="Q122" s="111">
        <v>49957.681213669261</v>
      </c>
      <c r="R122" s="112">
        <v>344489.44391990278</v>
      </c>
      <c r="S122" s="111">
        <v>229305.68431553149</v>
      </c>
      <c r="T122" s="111">
        <v>60390.743567483623</v>
      </c>
      <c r="U122" s="111">
        <v>63807.988154339138</v>
      </c>
      <c r="V122" s="111">
        <v>53270.824586155366</v>
      </c>
      <c r="W122" s="111">
        <v>51337.003110134858</v>
      </c>
      <c r="Y122" s="77">
        <f>SUM('Valores Correntes'!B119:B122)/SUM('Valores Correntes'!$R119:$R122)</f>
        <v>6.3447053337190737E-2</v>
      </c>
      <c r="Z122" s="77">
        <f>SUM('Valores Correntes'!G119:G122)/SUM('Valores Correntes'!$R119:$R122)</f>
        <v>0.20410951551777889</v>
      </c>
      <c r="AA122" s="77">
        <f>SUM('Valores Correntes'!O119:O122)/SUM('Valores Correntes'!$R119:$R122)</f>
        <v>0.59164800610075696</v>
      </c>
      <c r="AB122" s="77">
        <f>SUM('Valores Correntes'!Q119:Q122)/SUM('Valores Correntes'!$R119:$R122)</f>
        <v>0.1407954250442735</v>
      </c>
      <c r="AC122" s="79"/>
      <c r="AD122" s="78">
        <f>'Acum. em 4 trimestres'!B122/100</f>
        <v>7.1110656239624204E-2</v>
      </c>
      <c r="AE122" s="78">
        <f>'Acum. em 4 trimestres'!G122/100</f>
        <v>2.2358414141772753E-2</v>
      </c>
      <c r="AF122" s="78">
        <f>'Acum. em 4 trimestres'!O122/100</f>
        <v>2.9495654429171347E-2</v>
      </c>
      <c r="AG122" s="78">
        <f>'Acum. em 4 trimestres'!Q122/100</f>
        <v>4.2960296192684932E-2</v>
      </c>
      <c r="AH122" s="1" t="s">
        <v>2</v>
      </c>
      <c r="AI122" s="78">
        <f t="shared" si="114"/>
        <v>4.1580045381168218E-3</v>
      </c>
      <c r="AJ122" s="78">
        <f t="shared" si="115"/>
        <v>4.8301050055479036E-3</v>
      </c>
      <c r="AK122" s="78">
        <f t="shared" si="116"/>
        <v>1.7460234975687189E-2</v>
      </c>
      <c r="AL122" s="78">
        <f t="shared" si="117"/>
        <v>5.7368046971548849E-3</v>
      </c>
      <c r="AM122" s="81">
        <f>'PIB Var. Real 4t'!Z121</f>
        <v>3.3009455272901445E-2</v>
      </c>
      <c r="AN122" s="78">
        <f>SUM(AI122:AL122)-('Acum. em 4 trimestres'!R122/100)</f>
        <v>-8.2430605639464277E-4</v>
      </c>
      <c r="AR122" s="81">
        <f>SUM('Valores Correntes'!S119:S122)/SUM('Valores Correntes'!$R119:$R122)</f>
        <v>0.63715101010144115</v>
      </c>
      <c r="AS122" s="81">
        <f>SUM('Valores Correntes'!T119:T122)/SUM('Valores Correntes'!$R119:$R122)</f>
        <v>0.18724311806484775</v>
      </c>
      <c r="AT122" s="81">
        <f>SUM('Valores Correntes'!U119:U122)/SUM('Valores Correntes'!$R119:$R122)</f>
        <v>0.17159539218460249</v>
      </c>
      <c r="AU122" s="81">
        <f>SUM('Valores Correntes'!V119:V122)/SUM('Valores Correntes'!$R119:$R122)</f>
        <v>6.5604030803603506E-3</v>
      </c>
      <c r="AV122" s="81">
        <f>SUM('Valores Correntes'!W119:W122)/SUM('Valores Correntes'!$R119:$R122)</f>
        <v>0.18182004826850634</v>
      </c>
      <c r="AW122" s="81">
        <f>SUM('Valores Correntes'!X119:X122)/SUM('Valores Correntes'!$R119:$R122)</f>
        <v>0.18436997169975805</v>
      </c>
      <c r="AY122" s="80">
        <f>'Acum. em 4 trimestres'!S122/100</f>
        <v>3.4637038647103546E-2</v>
      </c>
      <c r="AZ122" s="80">
        <f>'Acum. em 4 trimestres'!T122/100</f>
        <v>1.329789475533083E-2</v>
      </c>
      <c r="BA122" s="80">
        <f>'Acum. em 4 trimestres'!U122/100</f>
        <v>8.1197702455896734E-2</v>
      </c>
      <c r="BB122" s="80"/>
      <c r="BC122" s="80">
        <f>'Acum. em 4 trimestres'!V122/100</f>
        <v>1.1716013792101077E-2</v>
      </c>
      <c r="BD122" s="80">
        <f>'Acum. em 4 trimestres'!W122/100</f>
        <v>0.12971689656622076</v>
      </c>
      <c r="BF122" s="1" t="s">
        <v>2</v>
      </c>
      <c r="BG122" s="83">
        <f t="shared" ref="BG122:BL122" si="132">AY122*AR118</f>
        <v>2.1951798003161722E-2</v>
      </c>
      <c r="BH122" s="83">
        <f t="shared" si="132"/>
        <v>2.5386699689619466E-3</v>
      </c>
      <c r="BI122" s="83">
        <f t="shared" si="132"/>
        <v>1.3275135354227639E-2</v>
      </c>
      <c r="BJ122" s="83">
        <f t="shared" si="132"/>
        <v>0</v>
      </c>
      <c r="BK122" s="83">
        <f t="shared" si="132"/>
        <v>2.0458687300504855E-3</v>
      </c>
      <c r="BL122" s="83">
        <f t="shared" si="132"/>
        <v>2.0505273523218348E-2</v>
      </c>
      <c r="BM122" s="83">
        <f t="shared" si="81"/>
        <v>3.3009455272901445E-2</v>
      </c>
      <c r="BO122" s="83">
        <f t="shared" si="82"/>
        <v>1.9306198533183445E-2</v>
      </c>
      <c r="BQ122" s="83">
        <f>BM122-BO122</f>
        <v>1.3703256739717999E-2</v>
      </c>
    </row>
    <row r="123" spans="1:69" ht="12.75" customHeight="1" x14ac:dyDescent="0.25">
      <c r="A123" s="110" t="s">
        <v>1</v>
      </c>
      <c r="B123" s="111">
        <v>24070.255840147223</v>
      </c>
      <c r="C123" s="111">
        <v>3102.3667346718348</v>
      </c>
      <c r="D123" s="111">
        <v>32323.626064795812</v>
      </c>
      <c r="E123" s="111">
        <v>7847.4548323113186</v>
      </c>
      <c r="F123" s="111">
        <v>17642.726235514368</v>
      </c>
      <c r="G123" s="111">
        <v>63128.968449386797</v>
      </c>
      <c r="H123" s="111">
        <v>24808.220070174448</v>
      </c>
      <c r="I123" s="111">
        <v>9465.0879604293459</v>
      </c>
      <c r="J123" s="111">
        <v>17449.109945840893</v>
      </c>
      <c r="K123" s="111">
        <v>39514.658141111468</v>
      </c>
      <c r="L123" s="111">
        <v>36098.479890318915</v>
      </c>
      <c r="M123" s="111">
        <v>48112.847340840155</v>
      </c>
      <c r="N123" s="111">
        <v>41474.253524917091</v>
      </c>
      <c r="O123" s="111">
        <v>213034.89394836916</v>
      </c>
      <c r="P123" s="111">
        <v>298189.41579686588</v>
      </c>
      <c r="Q123" s="111">
        <v>51867.297800439497</v>
      </c>
      <c r="R123" s="112">
        <v>350631.4261914313</v>
      </c>
      <c r="S123" s="111">
        <v>235568.71682407911</v>
      </c>
      <c r="T123" s="111">
        <v>61593.51445404374</v>
      </c>
      <c r="U123" s="111">
        <v>67377.6218319623</v>
      </c>
      <c r="V123" s="111">
        <v>55385.14630064313</v>
      </c>
      <c r="W123" s="111">
        <v>54723.457850358383</v>
      </c>
      <c r="Y123" s="77">
        <f>SUM('Valores Correntes'!B120:B123)/SUM('Valores Correntes'!$R120:$R123)</f>
        <v>6.2758288786549557E-2</v>
      </c>
      <c r="Z123" s="77">
        <f>SUM('Valores Correntes'!G120:G123)/SUM('Valores Correntes'!$R120:$R123)</f>
        <v>0.20357667984218658</v>
      </c>
      <c r="AA123" s="77">
        <f>SUM('Valores Correntes'!O120:O123)/SUM('Valores Correntes'!$R120:$R123)</f>
        <v>0.59410514077081766</v>
      </c>
      <c r="AB123" s="77">
        <f>SUM('Valores Correntes'!Q120:Q123)/SUM('Valores Correntes'!$R120:$R123)</f>
        <v>0.13955989060044638</v>
      </c>
      <c r="AC123" s="79"/>
      <c r="AD123" s="78">
        <f>'Acum. em 4 trimestres'!B123/100</f>
        <v>9.6372909117515851E-2</v>
      </c>
      <c r="AE123" s="78">
        <f>'Acum. em 4 trimestres'!G123/100</f>
        <v>1.8307592146074025E-2</v>
      </c>
      <c r="AF123" s="78">
        <f>'Acum. em 4 trimestres'!O123/100</f>
        <v>2.1915089130481569E-2</v>
      </c>
      <c r="AG123" s="78">
        <f>'Acum. em 4 trimestres'!Q123/100</f>
        <v>2.9451974018927629E-2</v>
      </c>
      <c r="AH123" s="1" t="s">
        <v>1</v>
      </c>
      <c r="AI123" s="78">
        <f t="shared" si="114"/>
        <v>5.6294187708314436E-3</v>
      </c>
      <c r="AJ123" s="78">
        <f t="shared" si="115"/>
        <v>3.9083605271314544E-3</v>
      </c>
      <c r="AK123" s="78">
        <f t="shared" si="116"/>
        <v>1.2958158575202121E-2</v>
      </c>
      <c r="AL123" s="78">
        <f t="shared" si="117"/>
        <v>4.0294641467576737E-3</v>
      </c>
      <c r="AM123" s="81">
        <f>'PIB Var. Real 4t'!Z122</f>
        <v>2.7109355073329899E-2</v>
      </c>
      <c r="AN123" s="78">
        <f>SUM(AI123:AL123)-('Acum. em 4 trimestres'!R123/100)</f>
        <v>-5.8395305340720738E-4</v>
      </c>
      <c r="AR123" s="81">
        <f>SUM('Valores Correntes'!S120:S123)/SUM('Valores Correntes'!$R120:$R123)</f>
        <v>0.63538841863380446</v>
      </c>
      <c r="AS123" s="81">
        <f>SUM('Valores Correntes'!T120:T123)/SUM('Valores Correntes'!$R120:$R123)</f>
        <v>0.18879639252736358</v>
      </c>
      <c r="AT123" s="81">
        <f>SUM('Valores Correntes'!U120:U123)/SUM('Valores Correntes'!$R120:$R123)</f>
        <v>0.17131527811220185</v>
      </c>
      <c r="AU123" s="81">
        <f>SUM('Valores Correntes'!V120:V123)/SUM('Valores Correntes'!$R120:$R123)</f>
        <v>6.0207277593985458E-3</v>
      </c>
      <c r="AV123" s="81">
        <f>SUM('Valores Correntes'!W120:W123)/SUM('Valores Correntes'!$R120:$R123)</f>
        <v>0.18008073345571027</v>
      </c>
      <c r="AW123" s="81">
        <f>SUM('Valores Correntes'!X120:X123)/SUM('Valores Correntes'!$R120:$R123)</f>
        <v>0.18160155048847859</v>
      </c>
      <c r="AY123" s="80">
        <f>'Acum. em 4 trimestres'!S123/100</f>
        <v>2.0844496887750141E-2</v>
      </c>
      <c r="AZ123" s="80">
        <f>'Acum. em 4 trimestres'!T123/100</f>
        <v>1.2010797124812678E-2</v>
      </c>
      <c r="BA123" s="80">
        <f>'Acum. em 4 trimestres'!U123/100</f>
        <v>6.0450134443782444E-2</v>
      </c>
      <c r="BB123" s="80"/>
      <c r="BC123" s="80">
        <f>'Acum. em 4 trimestres'!V123/100</f>
        <v>2.5299098540886522E-2</v>
      </c>
      <c r="BD123" s="80">
        <f>'Acum. em 4 trimestres'!W123/100</f>
        <v>8.5737174216308887E-2</v>
      </c>
      <c r="BF123" s="1" t="s">
        <v>1</v>
      </c>
      <c r="BG123" s="83">
        <f t="shared" ref="BG123:BL123" si="133">AY123*AR119</f>
        <v>1.3259270789690622E-2</v>
      </c>
      <c r="BH123" s="83">
        <f t="shared" si="133"/>
        <v>2.2852338620201139E-3</v>
      </c>
      <c r="BI123" s="83">
        <f t="shared" si="133"/>
        <v>1.0036513199179227E-2</v>
      </c>
      <c r="BJ123" s="83">
        <f t="shared" si="133"/>
        <v>0</v>
      </c>
      <c r="BK123" s="83">
        <f t="shared" si="133"/>
        <v>4.4707162703964479E-3</v>
      </c>
      <c r="BL123" s="83">
        <f t="shared" si="133"/>
        <v>1.4341195836288526E-2</v>
      </c>
      <c r="BM123" s="83">
        <f t="shared" si="81"/>
        <v>2.7109355073329899E-2</v>
      </c>
      <c r="BO123" s="83">
        <f t="shared" si="82"/>
        <v>1.5710538284997886E-2</v>
      </c>
      <c r="BQ123" s="83">
        <f t="shared" si="83"/>
        <v>1.1398816788332013E-2</v>
      </c>
    </row>
    <row r="124" spans="1:69" ht="12.75" customHeight="1" x14ac:dyDescent="0.25">
      <c r="A124" s="113" t="s">
        <v>0</v>
      </c>
      <c r="B124" s="111">
        <v>15229.25455940006</v>
      </c>
      <c r="C124" s="111">
        <v>3073.2906829771218</v>
      </c>
      <c r="D124" s="111">
        <v>29805.853421772437</v>
      </c>
      <c r="E124" s="111">
        <v>8091.5688427089499</v>
      </c>
      <c r="F124" s="111">
        <v>16832.122751528968</v>
      </c>
      <c r="G124" s="111">
        <v>59938.458452748615</v>
      </c>
      <c r="H124" s="111">
        <v>24045.067222517246</v>
      </c>
      <c r="I124" s="111">
        <v>9102.5722798696315</v>
      </c>
      <c r="J124" s="111">
        <v>18666.639709072395</v>
      </c>
      <c r="K124" s="111">
        <v>42178.162505150729</v>
      </c>
      <c r="L124" s="111">
        <v>35996.288743295496</v>
      </c>
      <c r="M124" s="111">
        <v>49304.892408684223</v>
      </c>
      <c r="N124" s="111">
        <v>41070.922074072936</v>
      </c>
      <c r="O124" s="111">
        <v>214483.62195977863</v>
      </c>
      <c r="P124" s="111">
        <v>288514.96820747864</v>
      </c>
      <c r="Q124" s="111">
        <v>51524.251811839924</v>
      </c>
      <c r="R124" s="112">
        <v>340533.45912582905</v>
      </c>
      <c r="S124" s="111">
        <v>239771.33156270508</v>
      </c>
      <c r="T124" s="111">
        <v>62632.256985270033</v>
      </c>
      <c r="U124" s="111">
        <v>62922.440253856868</v>
      </c>
      <c r="V124" s="111">
        <v>54727.983754705223</v>
      </c>
      <c r="W124" s="111">
        <v>51926.349466766413</v>
      </c>
      <c r="Y124" s="77">
        <f>SUM('Valores Correntes'!B121:B124)/SUM('Valores Correntes'!$R121:$R124)</f>
        <v>6.0862169554702361E-2</v>
      </c>
      <c r="Z124" s="77">
        <f>SUM('Valores Correntes'!G121:G124)/SUM('Valores Correntes'!$R121:$R124)</f>
        <v>0.20149946131253368</v>
      </c>
      <c r="AA124" s="77">
        <f>SUM('Valores Correntes'!O121:O124)/SUM('Valores Correntes'!$R121:$R124)</f>
        <v>0.59738836806096507</v>
      </c>
      <c r="AB124" s="77">
        <f>SUM('Valores Correntes'!Q121:Q124)/SUM('Valores Correntes'!$R121:$R124)</f>
        <v>0.14025000107179877</v>
      </c>
      <c r="AC124" s="79"/>
      <c r="AD124" s="78">
        <f>'Acum. em 4 trimestres'!B124/100</f>
        <v>0.11703414791909506</v>
      </c>
      <c r="AE124" s="78">
        <f>'Acum. em 4 trimestres'!G124/100</f>
        <v>1.4454135216442676E-2</v>
      </c>
      <c r="AF124" s="78">
        <f>'Acum. em 4 trimestres'!O124/100</f>
        <v>1.8167368015451046E-2</v>
      </c>
      <c r="AG124" s="78">
        <f>'Acum. em 4 trimestres'!Q124/100</f>
        <v>1.66152133900479E-2</v>
      </c>
      <c r="AH124" s="1" t="s">
        <v>0</v>
      </c>
      <c r="AI124" s="78">
        <f t="shared" si="114"/>
        <v>6.7321276817215673E-3</v>
      </c>
      <c r="AJ124" s="78">
        <f t="shared" si="115"/>
        <v>3.0267961582877982E-3</v>
      </c>
      <c r="AK124" s="78">
        <f t="shared" si="116"/>
        <v>1.0749768403687108E-2</v>
      </c>
      <c r="AL124" s="78">
        <f t="shared" si="117"/>
        <v>2.3487726457426263E-3</v>
      </c>
      <c r="AM124" s="81">
        <f>'PIB Var. Real 4t'!Z123</f>
        <v>2.2857464889439072E-2</v>
      </c>
      <c r="AN124" s="78">
        <f>SUM(AI124:AL124)-('Acum. em 4 trimestres'!R124/100)</f>
        <v>2.7755575615628914E-17</v>
      </c>
      <c r="AR124" s="81">
        <f>SUM('Valores Correntes'!S121:S124)/SUM('Valores Correntes'!$R121:$R124)</f>
        <v>0.63439903710609213</v>
      </c>
      <c r="AS124" s="81">
        <f>SUM('Valores Correntes'!T121:T124)/SUM('Valores Correntes'!$R121:$R124)</f>
        <v>0.19134136243282962</v>
      </c>
      <c r="AT124" s="81">
        <f>SUM('Valores Correntes'!U121:U124)/SUM('Valores Correntes'!$R121:$R124)</f>
        <v>0.16839025231785765</v>
      </c>
      <c r="AU124" s="81">
        <f>SUM('Valores Correntes'!V121:V124)/SUM('Valores Correntes'!$R121:$R124)</f>
        <v>2.3697128348761586E-3</v>
      </c>
      <c r="AV124" s="81">
        <f>SUM('Valores Correntes'!W121:W124)/SUM('Valores Correntes'!$R121:$R124)</f>
        <v>0.17820722896197136</v>
      </c>
      <c r="AW124" s="81">
        <f>SUM('Valores Correntes'!X121:X124)/SUM('Valores Correntes'!$R121:$R124)</f>
        <v>0.1747075936536269</v>
      </c>
      <c r="AY124" s="80">
        <f>'Acum. em 4 trimestres'!S124/100</f>
        <v>1.312022643452937E-2</v>
      </c>
      <c r="AZ124" s="80">
        <f>'Acum. em 4 trimestres'!T124/100</f>
        <v>2.1033225807963962E-2</v>
      </c>
      <c r="BA124" s="80">
        <f>'Acum. em 4 trimestres'!U124/100</f>
        <v>2.928820900797291E-2</v>
      </c>
      <c r="BB124" s="80"/>
      <c r="BC124" s="80">
        <f>'Acum. em 4 trimestres'!V124/100</f>
        <v>6.1646556486570692E-2</v>
      </c>
      <c r="BD124" s="80">
        <f>'Acum. em 4 trimestres'!W124/100</f>
        <v>4.4710530899175094E-2</v>
      </c>
      <c r="BF124" s="1" t="s">
        <v>0</v>
      </c>
      <c r="BG124" s="83">
        <f t="shared" ref="BG124:BL124" si="134">AY124*AR120</f>
        <v>8.3912148785488892E-3</v>
      </c>
      <c r="BH124" s="83">
        <f t="shared" si="134"/>
        <v>3.9478529366315561E-3</v>
      </c>
      <c r="BI124" s="83">
        <f t="shared" si="134"/>
        <v>4.9524490852242012E-3</v>
      </c>
      <c r="BJ124" s="83">
        <f t="shared" si="134"/>
        <v>0</v>
      </c>
      <c r="BK124" s="83">
        <f t="shared" si="134"/>
        <v>1.1058516507252562E-2</v>
      </c>
      <c r="BL124" s="83">
        <f t="shared" si="134"/>
        <v>7.8895954675542359E-3</v>
      </c>
      <c r="BM124" s="83">
        <f t="shared" si="81"/>
        <v>2.2857464889439072E-2</v>
      </c>
      <c r="BO124" s="83">
        <f t="shared" si="82"/>
        <v>2.0460437940102973E-2</v>
      </c>
      <c r="BQ124" s="83">
        <f t="shared" si="83"/>
        <v>2.3970269493360993E-3</v>
      </c>
    </row>
    <row r="125" spans="1:69" ht="12.75" customHeight="1" x14ac:dyDescent="0.25">
      <c r="A125" s="106" t="s">
        <v>177</v>
      </c>
      <c r="B125" s="107">
        <v>33593.311885405434</v>
      </c>
      <c r="C125" s="107">
        <v>2981.0964112527327</v>
      </c>
      <c r="D125" s="107">
        <v>28145.249786520355</v>
      </c>
      <c r="E125" s="107">
        <v>8341.6697297475293</v>
      </c>
      <c r="F125" s="107">
        <v>16772.073881990775</v>
      </c>
      <c r="G125" s="107">
        <v>57758.072776178036</v>
      </c>
      <c r="H125" s="107">
        <v>22788.616481552952</v>
      </c>
      <c r="I125" s="107">
        <v>8612.2046034604627</v>
      </c>
      <c r="J125" s="107">
        <v>17463.344889730372</v>
      </c>
      <c r="K125" s="107">
        <v>39653.433150128716</v>
      </c>
      <c r="L125" s="107">
        <v>35824.130627537284</v>
      </c>
      <c r="M125" s="107">
        <v>46349.829673442415</v>
      </c>
      <c r="N125" s="107">
        <v>40848.115424818556</v>
      </c>
      <c r="O125" s="107">
        <v>206101.1599710946</v>
      </c>
      <c r="P125" s="107">
        <v>292918.41656924161</v>
      </c>
      <c r="Q125" s="107">
        <v>49800.638966239938</v>
      </c>
      <c r="R125" s="108">
        <v>343338.1971433133</v>
      </c>
      <c r="S125" s="107">
        <v>229985.46679736651</v>
      </c>
      <c r="T125" s="107">
        <v>59103.801805983123</v>
      </c>
      <c r="U125" s="107">
        <v>63798.195901726627</v>
      </c>
      <c r="V125" s="107">
        <v>49926.936553345527</v>
      </c>
      <c r="W125" s="107">
        <v>52104.080413431126</v>
      </c>
      <c r="Y125" s="77">
        <f>SUM('Valores Correntes'!B122:B125)/SUM('Valores Correntes'!$R122:$R125)</f>
        <v>5.8627983332840854E-2</v>
      </c>
      <c r="Z125" s="77">
        <f>SUM('Valores Correntes'!G122:G125)/SUM('Valores Correntes'!$R122:$R125)</f>
        <v>0.20108587710879777</v>
      </c>
      <c r="AA125" s="77">
        <f>SUM('Valores Correntes'!O122:O125)/SUM('Valores Correntes'!$R122:$R125)</f>
        <v>0.59970665662854239</v>
      </c>
      <c r="AB125" s="77">
        <f>SUM('Valores Correntes'!Q122:Q125)/SUM('Valores Correntes'!$R122:$R125)</f>
        <v>0.14057948292981903</v>
      </c>
      <c r="AD125" s="78">
        <f>'Acum. em 4 trimestres'!B125/100</f>
        <v>7.5320451004745603E-2</v>
      </c>
      <c r="AE125" s="78">
        <f>'Acum. em 4 trimestres'!G125/100</f>
        <v>1.2653326306130808E-2</v>
      </c>
      <c r="AF125" s="78">
        <f>'Acum. em 4 trimestres'!O125/100</f>
        <v>1.8270547777984314E-2</v>
      </c>
      <c r="AG125" s="78">
        <f>'Acum. em 4 trimestres'!Q125/100</f>
        <v>1.4390028205410577E-2</v>
      </c>
      <c r="AH125" s="1" t="s">
        <v>177</v>
      </c>
      <c r="AI125" s="78">
        <f>Y121*AD125</f>
        <v>4.5821590911262009E-3</v>
      </c>
      <c r="AJ125" s="78">
        <f t="shared" ref="AJ125:AJ126" si="135">Z121*AE125</f>
        <v>2.6138397090207329E-3</v>
      </c>
      <c r="AK125" s="78">
        <f t="shared" ref="AK125:AK126" si="136">AA121*AF125</f>
        <v>1.0793211417962868E-2</v>
      </c>
      <c r="AL125" s="78">
        <f t="shared" ref="AL125:AL126" si="137">AB121*AG125</f>
        <v>2.0411884659215854E-3</v>
      </c>
      <c r="AM125" s="81">
        <f>'PIB Var. Real 4t'!Z124</f>
        <v>1.965790285922675E-2</v>
      </c>
      <c r="AN125" s="78">
        <f>SUM(AI125:AL125)-('Acum. em 4 trimestres'!R125/100)</f>
        <v>3.7249582480463478E-4</v>
      </c>
      <c r="AR125" s="81">
        <f>SUM('Valores Correntes'!S122:S125)/SUM('Valores Correntes'!$R122:$R125)</f>
        <v>0.63262124582368851</v>
      </c>
      <c r="AS125" s="81">
        <f>SUM('Valores Correntes'!T122:T125)/SUM('Valores Correntes'!$R122:$R125)</f>
        <v>0.194003413195555</v>
      </c>
      <c r="AT125" s="81">
        <f>SUM('Valores Correntes'!U122:U125)/SUM('Valores Correntes'!$R122:$R125)</f>
        <v>0.16578317357744143</v>
      </c>
      <c r="AU125" s="81">
        <f>SUM('Valores Correntes'!V122:V125)/SUM('Valores Correntes'!$R122:$R125)</f>
        <v>2.10844442563602E-3</v>
      </c>
      <c r="AV125" s="81">
        <f>SUM('Valores Correntes'!W122:W125)/SUM('Valores Correntes'!$R122:$R125)</f>
        <v>0.17414452632924468</v>
      </c>
      <c r="AW125" s="81">
        <f>SUM('Valores Correntes'!X122:X125)/SUM('Valores Correntes'!$R122:$R125)</f>
        <v>0.16866080335156555</v>
      </c>
      <c r="AY125" s="80">
        <f>'Acum. em 4 trimestres'!S125/100</f>
        <v>1.2011964576304157E-2</v>
      </c>
      <c r="AZ125" s="80">
        <f>'Acum. em 4 trimestres'!T125/100</f>
        <v>2.2842416957878475E-2</v>
      </c>
      <c r="BA125" s="80">
        <f>'Acum. em 4 trimestres'!U125/100</f>
        <v>4.3695472907641086E-3</v>
      </c>
      <c r="BC125" s="80">
        <f>'Acum. em 4 trimestres'!V125/100</f>
        <v>7.6025610830531054E-2</v>
      </c>
      <c r="BD125" s="80">
        <f>'Acum. em 4 trimestres'!W125/100</f>
        <v>1.7253904114446827E-2</v>
      </c>
      <c r="BF125" s="1" t="s">
        <v>177</v>
      </c>
      <c r="BG125" s="83">
        <f t="shared" ref="BG125:BG126" si="138">AY125*AR121</f>
        <v>7.6654649230886787E-3</v>
      </c>
      <c r="BH125" s="83">
        <f t="shared" ref="BH125:BH126" si="139">AZ125*AS121</f>
        <v>4.2816709957419962E-3</v>
      </c>
      <c r="BI125" s="83">
        <f t="shared" ref="BI125:BI126" si="140">BA125*AT121</f>
        <v>7.4914172600453821E-4</v>
      </c>
      <c r="BJ125" s="83">
        <f t="shared" ref="BJ125:BJ126" si="141">BB125*AU121</f>
        <v>0</v>
      </c>
      <c r="BK125" s="83">
        <f t="shared" ref="BK125:BK126" si="142">BC125*AV121</f>
        <v>1.384152345014773E-2</v>
      </c>
      <c r="BL125" s="83">
        <f t="shared" ref="BL125:BL126" si="143">BD125*AW121</f>
        <v>3.1733613127439175E-3</v>
      </c>
      <c r="BM125" s="83">
        <f t="shared" ref="BM125:BM126" si="144">AM125</f>
        <v>1.965790285922675E-2</v>
      </c>
      <c r="BO125" s="83">
        <f t="shared" si="82"/>
        <v>2.3364439782239024E-2</v>
      </c>
      <c r="BQ125" s="83">
        <f t="shared" si="83"/>
        <v>-3.7065369230122741E-3</v>
      </c>
    </row>
    <row r="126" spans="1:69" ht="12.75" customHeight="1" x14ac:dyDescent="0.25">
      <c r="A126" s="114" t="s">
        <v>183</v>
      </c>
      <c r="B126" s="115">
        <v>32824.95988029502</v>
      </c>
      <c r="C126" s="115">
        <v>3213.6224161489436</v>
      </c>
      <c r="D126" s="115">
        <v>29806.410911232295</v>
      </c>
      <c r="E126" s="115">
        <v>8202.5063988177226</v>
      </c>
      <c r="F126" s="115">
        <v>17024.72107944209</v>
      </c>
      <c r="G126" s="115">
        <v>60471.542129027344</v>
      </c>
      <c r="H126" s="115">
        <v>23529.758303187064</v>
      </c>
      <c r="I126" s="115">
        <v>9033.9123061081755</v>
      </c>
      <c r="J126" s="115">
        <v>18182.800519974509</v>
      </c>
      <c r="K126" s="115">
        <v>39566.96814754534</v>
      </c>
      <c r="L126" s="115">
        <v>36162.118249978725</v>
      </c>
      <c r="M126" s="115">
        <v>47565.793018914796</v>
      </c>
      <c r="N126" s="115">
        <v>41384.314458520996</v>
      </c>
      <c r="O126" s="115">
        <v>210324.38142810154</v>
      </c>
      <c r="P126" s="115">
        <v>299504.9465214347</v>
      </c>
      <c r="Q126" s="115">
        <v>51197.973685701043</v>
      </c>
      <c r="R126" s="116">
        <v>351322.70516432164</v>
      </c>
      <c r="S126" s="115">
        <v>230349.72748620133</v>
      </c>
      <c r="T126" s="115">
        <v>62232.942218366086</v>
      </c>
      <c r="U126" s="115">
        <v>64717.666492811724</v>
      </c>
      <c r="V126" s="115">
        <v>55319.789143525872</v>
      </c>
      <c r="W126" s="115">
        <v>54172.65366949742</v>
      </c>
      <c r="Y126" s="77">
        <f>SUM('Valores Correntes'!B123:B126)/SUM('Valores Correntes'!$R123:$R126)</f>
        <v>5.4033825817576882E-2</v>
      </c>
      <c r="Z126" s="77">
        <f>SUM('Valores Correntes'!G123:G126)/SUM('Valores Correntes'!$R123:$R126)</f>
        <v>0.20239053957399586</v>
      </c>
      <c r="AA126" s="77">
        <f>SUM('Valores Correntes'!O123:O126)/SUM('Valores Correntes'!$R123:$R126)</f>
        <v>0.60090775650428196</v>
      </c>
      <c r="AB126" s="77">
        <f>SUM('Valores Correntes'!Q123:Q126)/SUM('Valores Correntes'!$R123:$R126)</f>
        <v>0.14266787810414525</v>
      </c>
      <c r="AD126" s="78">
        <f>'Acum. em 4 trimestres'!B126/100</f>
        <v>6.1901244731096483E-2</v>
      </c>
      <c r="AE126" s="78">
        <f>'Acum. em 4 trimestres'!G126/100</f>
        <v>1.3671575748767539E-2</v>
      </c>
      <c r="AF126" s="78">
        <f>'Acum. em 4 trimestres'!O126/100</f>
        <v>1.7270866475931346E-2</v>
      </c>
      <c r="AG126" s="78">
        <f>'Acum. em 4 trimestres'!Q126/100</f>
        <v>1.6916149792499668E-2</v>
      </c>
      <c r="AH126" s="1" t="s">
        <v>183</v>
      </c>
      <c r="AI126" s="78">
        <f t="shared" ref="AI126" si="145">Y122*AD126</f>
        <v>3.9274515760923754E-3</v>
      </c>
      <c r="AJ126" s="78">
        <f t="shared" si="135"/>
        <v>2.7904987024455576E-3</v>
      </c>
      <c r="AK126" s="78">
        <f t="shared" si="136"/>
        <v>1.0218273714117187E-2</v>
      </c>
      <c r="AL126" s="78">
        <f t="shared" si="137"/>
        <v>2.3817165001475899E-3</v>
      </c>
      <c r="AM126" s="81">
        <f>'PIB Var. Real 4t'!Z125</f>
        <v>1.8728162923606462E-2</v>
      </c>
      <c r="AN126" s="78">
        <f>SUM(AI126:AL126)-('Acum. em 4 trimestres'!R126/100)</f>
        <v>5.8977756919624535E-4</v>
      </c>
      <c r="AR126" s="81">
        <f>SUM('Valores Correntes'!S123:S126)/SUM('Valores Correntes'!$R123:$R126)</f>
        <v>0.63097687909689004</v>
      </c>
      <c r="AS126" s="81">
        <f>SUM('Valores Correntes'!T123:T126)/SUM('Valores Correntes'!$R123:$R126)</f>
        <v>0.19594359968067213</v>
      </c>
      <c r="AT126" s="81">
        <f>SUM('Valores Correntes'!U123:U126)/SUM('Valores Correntes'!$R123:$R126)</f>
        <v>0.16461837733086879</v>
      </c>
      <c r="AU126" s="81">
        <f>SUM('Valores Correntes'!V123:V126)/SUM('Valores Correntes'!$R123:$R126)</f>
        <v>2.0765536651457866E-3</v>
      </c>
      <c r="AV126" s="81">
        <f>SUM('Valores Correntes'!W123:W126)/SUM('Valores Correntes'!$R123:$R126)</f>
        <v>0.17244226750744693</v>
      </c>
      <c r="AW126" s="81">
        <f>SUM('Valores Correntes'!X123:X126)/SUM('Valores Correntes'!$R123:$R126)</f>
        <v>0.16605767728102358</v>
      </c>
      <c r="AY126" s="80">
        <f>'Acum. em 4 trimestres'!S126/100</f>
        <v>8.7306004702625284E-3</v>
      </c>
      <c r="AZ126" s="80">
        <f>'Acum. em 4 trimestres'!T126/100</f>
        <v>2.8223734130294664E-2</v>
      </c>
      <c r="BA126" s="80">
        <f>'Acum. em 4 trimestres'!U126/100</f>
        <v>-1.8749718573481955E-3</v>
      </c>
      <c r="BC126" s="80">
        <f>'Acum. em 4 trimestres'!V126/100</f>
        <v>8.0417836867910028E-2</v>
      </c>
      <c r="BD126" s="80">
        <f>'Acum. em 4 trimestres'!W126/100</f>
        <v>2.1495558824158101E-2</v>
      </c>
      <c r="BF126" s="1" t="s">
        <v>183</v>
      </c>
      <c r="BG126" s="83">
        <f t="shared" si="138"/>
        <v>5.5627109084198873E-3</v>
      </c>
      <c r="BH126" s="83">
        <f t="shared" si="139"/>
        <v>5.2846999819896366E-3</v>
      </c>
      <c r="BI126" s="83">
        <f t="shared" si="140"/>
        <v>-3.2173653119675616E-4</v>
      </c>
      <c r="BJ126" s="83">
        <f t="shared" si="141"/>
        <v>0</v>
      </c>
      <c r="BK126" s="83">
        <f t="shared" si="142"/>
        <v>1.462157498097227E-2</v>
      </c>
      <c r="BL126" s="83">
        <f t="shared" si="143"/>
        <v>3.9631355720805136E-3</v>
      </c>
      <c r="BM126" s="83">
        <f t="shared" si="144"/>
        <v>1.8728162923606462E-2</v>
      </c>
      <c r="BO126" s="83">
        <f t="shared" si="82"/>
        <v>2.1184113768104522E-2</v>
      </c>
      <c r="BQ126" s="83">
        <f t="shared" si="83"/>
        <v>-2.4559508444980602E-3</v>
      </c>
    </row>
    <row r="129" spans="25:30" ht="12.75" customHeight="1" x14ac:dyDescent="0.25">
      <c r="Y129" s="77">
        <f t="shared" ref="Y129:AD129" si="146">SUM(R121:R124)/SUM(R117:R120)-1</f>
        <v>2.2857464889439072E-2</v>
      </c>
      <c r="Z129" s="77">
        <f t="shared" si="146"/>
        <v>1.3120226434529592E-2</v>
      </c>
      <c r="AA129" s="77">
        <f t="shared" si="146"/>
        <v>2.1033225807963962E-2</v>
      </c>
      <c r="AB129" s="77">
        <f t="shared" si="146"/>
        <v>2.9288209007973132E-2</v>
      </c>
      <c r="AC129" s="77">
        <f t="shared" si="146"/>
        <v>6.164655648657047E-2</v>
      </c>
      <c r="AD129" s="77">
        <f t="shared" si="146"/>
        <v>4.4710530899175094E-2</v>
      </c>
    </row>
  </sheetData>
  <sheetProtection selectLockedCells="1" selectUnlockedCells="1"/>
  <mergeCells count="11">
    <mergeCell ref="A3:A4"/>
    <mergeCell ref="C3:G3"/>
    <mergeCell ref="H3:O3"/>
    <mergeCell ref="P3:P4"/>
    <mergeCell ref="Q3:Q4"/>
    <mergeCell ref="W3:W4"/>
    <mergeCell ref="R3:R4"/>
    <mergeCell ref="S3:S4"/>
    <mergeCell ref="T3:T4"/>
    <mergeCell ref="U3:U4"/>
    <mergeCell ref="V3:V4"/>
  </mergeCells>
  <pageMargins left="0.74791666666666667" right="0.74791666666666667" top="0.98402777777777772" bottom="0.98402777777777772" header="0.51180555555555551" footer="0.51180555555555551"/>
  <pageSetup paperSize="9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6434-9DF9-4ACE-AF9F-C155678D85D7}">
  <dimension ref="A1:Y126"/>
  <sheetViews>
    <sheetView topLeftCell="E103" workbookViewId="0">
      <selection activeCell="V129" sqref="V129"/>
    </sheetView>
  </sheetViews>
  <sheetFormatPr defaultRowHeight="12.75" customHeight="1" x14ac:dyDescent="0.25"/>
  <cols>
    <col min="1" max="1" width="8" style="89" customWidth="1"/>
    <col min="2" max="2" width="10.109375" style="89" customWidth="1"/>
    <col min="3" max="3" width="9.44140625" style="89" customWidth="1"/>
    <col min="4" max="5" width="9.109375" style="89" customWidth="1"/>
    <col min="6" max="6" width="9.5546875" style="89" customWidth="1"/>
    <col min="7" max="7" width="7.5546875" style="89" customWidth="1"/>
    <col min="8" max="9" width="9.109375" style="89" customWidth="1"/>
    <col min="10" max="10" width="9.5546875" style="89" customWidth="1"/>
    <col min="11" max="14" width="9.109375" style="89" customWidth="1"/>
    <col min="15" max="15" width="10" style="89" customWidth="1"/>
    <col min="16" max="16" width="10.44140625" style="89" customWidth="1"/>
    <col min="17" max="17" width="11" style="89" customWidth="1"/>
    <col min="18" max="18" width="10.88671875" style="90" customWidth="1"/>
    <col min="19" max="19" width="11.88671875" style="89" customWidth="1"/>
    <col min="20" max="20" width="10.109375" style="89" customWidth="1"/>
    <col min="21" max="21" width="12.5546875" style="89" customWidth="1"/>
    <col min="22" max="22" width="11.6640625" style="89" customWidth="1"/>
    <col min="23" max="16384" width="8.88671875" style="89"/>
  </cols>
  <sheetData>
    <row r="1" spans="1:25" ht="15" customHeight="1" thickBot="1" x14ac:dyDescent="0.3">
      <c r="A1" s="103" t="s">
        <v>182</v>
      </c>
      <c r="B1" s="102"/>
      <c r="C1" s="102"/>
      <c r="D1" s="102"/>
      <c r="E1" s="102"/>
      <c r="F1" s="102"/>
      <c r="G1" s="100"/>
      <c r="H1" s="99"/>
      <c r="I1" s="99"/>
      <c r="J1" s="99"/>
      <c r="K1" s="99"/>
      <c r="L1" s="99"/>
      <c r="M1" s="99"/>
      <c r="N1" s="99"/>
      <c r="O1" s="99"/>
      <c r="P1" s="99"/>
      <c r="Q1" s="99"/>
      <c r="R1" s="101"/>
      <c r="S1" s="100"/>
      <c r="T1" s="99"/>
      <c r="U1" s="99"/>
      <c r="V1" s="98"/>
    </row>
    <row r="2" spans="1:25" ht="15" customHeight="1" thickBot="1" x14ac:dyDescent="0.3">
      <c r="A2" s="97" t="s">
        <v>149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5"/>
    </row>
    <row r="3" spans="1:25" ht="15" customHeight="1" thickBot="1" x14ac:dyDescent="0.3">
      <c r="A3" s="157" t="s">
        <v>143</v>
      </c>
      <c r="B3" s="94" t="s">
        <v>142</v>
      </c>
      <c r="C3" s="158" t="s">
        <v>141</v>
      </c>
      <c r="D3" s="158"/>
      <c r="E3" s="158"/>
      <c r="F3" s="158"/>
      <c r="G3" s="158"/>
      <c r="H3" s="159" t="s">
        <v>140</v>
      </c>
      <c r="I3" s="159"/>
      <c r="J3" s="159"/>
      <c r="K3" s="159"/>
      <c r="L3" s="159"/>
      <c r="M3" s="159"/>
      <c r="N3" s="159"/>
      <c r="O3" s="159"/>
      <c r="P3" s="156" t="s">
        <v>139</v>
      </c>
      <c r="Q3" s="156" t="s">
        <v>137</v>
      </c>
      <c r="R3" s="156" t="s">
        <v>136</v>
      </c>
      <c r="S3" s="156" t="s">
        <v>135</v>
      </c>
      <c r="T3" s="156" t="s">
        <v>134</v>
      </c>
      <c r="U3" s="156" t="s">
        <v>133</v>
      </c>
      <c r="V3" s="156" t="s">
        <v>132</v>
      </c>
    </row>
    <row r="4" spans="1:25" ht="15" customHeight="1" x14ac:dyDescent="0.25">
      <c r="A4" s="157"/>
      <c r="B4" s="93" t="s">
        <v>120</v>
      </c>
      <c r="C4" s="92" t="s">
        <v>131</v>
      </c>
      <c r="D4" s="92" t="s">
        <v>130</v>
      </c>
      <c r="E4" s="92" t="s">
        <v>129</v>
      </c>
      <c r="F4" s="92" t="s">
        <v>128</v>
      </c>
      <c r="G4" s="91" t="s">
        <v>120</v>
      </c>
      <c r="H4" s="92" t="s">
        <v>127</v>
      </c>
      <c r="I4" s="92" t="s">
        <v>126</v>
      </c>
      <c r="J4" s="92" t="s">
        <v>125</v>
      </c>
      <c r="K4" s="92" t="s">
        <v>124</v>
      </c>
      <c r="L4" s="92" t="s">
        <v>123</v>
      </c>
      <c r="M4" s="92" t="s">
        <v>122</v>
      </c>
      <c r="N4" s="92" t="s">
        <v>121</v>
      </c>
      <c r="O4" s="91" t="s">
        <v>120</v>
      </c>
      <c r="P4" s="156"/>
      <c r="Q4" s="156"/>
      <c r="R4" s="156"/>
      <c r="S4" s="156"/>
      <c r="T4" s="156"/>
      <c r="U4" s="156"/>
      <c r="V4" s="156"/>
    </row>
    <row r="5" spans="1:25" ht="12.75" customHeight="1" x14ac:dyDescent="0.25">
      <c r="A5" s="106" t="s">
        <v>119</v>
      </c>
      <c r="B5" s="107">
        <v>8425.0428052253737</v>
      </c>
      <c r="C5" s="107">
        <v>1149.3096417305051</v>
      </c>
      <c r="D5" s="107">
        <v>25469.93627146793</v>
      </c>
      <c r="E5" s="107">
        <v>3794.5007576196649</v>
      </c>
      <c r="F5" s="107">
        <v>11041.121178547353</v>
      </c>
      <c r="G5" s="107">
        <v>41690.27443092125</v>
      </c>
      <c r="H5" s="107">
        <v>13725.789999686012</v>
      </c>
      <c r="I5" s="107">
        <v>5494.1210279702473</v>
      </c>
      <c r="J5" s="107">
        <v>3832.2669966458393</v>
      </c>
      <c r="K5" s="107">
        <v>16616.571490769154</v>
      </c>
      <c r="L5" s="107">
        <v>15367.531952499263</v>
      </c>
      <c r="M5" s="107">
        <v>23201.199534334766</v>
      </c>
      <c r="N5" s="107">
        <v>26088.774317283132</v>
      </c>
      <c r="O5" s="107">
        <v>104627.95362967221</v>
      </c>
      <c r="P5" s="107">
        <v>152379.81013421094</v>
      </c>
      <c r="Q5" s="108">
        <v>175462.4780681805</v>
      </c>
      <c r="R5" s="107">
        <v>111150.94742294228</v>
      </c>
      <c r="S5" s="107">
        <v>36624.523778315299</v>
      </c>
      <c r="T5" s="107">
        <v>34673.42742327437</v>
      </c>
      <c r="U5" s="107">
        <v>13231.826127365559</v>
      </c>
      <c r="V5" s="107">
        <v>15280.013875631461</v>
      </c>
      <c r="X5" s="104">
        <f>U5-V5</f>
        <v>-2048.187748265902</v>
      </c>
    </row>
    <row r="6" spans="1:25" ht="12.75" customHeight="1" x14ac:dyDescent="0.25">
      <c r="A6" s="106" t="s">
        <v>118</v>
      </c>
      <c r="B6" s="107">
        <v>8543.4669235656074</v>
      </c>
      <c r="C6" s="107">
        <v>1144.4262854240883</v>
      </c>
      <c r="D6" s="107">
        <v>24177.311320140823</v>
      </c>
      <c r="E6" s="107">
        <v>3819.0287216221432</v>
      </c>
      <c r="F6" s="107">
        <v>10936.030427754167</v>
      </c>
      <c r="G6" s="107">
        <v>40150.78912986612</v>
      </c>
      <c r="H6" s="107">
        <v>13972.386508723137</v>
      </c>
      <c r="I6" s="107">
        <v>5414.4906014414564</v>
      </c>
      <c r="J6" s="107">
        <v>3886.5506165602442</v>
      </c>
      <c r="K6" s="107">
        <v>16468.605879834555</v>
      </c>
      <c r="L6" s="107">
        <v>15467.179418268006</v>
      </c>
      <c r="M6" s="107">
        <v>23082.952229226543</v>
      </c>
      <c r="N6" s="107">
        <v>26620.057812937182</v>
      </c>
      <c r="O6" s="107">
        <v>104900.50129926455</v>
      </c>
      <c r="P6" s="107">
        <v>153747.9862067388</v>
      </c>
      <c r="Q6" s="108">
        <v>177549.01862134019</v>
      </c>
      <c r="R6" s="107">
        <v>113448.44223375853</v>
      </c>
      <c r="S6" s="107">
        <v>37213.905801220775</v>
      </c>
      <c r="T6" s="107">
        <v>35344.545095616275</v>
      </c>
      <c r="U6" s="107">
        <v>12848.230482784922</v>
      </c>
      <c r="V6" s="107">
        <v>16675.548098633793</v>
      </c>
      <c r="X6" s="104">
        <f t="shared" ref="X6:X69" si="0">U6-V6</f>
        <v>-3827.3176158488714</v>
      </c>
      <c r="Y6" s="105">
        <f>X6/X5-1</f>
        <v>0.86863612434420112</v>
      </c>
    </row>
    <row r="7" spans="1:25" ht="12.75" customHeight="1" x14ac:dyDescent="0.25">
      <c r="A7" s="106" t="s">
        <v>117</v>
      </c>
      <c r="B7" s="107">
        <v>9000.89252381185</v>
      </c>
      <c r="C7" s="107">
        <v>1087.7090278930759</v>
      </c>
      <c r="D7" s="107">
        <v>27891.979351291571</v>
      </c>
      <c r="E7" s="107">
        <v>3852.1038182947777</v>
      </c>
      <c r="F7" s="107">
        <v>11023.178714374433</v>
      </c>
      <c r="G7" s="107">
        <v>43762.421856316301</v>
      </c>
      <c r="H7" s="107">
        <v>14338.776197566449</v>
      </c>
      <c r="I7" s="107">
        <v>5583.7036633491416</v>
      </c>
      <c r="J7" s="107">
        <v>4048.1323202089729</v>
      </c>
      <c r="K7" s="107">
        <v>16606.568961721976</v>
      </c>
      <c r="L7" s="107">
        <v>15611.957990350669</v>
      </c>
      <c r="M7" s="107">
        <v>23148.565476819833</v>
      </c>
      <c r="N7" s="107">
        <v>26751.627020023894</v>
      </c>
      <c r="O7" s="107">
        <v>106229.77136846678</v>
      </c>
      <c r="P7" s="107">
        <v>159418.02826771321</v>
      </c>
      <c r="Q7" s="108">
        <v>184105.61980774609</v>
      </c>
      <c r="R7" s="107">
        <v>116616.98633620898</v>
      </c>
      <c r="S7" s="107">
        <v>38506.120458359175</v>
      </c>
      <c r="T7" s="107">
        <v>36668.05813446956</v>
      </c>
      <c r="U7" s="107">
        <v>12782.631907740328</v>
      </c>
      <c r="V7" s="107">
        <v>17903.667646180525</v>
      </c>
      <c r="X7" s="104">
        <f t="shared" si="0"/>
        <v>-5121.0357384401977</v>
      </c>
      <c r="Y7" s="105">
        <f t="shared" ref="Y7:Y70" si="1">X7/X6-1</f>
        <v>0.33802214826228605</v>
      </c>
    </row>
    <row r="8" spans="1:25" ht="12.75" customHeight="1" x14ac:dyDescent="0.25">
      <c r="A8" s="109" t="s">
        <v>116</v>
      </c>
      <c r="B8" s="107">
        <v>11127.538443130716</v>
      </c>
      <c r="C8" s="107">
        <v>1139.5761177149245</v>
      </c>
      <c r="D8" s="107">
        <v>25207.581015450894</v>
      </c>
      <c r="E8" s="107">
        <v>3938.2804202756947</v>
      </c>
      <c r="F8" s="107">
        <v>11007.493481695745</v>
      </c>
      <c r="G8" s="107">
        <v>41099.103810302353</v>
      </c>
      <c r="H8" s="107">
        <v>14538.698348964086</v>
      </c>
      <c r="I8" s="107">
        <v>5384.0649505920137</v>
      </c>
      <c r="J8" s="107">
        <v>3949.0505051594082</v>
      </c>
      <c r="K8" s="107">
        <v>15270.601326324957</v>
      </c>
      <c r="L8" s="107">
        <v>15236.901182137482</v>
      </c>
      <c r="M8" s="107">
        <v>23066.821362895731</v>
      </c>
      <c r="N8" s="107">
        <v>26588.303575638623</v>
      </c>
      <c r="O8" s="107">
        <v>104034.43022938461</v>
      </c>
      <c r="P8" s="107">
        <v>155591.77624087155</v>
      </c>
      <c r="Q8" s="108">
        <v>182353.35595245214</v>
      </c>
      <c r="R8" s="107">
        <v>122741.21359276642</v>
      </c>
      <c r="S8" s="107">
        <v>32710.959281497766</v>
      </c>
      <c r="T8" s="107">
        <v>38231.110867528165</v>
      </c>
      <c r="U8" s="107">
        <v>13178.075078127933</v>
      </c>
      <c r="V8" s="107">
        <v>19861.008163195584</v>
      </c>
      <c r="X8" s="104">
        <f t="shared" si="0"/>
        <v>-6682.9330850676506</v>
      </c>
      <c r="Y8" s="105">
        <f t="shared" si="1"/>
        <v>0.3049963769835331</v>
      </c>
    </row>
    <row r="9" spans="1:25" ht="12.75" customHeight="1" x14ac:dyDescent="0.25">
      <c r="A9" s="110" t="s">
        <v>115</v>
      </c>
      <c r="B9" s="111">
        <v>9010.8770956571389</v>
      </c>
      <c r="C9" s="111">
        <v>1152.0193877551371</v>
      </c>
      <c r="D9" s="111">
        <v>26099.515192443851</v>
      </c>
      <c r="E9" s="111">
        <v>4033.0855424176862</v>
      </c>
      <c r="F9" s="111">
        <v>11390.745764686953</v>
      </c>
      <c r="G9" s="111">
        <v>43181.04725767202</v>
      </c>
      <c r="H9" s="111">
        <v>14562.025732427721</v>
      </c>
      <c r="I9" s="111">
        <v>5648.0823220393568</v>
      </c>
      <c r="J9" s="111">
        <v>4009.906660463585</v>
      </c>
      <c r="K9" s="111">
        <v>16864.150247063193</v>
      </c>
      <c r="L9" s="111">
        <v>15570.772945607001</v>
      </c>
      <c r="M9" s="111">
        <v>23396.651059898519</v>
      </c>
      <c r="N9" s="111">
        <v>26629.859183898396</v>
      </c>
      <c r="O9" s="111">
        <v>106591.95138758457</v>
      </c>
      <c r="P9" s="111">
        <v>158706.1307919031</v>
      </c>
      <c r="Q9" s="112">
        <v>184316.78348966909</v>
      </c>
      <c r="R9" s="111">
        <v>119902.96167881563</v>
      </c>
      <c r="S9" s="111">
        <v>37055.793098921982</v>
      </c>
      <c r="T9" s="111">
        <v>38556.542976043216</v>
      </c>
      <c r="U9" s="111">
        <v>14017.326531819124</v>
      </c>
      <c r="V9" s="111">
        <v>19805.1945137892</v>
      </c>
      <c r="X9" s="104">
        <f t="shared" si="0"/>
        <v>-5787.8679819700756</v>
      </c>
      <c r="Y9" s="105">
        <f t="shared" si="1"/>
        <v>-0.1339329739957309</v>
      </c>
    </row>
    <row r="10" spans="1:25" ht="12.75" customHeight="1" x14ac:dyDescent="0.25">
      <c r="A10" s="110" t="s">
        <v>114</v>
      </c>
      <c r="B10" s="111">
        <v>8878.87475751485</v>
      </c>
      <c r="C10" s="111">
        <v>1172.6735457747843</v>
      </c>
      <c r="D10" s="111">
        <v>26434.706483586389</v>
      </c>
      <c r="E10" s="111">
        <v>3996.8664031689241</v>
      </c>
      <c r="F10" s="111">
        <v>11677.584894671985</v>
      </c>
      <c r="G10" s="111">
        <v>43117.095138616271</v>
      </c>
      <c r="H10" s="111">
        <v>14645.831076779959</v>
      </c>
      <c r="I10" s="111">
        <v>5814.3054689335577</v>
      </c>
      <c r="J10" s="111">
        <v>4115.224761062731</v>
      </c>
      <c r="K10" s="111">
        <v>16658.340258670465</v>
      </c>
      <c r="L10" s="111">
        <v>15687.207361523624</v>
      </c>
      <c r="M10" s="111">
        <v>23605.65695540197</v>
      </c>
      <c r="N10" s="111">
        <v>26421.026791962602</v>
      </c>
      <c r="O10" s="111">
        <v>107175.35250690677</v>
      </c>
      <c r="P10" s="111">
        <v>159034.51868420522</v>
      </c>
      <c r="Q10" s="112">
        <v>185208.41863063161</v>
      </c>
      <c r="R10" s="111">
        <v>120234.68734332648</v>
      </c>
      <c r="S10" s="111">
        <v>36906.378050565909</v>
      </c>
      <c r="T10" s="111">
        <v>39098.829990490012</v>
      </c>
      <c r="U10" s="111">
        <v>14917.018298589443</v>
      </c>
      <c r="V10" s="111">
        <v>20628.18308536473</v>
      </c>
      <c r="X10" s="104">
        <f t="shared" si="0"/>
        <v>-5711.1647867752872</v>
      </c>
      <c r="Y10" s="105">
        <f t="shared" si="1"/>
        <v>-1.3252409252202724E-2</v>
      </c>
    </row>
    <row r="11" spans="1:25" ht="12.75" customHeight="1" x14ac:dyDescent="0.25">
      <c r="A11" s="110" t="s">
        <v>113</v>
      </c>
      <c r="B11" s="111">
        <v>9167.1636479514636</v>
      </c>
      <c r="C11" s="111">
        <v>1209.005890278587</v>
      </c>
      <c r="D11" s="111">
        <v>26560.268493713036</v>
      </c>
      <c r="E11" s="111">
        <v>4114.6049578758584</v>
      </c>
      <c r="F11" s="111">
        <v>12019.893992632586</v>
      </c>
      <c r="G11" s="111">
        <v>43928.455810444888</v>
      </c>
      <c r="H11" s="111">
        <v>14853.235637066648</v>
      </c>
      <c r="I11" s="111">
        <v>5846.5365200029055</v>
      </c>
      <c r="J11" s="111">
        <v>4151.8995548885005</v>
      </c>
      <c r="K11" s="111">
        <v>16786.11559210769</v>
      </c>
      <c r="L11" s="111">
        <v>15861.928815174226</v>
      </c>
      <c r="M11" s="111">
        <v>23772.411074733856</v>
      </c>
      <c r="N11" s="111">
        <v>26510.835232405378</v>
      </c>
      <c r="O11" s="111">
        <v>107677.1323667603</v>
      </c>
      <c r="P11" s="111">
        <v>160973.52834617879</v>
      </c>
      <c r="Q11" s="112">
        <v>187563.62411686458</v>
      </c>
      <c r="R11" s="111">
        <v>119079.80416379654</v>
      </c>
      <c r="S11" s="111">
        <v>36327.177404441674</v>
      </c>
      <c r="T11" s="111">
        <v>39864.274317317686</v>
      </c>
      <c r="U11" s="111">
        <v>15211.514705287469</v>
      </c>
      <c r="V11" s="111">
        <v>20761.13419041266</v>
      </c>
      <c r="X11" s="104">
        <f t="shared" si="0"/>
        <v>-5549.6194851251912</v>
      </c>
      <c r="Y11" s="105">
        <f t="shared" si="1"/>
        <v>-2.8285876468521542E-2</v>
      </c>
    </row>
    <row r="12" spans="1:25" ht="12.75" customHeight="1" x14ac:dyDescent="0.25">
      <c r="A12" s="113" t="s">
        <v>112</v>
      </c>
      <c r="B12" s="111">
        <v>9957.2145275309267</v>
      </c>
      <c r="C12" s="111">
        <v>1207.4171645672723</v>
      </c>
      <c r="D12" s="111">
        <v>26203.110959933063</v>
      </c>
      <c r="E12" s="111">
        <v>4169.1298671566447</v>
      </c>
      <c r="F12" s="111">
        <v>12238.881433478895</v>
      </c>
      <c r="G12" s="111">
        <v>43772.001986769945</v>
      </c>
      <c r="H12" s="111">
        <v>14877.353725943281</v>
      </c>
      <c r="I12" s="111">
        <v>5961.4496553617755</v>
      </c>
      <c r="J12" s="111">
        <v>4257.1409417832974</v>
      </c>
      <c r="K12" s="111">
        <v>16816.82088052612</v>
      </c>
      <c r="L12" s="111">
        <v>16104.303589924704</v>
      </c>
      <c r="M12" s="111">
        <v>24289.820743157357</v>
      </c>
      <c r="N12" s="111">
        <v>26751.470857921893</v>
      </c>
      <c r="O12" s="111">
        <v>108994.94530449659</v>
      </c>
      <c r="P12" s="111">
        <v>162449.96916095717</v>
      </c>
      <c r="Q12" s="112">
        <v>189140.59127405204</v>
      </c>
      <c r="R12" s="111">
        <v>119235.25782513751</v>
      </c>
      <c r="S12" s="111">
        <v>36586.450317533119</v>
      </c>
      <c r="T12" s="111">
        <v>39604.102237145271</v>
      </c>
      <c r="U12" s="111">
        <v>14515.801728994651</v>
      </c>
      <c r="V12" s="111">
        <v>19518.791879266555</v>
      </c>
      <c r="X12" s="104">
        <f t="shared" si="0"/>
        <v>-5002.990150271904</v>
      </c>
      <c r="Y12" s="105">
        <f t="shared" si="1"/>
        <v>-9.8498525226537459E-2</v>
      </c>
    </row>
    <row r="13" spans="1:25" ht="12.75" customHeight="1" x14ac:dyDescent="0.25">
      <c r="A13" s="106" t="s">
        <v>111</v>
      </c>
      <c r="B13" s="107">
        <v>8859.2300232576708</v>
      </c>
      <c r="C13" s="107">
        <v>1225.3773333152351</v>
      </c>
      <c r="D13" s="107">
        <v>25097.121254310154</v>
      </c>
      <c r="E13" s="107">
        <v>4146.5958878665469</v>
      </c>
      <c r="F13" s="107">
        <v>12082.076778528604</v>
      </c>
      <c r="G13" s="107">
        <v>42789.019877101717</v>
      </c>
      <c r="H13" s="107">
        <v>14530.608940880968</v>
      </c>
      <c r="I13" s="107">
        <v>5743.0564450614402</v>
      </c>
      <c r="J13" s="107">
        <v>4188.7498713417081</v>
      </c>
      <c r="K13" s="107">
        <v>16514.66069837843</v>
      </c>
      <c r="L13" s="107">
        <v>16025.530317381317</v>
      </c>
      <c r="M13" s="107">
        <v>23635.923187107197</v>
      </c>
      <c r="N13" s="107">
        <v>26980.989872350874</v>
      </c>
      <c r="O13" s="107">
        <v>107906.62909491388</v>
      </c>
      <c r="P13" s="107">
        <v>159603.06754322513</v>
      </c>
      <c r="Q13" s="108">
        <v>185400.96387212304</v>
      </c>
      <c r="R13" s="107">
        <v>119255.58458018604</v>
      </c>
      <c r="S13" s="107">
        <v>37462.758316844142</v>
      </c>
      <c r="T13" s="107">
        <v>39819.263720332652</v>
      </c>
      <c r="U13" s="107">
        <v>15385.020749844374</v>
      </c>
      <c r="V13" s="107">
        <v>21281.144995136303</v>
      </c>
      <c r="X13" s="104">
        <f t="shared" si="0"/>
        <v>-5896.1242452919287</v>
      </c>
      <c r="Y13" s="105">
        <f t="shared" si="1"/>
        <v>0.17852005864362619</v>
      </c>
    </row>
    <row r="14" spans="1:25" ht="12.75" customHeight="1" x14ac:dyDescent="0.25">
      <c r="A14" s="106" t="s">
        <v>110</v>
      </c>
      <c r="B14" s="107">
        <v>9969.873592259104</v>
      </c>
      <c r="C14" s="107">
        <v>1246.6097119699496</v>
      </c>
      <c r="D14" s="107">
        <v>25496.243398282852</v>
      </c>
      <c r="E14" s="107">
        <v>4132.3137827909059</v>
      </c>
      <c r="F14" s="107">
        <v>12232.861429838655</v>
      </c>
      <c r="G14" s="107">
        <v>43337.89577559242</v>
      </c>
      <c r="H14" s="107">
        <v>14771.097877482174</v>
      </c>
      <c r="I14" s="107">
        <v>5960.9850059611899</v>
      </c>
      <c r="J14" s="107">
        <v>4156.8837754270444</v>
      </c>
      <c r="K14" s="107">
        <v>16463.331489879874</v>
      </c>
      <c r="L14" s="107">
        <v>16172.505471064127</v>
      </c>
      <c r="M14" s="107">
        <v>24089.189163515344</v>
      </c>
      <c r="N14" s="107">
        <v>27242.449756377209</v>
      </c>
      <c r="O14" s="107">
        <v>109101.81141621851</v>
      </c>
      <c r="P14" s="107">
        <v>162532.01207968919</v>
      </c>
      <c r="Q14" s="108">
        <v>188575.80985620402</v>
      </c>
      <c r="R14" s="107">
        <v>118886.82208592705</v>
      </c>
      <c r="S14" s="107">
        <v>37712.894334776385</v>
      </c>
      <c r="T14" s="107">
        <v>39965.28072584363</v>
      </c>
      <c r="U14" s="107">
        <v>15798.539284578323</v>
      </c>
      <c r="V14" s="107">
        <v>20134.466307258579</v>
      </c>
      <c r="X14" s="104">
        <f t="shared" si="0"/>
        <v>-4335.9270226802564</v>
      </c>
      <c r="Y14" s="105">
        <f t="shared" si="1"/>
        <v>-0.26461403418652418</v>
      </c>
    </row>
    <row r="15" spans="1:25" ht="12.75" customHeight="1" x14ac:dyDescent="0.25">
      <c r="A15" s="106" t="s">
        <v>109</v>
      </c>
      <c r="B15" s="107">
        <v>9708.3600499138738</v>
      </c>
      <c r="C15" s="107">
        <v>1229.4684982151241</v>
      </c>
      <c r="D15" s="107">
        <v>25247.316357196218</v>
      </c>
      <c r="E15" s="107">
        <v>4134.1793580895737</v>
      </c>
      <c r="F15" s="107">
        <v>12050.737782586573</v>
      </c>
      <c r="G15" s="107">
        <v>42787.53902624669</v>
      </c>
      <c r="H15" s="107">
        <v>14600.67941356781</v>
      </c>
      <c r="I15" s="107">
        <v>5985.2109611695832</v>
      </c>
      <c r="J15" s="107">
        <v>4645.3214490145601</v>
      </c>
      <c r="K15" s="107">
        <v>16546.882497041446</v>
      </c>
      <c r="L15" s="107">
        <v>16263.051431709351</v>
      </c>
      <c r="M15" s="107">
        <v>24174.921943889141</v>
      </c>
      <c r="N15" s="107">
        <v>27452.507068774794</v>
      </c>
      <c r="O15" s="107">
        <v>109766.51365107314</v>
      </c>
      <c r="P15" s="107">
        <v>162400.72599413921</v>
      </c>
      <c r="Q15" s="108">
        <v>188521.5628759751</v>
      </c>
      <c r="R15" s="107">
        <v>119252.40454288846</v>
      </c>
      <c r="S15" s="107">
        <v>38367.620188154557</v>
      </c>
      <c r="T15" s="107">
        <v>39449.29072296917</v>
      </c>
      <c r="U15" s="107">
        <v>15124.961164504512</v>
      </c>
      <c r="V15" s="107">
        <v>20340.717555342599</v>
      </c>
      <c r="X15" s="104">
        <f t="shared" si="0"/>
        <v>-5215.7563908380871</v>
      </c>
      <c r="Y15" s="105">
        <f t="shared" si="1"/>
        <v>0.20291609235018071</v>
      </c>
    </row>
    <row r="16" spans="1:25" ht="12.75" customHeight="1" x14ac:dyDescent="0.25">
      <c r="A16" s="109" t="s">
        <v>108</v>
      </c>
      <c r="B16" s="107">
        <v>9506.7169361861725</v>
      </c>
      <c r="C16" s="107">
        <v>1216.6614591448965</v>
      </c>
      <c r="D16" s="107">
        <v>24340.640244958973</v>
      </c>
      <c r="E16" s="107">
        <v>4101.6923823197467</v>
      </c>
      <c r="F16" s="107">
        <v>11755.837199782703</v>
      </c>
      <c r="G16" s="107">
        <v>41453.199521895869</v>
      </c>
      <c r="H16" s="107">
        <v>13974.114818725469</v>
      </c>
      <c r="I16" s="107">
        <v>5746.3466434597267</v>
      </c>
      <c r="J16" s="107">
        <v>4842.1167963588268</v>
      </c>
      <c r="K16" s="107">
        <v>16608.156400001346</v>
      </c>
      <c r="L16" s="107">
        <v>16381.668723591712</v>
      </c>
      <c r="M16" s="107">
        <v>24227.627964343279</v>
      </c>
      <c r="N16" s="107">
        <v>27708.77683504728</v>
      </c>
      <c r="O16" s="107">
        <v>109829.99489912343</v>
      </c>
      <c r="P16" s="107">
        <v>160700.90165060223</v>
      </c>
      <c r="Q16" s="108">
        <v>186359.5990507341</v>
      </c>
      <c r="R16" s="107">
        <v>117673.95984217692</v>
      </c>
      <c r="S16" s="107">
        <v>38083.913523817064</v>
      </c>
      <c r="T16" s="107">
        <v>37673.611230868868</v>
      </c>
      <c r="U16" s="107">
        <v>15180.078117105722</v>
      </c>
      <c r="V16" s="107">
        <v>19190.00395194731</v>
      </c>
      <c r="X16" s="104">
        <f t="shared" si="0"/>
        <v>-4009.9258348415879</v>
      </c>
      <c r="Y16" s="105">
        <f t="shared" si="1"/>
        <v>-0.23118996855655327</v>
      </c>
    </row>
    <row r="17" spans="1:25" ht="12.75" customHeight="1" x14ac:dyDescent="0.25">
      <c r="A17" s="110" t="s">
        <v>107</v>
      </c>
      <c r="B17" s="111">
        <v>9907.465558968639</v>
      </c>
      <c r="C17" s="111">
        <v>1211.364726309369</v>
      </c>
      <c r="D17" s="111">
        <v>24144.757679810235</v>
      </c>
      <c r="E17" s="111">
        <v>4099.7904751203114</v>
      </c>
      <c r="F17" s="111">
        <v>11365.389140234345</v>
      </c>
      <c r="G17" s="111">
        <v>41243.205934762052</v>
      </c>
      <c r="H17" s="111">
        <v>14092.030275688874</v>
      </c>
      <c r="I17" s="111">
        <v>5630.1671019605319</v>
      </c>
      <c r="J17" s="111">
        <v>4970.7483583778612</v>
      </c>
      <c r="K17" s="111">
        <v>16581.19879943064</v>
      </c>
      <c r="L17" s="111">
        <v>16632.750357016677</v>
      </c>
      <c r="M17" s="111">
        <v>24006.7189592082</v>
      </c>
      <c r="N17" s="111">
        <v>28100.267052312738</v>
      </c>
      <c r="O17" s="111">
        <v>110660.8564312087</v>
      </c>
      <c r="P17" s="111">
        <v>162157.24120029921</v>
      </c>
      <c r="Q17" s="112">
        <v>186703.49541142606</v>
      </c>
      <c r="R17" s="111">
        <v>118032.91213615816</v>
      </c>
      <c r="S17" s="111">
        <v>37651.779333927647</v>
      </c>
      <c r="T17" s="111">
        <v>36330.495556106849</v>
      </c>
      <c r="U17" s="111">
        <v>15465.14763163423</v>
      </c>
      <c r="V17" s="111">
        <v>17316.472343053723</v>
      </c>
      <c r="X17" s="104">
        <f t="shared" si="0"/>
        <v>-1851.3247114194928</v>
      </c>
      <c r="Y17" s="105">
        <f t="shared" si="1"/>
        <v>-0.53831447571083835</v>
      </c>
    </row>
    <row r="18" spans="1:25" ht="12.75" customHeight="1" x14ac:dyDescent="0.25">
      <c r="A18" s="110" t="s">
        <v>106</v>
      </c>
      <c r="B18" s="111">
        <v>10079.814686789594</v>
      </c>
      <c r="C18" s="111">
        <v>1152.0891999684686</v>
      </c>
      <c r="D18" s="111">
        <v>24475.04340613895</v>
      </c>
      <c r="E18" s="111">
        <v>4149.901120465036</v>
      </c>
      <c r="F18" s="111">
        <v>11427.015982089586</v>
      </c>
      <c r="G18" s="111">
        <v>41202.721351570763</v>
      </c>
      <c r="H18" s="111">
        <v>14180.055272254627</v>
      </c>
      <c r="I18" s="111">
        <v>5462.6228700165566</v>
      </c>
      <c r="J18" s="111">
        <v>5079.6860314488122</v>
      </c>
      <c r="K18" s="111">
        <v>16574.547761779744</v>
      </c>
      <c r="L18" s="111">
        <v>16595.965032799668</v>
      </c>
      <c r="M18" s="111">
        <v>24181.021595663748</v>
      </c>
      <c r="N18" s="111">
        <v>28174.240487584597</v>
      </c>
      <c r="O18" s="111">
        <v>110827.40931274816</v>
      </c>
      <c r="P18" s="111">
        <v>162530.30627475187</v>
      </c>
      <c r="Q18" s="112">
        <v>187693.6038515828</v>
      </c>
      <c r="R18" s="111">
        <v>118092.21166478968</v>
      </c>
      <c r="S18" s="111">
        <v>38074.161919691345</v>
      </c>
      <c r="T18" s="111">
        <v>35887.871288301278</v>
      </c>
      <c r="U18" s="111">
        <v>15814.763568650786</v>
      </c>
      <c r="V18" s="111">
        <v>17112.911456318041</v>
      </c>
      <c r="X18" s="104">
        <f t="shared" si="0"/>
        <v>-1298.1478876672554</v>
      </c>
      <c r="Y18" s="105">
        <f t="shared" si="1"/>
        <v>-0.29880054014300506</v>
      </c>
    </row>
    <row r="19" spans="1:25" ht="12.75" customHeight="1" x14ac:dyDescent="0.25">
      <c r="A19" s="110" t="s">
        <v>105</v>
      </c>
      <c r="B19" s="111">
        <v>10129.444925664537</v>
      </c>
      <c r="C19" s="111">
        <v>1154.2927135541577</v>
      </c>
      <c r="D19" s="111">
        <v>24456.488838612149</v>
      </c>
      <c r="E19" s="111">
        <v>4176.3905963733005</v>
      </c>
      <c r="F19" s="111">
        <v>11439.277045419347</v>
      </c>
      <c r="G19" s="111">
        <v>41330.806318592848</v>
      </c>
      <c r="H19" s="111">
        <v>14056.258628511643</v>
      </c>
      <c r="I19" s="111">
        <v>5576.2632086971062</v>
      </c>
      <c r="J19" s="111">
        <v>4957.1207352385372</v>
      </c>
      <c r="K19" s="111">
        <v>16583.067406388182</v>
      </c>
      <c r="L19" s="111">
        <v>16603.275175802442</v>
      </c>
      <c r="M19" s="111">
        <v>24381.953586501695</v>
      </c>
      <c r="N19" s="111">
        <v>28293.261917948781</v>
      </c>
      <c r="O19" s="111">
        <v>110962.74085036451</v>
      </c>
      <c r="P19" s="111">
        <v>162428.15742014511</v>
      </c>
      <c r="Q19" s="112">
        <v>187678.645336519</v>
      </c>
      <c r="R19" s="111">
        <v>119274.59661265793</v>
      </c>
      <c r="S19" s="111">
        <v>38865.753246655273</v>
      </c>
      <c r="T19" s="111">
        <v>35048.04356357221</v>
      </c>
      <c r="U19" s="111">
        <v>15594.215643608721</v>
      </c>
      <c r="V19" s="111">
        <v>16528.654498848518</v>
      </c>
      <c r="X19" s="104">
        <f t="shared" si="0"/>
        <v>-934.4388552397977</v>
      </c>
      <c r="Y19" s="105">
        <f t="shared" si="1"/>
        <v>-0.28017534510727837</v>
      </c>
    </row>
    <row r="20" spans="1:25" ht="12.75" customHeight="1" x14ac:dyDescent="0.25">
      <c r="A20" s="113" t="s">
        <v>104</v>
      </c>
      <c r="B20" s="111">
        <v>10519.248539894197</v>
      </c>
      <c r="C20" s="111">
        <v>1185.3969797831658</v>
      </c>
      <c r="D20" s="111">
        <v>25220.977691083313</v>
      </c>
      <c r="E20" s="111">
        <v>4178.1391142723851</v>
      </c>
      <c r="F20" s="111">
        <v>11529.85032358098</v>
      </c>
      <c r="G20" s="111">
        <v>42129.796378140956</v>
      </c>
      <c r="H20" s="111">
        <v>14247.562530882858</v>
      </c>
      <c r="I20" s="111">
        <v>5832.644520728818</v>
      </c>
      <c r="J20" s="111">
        <v>5162.972000787423</v>
      </c>
      <c r="K20" s="111">
        <v>16585.707764127445</v>
      </c>
      <c r="L20" s="111">
        <v>16516.800742709464</v>
      </c>
      <c r="M20" s="111">
        <v>24700.48110422643</v>
      </c>
      <c r="N20" s="111">
        <v>28409.154663010304</v>
      </c>
      <c r="O20" s="111">
        <v>112117.77931896778</v>
      </c>
      <c r="P20" s="111">
        <v>164389.41862837406</v>
      </c>
      <c r="Q20" s="112">
        <v>190342.03207787458</v>
      </c>
      <c r="R20" s="111">
        <v>121364.71044731227</v>
      </c>
      <c r="S20" s="111">
        <v>39590.618312177809</v>
      </c>
      <c r="T20" s="111">
        <v>35760.83710430943</v>
      </c>
      <c r="U20" s="111">
        <v>18063.453586058939</v>
      </c>
      <c r="V20" s="111">
        <v>17686.262264536548</v>
      </c>
      <c r="X20" s="104">
        <f t="shared" si="0"/>
        <v>377.19132152239035</v>
      </c>
      <c r="Y20" s="105">
        <f t="shared" si="1"/>
        <v>-1.4036554338545721</v>
      </c>
    </row>
    <row r="21" spans="1:25" ht="12.75" customHeight="1" x14ac:dyDescent="0.25">
      <c r="A21" s="106" t="s">
        <v>103</v>
      </c>
      <c r="B21" s="107">
        <v>10456.550683140164</v>
      </c>
      <c r="C21" s="107">
        <v>1204.28797857365</v>
      </c>
      <c r="D21" s="107">
        <v>25583.118419803901</v>
      </c>
      <c r="E21" s="107">
        <v>4298.3223739575469</v>
      </c>
      <c r="F21" s="107">
        <v>11456.7262968173</v>
      </c>
      <c r="G21" s="107">
        <v>42675.021699210614</v>
      </c>
      <c r="H21" s="107">
        <v>14421.649249232787</v>
      </c>
      <c r="I21" s="107">
        <v>5898.9635687632199</v>
      </c>
      <c r="J21" s="107">
        <v>5534.8734255931959</v>
      </c>
      <c r="K21" s="107">
        <v>16918.807723101865</v>
      </c>
      <c r="L21" s="107">
        <v>16742.132890502329</v>
      </c>
      <c r="M21" s="107">
        <v>25161.388612168226</v>
      </c>
      <c r="N21" s="107">
        <v>28125.541042584318</v>
      </c>
      <c r="O21" s="107">
        <v>113905.7436089089</v>
      </c>
      <c r="P21" s="107">
        <v>165895.20901719257</v>
      </c>
      <c r="Q21" s="108">
        <v>192355.88274998881</v>
      </c>
      <c r="R21" s="107">
        <v>121403.49447798825</v>
      </c>
      <c r="S21" s="107">
        <v>38899.910684395327</v>
      </c>
      <c r="T21" s="107">
        <v>36018.226193320923</v>
      </c>
      <c r="U21" s="107">
        <v>17679.636539317995</v>
      </c>
      <c r="V21" s="107">
        <v>17524.193919861431</v>
      </c>
      <c r="X21" s="104">
        <f t="shared" si="0"/>
        <v>155.44261945656399</v>
      </c>
      <c r="Y21" s="105">
        <f t="shared" si="1"/>
        <v>-0.58789449654043324</v>
      </c>
    </row>
    <row r="22" spans="1:25" ht="12.75" customHeight="1" x14ac:dyDescent="0.25">
      <c r="A22" s="106" t="s">
        <v>102</v>
      </c>
      <c r="B22" s="107">
        <v>10417.261558553315</v>
      </c>
      <c r="C22" s="107">
        <v>1224.2135771895187</v>
      </c>
      <c r="D22" s="107">
        <v>25880.268071052218</v>
      </c>
      <c r="E22" s="107">
        <v>4338.4013387200639</v>
      </c>
      <c r="F22" s="107">
        <v>11581.17347178393</v>
      </c>
      <c r="G22" s="107">
        <v>43145.350221361135</v>
      </c>
      <c r="H22" s="107">
        <v>14424.425041791621</v>
      </c>
      <c r="I22" s="107">
        <v>5986.5942704988793</v>
      </c>
      <c r="J22" s="107">
        <v>5817.4280161495135</v>
      </c>
      <c r="K22" s="107">
        <v>16917.79849726949</v>
      </c>
      <c r="L22" s="107">
        <v>17003.762428143262</v>
      </c>
      <c r="M22" s="107">
        <v>25053.168140680584</v>
      </c>
      <c r="N22" s="107">
        <v>28579.877725982933</v>
      </c>
      <c r="O22" s="107">
        <v>114474.74527680605</v>
      </c>
      <c r="P22" s="107">
        <v>168021.07026381584</v>
      </c>
      <c r="Q22" s="108">
        <v>195079.86452012678</v>
      </c>
      <c r="R22" s="107">
        <v>123034.9344116666</v>
      </c>
      <c r="S22" s="107">
        <v>38552.991552937623</v>
      </c>
      <c r="T22" s="107">
        <v>37478.122148766641</v>
      </c>
      <c r="U22" s="107">
        <v>17838.182122259015</v>
      </c>
      <c r="V22" s="107">
        <v>18318.482024248558</v>
      </c>
      <c r="X22" s="104">
        <f t="shared" si="0"/>
        <v>-480.29990198954329</v>
      </c>
      <c r="Y22" s="105">
        <f t="shared" si="1"/>
        <v>-4.0898855389126769</v>
      </c>
    </row>
    <row r="23" spans="1:25" ht="12.75" customHeight="1" x14ac:dyDescent="0.25">
      <c r="A23" s="106" t="s">
        <v>101</v>
      </c>
      <c r="B23" s="107">
        <v>10320.768244685974</v>
      </c>
      <c r="C23" s="107">
        <v>1284.9979686787467</v>
      </c>
      <c r="D23" s="107">
        <v>25921.066559114501</v>
      </c>
      <c r="E23" s="107">
        <v>4288.4970254854197</v>
      </c>
      <c r="F23" s="107">
        <v>11691.350968894463</v>
      </c>
      <c r="G23" s="107">
        <v>43328.43365941332</v>
      </c>
      <c r="H23" s="107">
        <v>14800.717632000369</v>
      </c>
      <c r="I23" s="107">
        <v>5959.9827800058438</v>
      </c>
      <c r="J23" s="107">
        <v>6095.4527322043323</v>
      </c>
      <c r="K23" s="107">
        <v>16939.963454017263</v>
      </c>
      <c r="L23" s="107">
        <v>17308.843860514298</v>
      </c>
      <c r="M23" s="107">
        <v>25132.272914330377</v>
      </c>
      <c r="N23" s="107">
        <v>28824.338266410541</v>
      </c>
      <c r="O23" s="107">
        <v>115912.375404443</v>
      </c>
      <c r="P23" s="107">
        <v>170027.73221605527</v>
      </c>
      <c r="Q23" s="108">
        <v>197382.48371488709</v>
      </c>
      <c r="R23" s="107">
        <v>125157.77376411483</v>
      </c>
      <c r="S23" s="107">
        <v>38031.213336875924</v>
      </c>
      <c r="T23" s="107">
        <v>37486.531077230044</v>
      </c>
      <c r="U23" s="107">
        <v>19392.723216185095</v>
      </c>
      <c r="V23" s="107">
        <v>19898.35560803087</v>
      </c>
      <c r="X23" s="104">
        <f t="shared" si="0"/>
        <v>-505.63239184577469</v>
      </c>
      <c r="Y23" s="105">
        <f t="shared" si="1"/>
        <v>5.2743066886536516E-2</v>
      </c>
    </row>
    <row r="24" spans="1:25" ht="12.75" customHeight="1" x14ac:dyDescent="0.25">
      <c r="A24" s="109" t="s">
        <v>100</v>
      </c>
      <c r="B24" s="107">
        <v>10383.622965230423</v>
      </c>
      <c r="C24" s="107">
        <v>1406.2833590514826</v>
      </c>
      <c r="D24" s="107">
        <v>26494.64825003728</v>
      </c>
      <c r="E24" s="107">
        <v>4366.1743047817345</v>
      </c>
      <c r="F24" s="107">
        <v>11658.75380359285</v>
      </c>
      <c r="G24" s="107">
        <v>44024.094385464276</v>
      </c>
      <c r="H24" s="107">
        <v>15278.704275467797</v>
      </c>
      <c r="I24" s="107">
        <v>5975.1224682289576</v>
      </c>
      <c r="J24" s="107">
        <v>6058.1851475641961</v>
      </c>
      <c r="K24" s="107">
        <v>16997.718879620512</v>
      </c>
      <c r="L24" s="107">
        <v>17727.486115517149</v>
      </c>
      <c r="M24" s="107">
        <v>25127.232302158871</v>
      </c>
      <c r="N24" s="107">
        <v>29139.384684367735</v>
      </c>
      <c r="O24" s="107">
        <v>117212.01016556381</v>
      </c>
      <c r="P24" s="107">
        <v>172249.10386315279</v>
      </c>
      <c r="Q24" s="108">
        <v>199808.34133363285</v>
      </c>
      <c r="R24" s="107">
        <v>126336.41227915892</v>
      </c>
      <c r="S24" s="107">
        <v>38456.106831695448</v>
      </c>
      <c r="T24" s="107">
        <v>38835.569991072683</v>
      </c>
      <c r="U24" s="107">
        <v>18858.091254263189</v>
      </c>
      <c r="V24" s="107">
        <v>20572.483640631588</v>
      </c>
      <c r="X24" s="104">
        <f t="shared" si="0"/>
        <v>-1714.3923863683995</v>
      </c>
      <c r="Y24" s="105">
        <f t="shared" si="1"/>
        <v>2.3905905041212518</v>
      </c>
    </row>
    <row r="25" spans="1:25" ht="12.75" customHeight="1" x14ac:dyDescent="0.25">
      <c r="A25" s="110" t="s">
        <v>99</v>
      </c>
      <c r="B25" s="111">
        <v>10707.931808044066</v>
      </c>
      <c r="C25" s="111">
        <v>1314.0869785668972</v>
      </c>
      <c r="D25" s="111">
        <v>26714.438554138073</v>
      </c>
      <c r="E25" s="111">
        <v>4355.2147087899166</v>
      </c>
      <c r="F25" s="111">
        <v>11822.391218393672</v>
      </c>
      <c r="G25" s="111">
        <v>44279.10669053813</v>
      </c>
      <c r="H25" s="111">
        <v>15275.348634960721</v>
      </c>
      <c r="I25" s="111">
        <v>5922.9671712880418</v>
      </c>
      <c r="J25" s="111">
        <v>6123.2500007801655</v>
      </c>
      <c r="K25" s="111">
        <v>16933.35211818483</v>
      </c>
      <c r="L25" s="111">
        <v>17661.171586910739</v>
      </c>
      <c r="M25" s="111">
        <v>24741.824745747926</v>
      </c>
      <c r="N25" s="111">
        <v>29274.03701342205</v>
      </c>
      <c r="O25" s="111">
        <v>116606.47848205494</v>
      </c>
      <c r="P25" s="111">
        <v>172089.35574395963</v>
      </c>
      <c r="Q25" s="112">
        <v>200506.82082649748</v>
      </c>
      <c r="R25" s="111">
        <v>126112.91060436457</v>
      </c>
      <c r="S25" s="111">
        <v>39282.554356578752</v>
      </c>
      <c r="T25" s="111">
        <v>39510.411899765197</v>
      </c>
      <c r="U25" s="111">
        <v>19934.327230286319</v>
      </c>
      <c r="V25" s="111">
        <v>21447.1596337704</v>
      </c>
      <c r="X25" s="104">
        <f t="shared" si="0"/>
        <v>-1512.8324034840807</v>
      </c>
      <c r="Y25" s="105">
        <f t="shared" si="1"/>
        <v>-0.11756934088542215</v>
      </c>
    </row>
    <row r="26" spans="1:25" ht="12.75" customHeight="1" x14ac:dyDescent="0.25">
      <c r="A26" s="110" t="s">
        <v>98</v>
      </c>
      <c r="B26" s="111">
        <v>10728.961165914663</v>
      </c>
      <c r="C26" s="111">
        <v>1325.3527024979924</v>
      </c>
      <c r="D26" s="111">
        <v>26210.880994134553</v>
      </c>
      <c r="E26" s="111">
        <v>4238.8101591146806</v>
      </c>
      <c r="F26" s="111">
        <v>11606.917083395612</v>
      </c>
      <c r="G26" s="111">
        <v>43478.883295948064</v>
      </c>
      <c r="H26" s="111">
        <v>15173.043368619947</v>
      </c>
      <c r="I26" s="111">
        <v>5948.1229800350575</v>
      </c>
      <c r="J26" s="111">
        <v>6247.7414853598684</v>
      </c>
      <c r="K26" s="111">
        <v>17039.369400441319</v>
      </c>
      <c r="L26" s="111">
        <v>17733.986708977911</v>
      </c>
      <c r="M26" s="111">
        <v>25293.820401587185</v>
      </c>
      <c r="N26" s="111">
        <v>29656.327407173718</v>
      </c>
      <c r="O26" s="111">
        <v>118026.77649807562</v>
      </c>
      <c r="P26" s="111">
        <v>172105.56574025122</v>
      </c>
      <c r="Q26" s="112">
        <v>199560.32102921585</v>
      </c>
      <c r="R26" s="111">
        <v>126819.8861767601</v>
      </c>
      <c r="S26" s="111">
        <v>39388.260567769241</v>
      </c>
      <c r="T26" s="111">
        <v>38490.499425166934</v>
      </c>
      <c r="U26" s="111">
        <v>20558.773024335907</v>
      </c>
      <c r="V26" s="111">
        <v>20633.435835506527</v>
      </c>
      <c r="X26" s="104">
        <f t="shared" si="0"/>
        <v>-74.662811170619534</v>
      </c>
      <c r="Y26" s="105">
        <f t="shared" si="1"/>
        <v>-0.95064700425594417</v>
      </c>
    </row>
    <row r="27" spans="1:25" ht="12.75" customHeight="1" x14ac:dyDescent="0.25">
      <c r="A27" s="110" t="s">
        <v>97</v>
      </c>
      <c r="B27" s="111">
        <v>10971.626778580157</v>
      </c>
      <c r="C27" s="111">
        <v>1350.0480582355328</v>
      </c>
      <c r="D27" s="111">
        <v>25802.459582315532</v>
      </c>
      <c r="E27" s="111">
        <v>3693.7437727435695</v>
      </c>
      <c r="F27" s="111">
        <v>11150.375096741311</v>
      </c>
      <c r="G27" s="111">
        <v>42124.551704985293</v>
      </c>
      <c r="H27" s="111">
        <v>15010.375510690326</v>
      </c>
      <c r="I27" s="111">
        <v>5970.2693549854794</v>
      </c>
      <c r="J27" s="111">
        <v>6300.6812139636695</v>
      </c>
      <c r="K27" s="111">
        <v>17192.547716791851</v>
      </c>
      <c r="L27" s="111">
        <v>17786.42895841166</v>
      </c>
      <c r="M27" s="111">
        <v>24990.199829407749</v>
      </c>
      <c r="N27" s="111">
        <v>29955.955994332118</v>
      </c>
      <c r="O27" s="111">
        <v>118024.17296156628</v>
      </c>
      <c r="P27" s="111">
        <v>171550.3351312537</v>
      </c>
      <c r="Q27" s="112">
        <v>198519.9986881988</v>
      </c>
      <c r="R27" s="111">
        <v>123025.41028122936</v>
      </c>
      <c r="S27" s="111">
        <v>39403.525541874966</v>
      </c>
      <c r="T27" s="111">
        <v>37946.659580075502</v>
      </c>
      <c r="U27" s="111">
        <v>19932.480989753083</v>
      </c>
      <c r="V27" s="111">
        <v>18927.30510608945</v>
      </c>
      <c r="X27" s="104">
        <f t="shared" si="0"/>
        <v>1005.1758836636327</v>
      </c>
      <c r="Y27" s="105">
        <f t="shared" si="1"/>
        <v>-14.462872183671248</v>
      </c>
    </row>
    <row r="28" spans="1:25" ht="12.75" customHeight="1" x14ac:dyDescent="0.25">
      <c r="A28" s="113" t="s">
        <v>96</v>
      </c>
      <c r="B28" s="111">
        <v>11542.580242358459</v>
      </c>
      <c r="C28" s="111">
        <v>1412.6593069165867</v>
      </c>
      <c r="D28" s="111">
        <v>25874.473368089606</v>
      </c>
      <c r="E28" s="111">
        <v>3677.7681412026513</v>
      </c>
      <c r="F28" s="111">
        <v>11079.239549609812</v>
      </c>
      <c r="G28" s="111">
        <v>42118.402280766459</v>
      </c>
      <c r="H28" s="111">
        <v>14778.86397919071</v>
      </c>
      <c r="I28" s="111">
        <v>6019.31479019979</v>
      </c>
      <c r="J28" s="111">
        <v>6363.901573155239</v>
      </c>
      <c r="K28" s="111">
        <v>17409.676064716106</v>
      </c>
      <c r="L28" s="111">
        <v>18016.170536101563</v>
      </c>
      <c r="M28" s="111">
        <v>25055.928030634557</v>
      </c>
      <c r="N28" s="111">
        <v>30059.861406488617</v>
      </c>
      <c r="O28" s="111">
        <v>118454.81613997399</v>
      </c>
      <c r="P28" s="111">
        <v>171678.01533244838</v>
      </c>
      <c r="Q28" s="112">
        <v>197945.76880269533</v>
      </c>
      <c r="R28" s="111">
        <v>123988.55705495892</v>
      </c>
      <c r="S28" s="111">
        <v>39877.39139429538</v>
      </c>
      <c r="T28" s="111">
        <v>35825.750469813589</v>
      </c>
      <c r="U28" s="111">
        <v>19665.20810683016</v>
      </c>
      <c r="V28" s="111">
        <v>17815.934547295918</v>
      </c>
      <c r="X28" s="104">
        <f t="shared" si="0"/>
        <v>1849.2735595342419</v>
      </c>
      <c r="Y28" s="105">
        <f t="shared" si="1"/>
        <v>0.83975122124306156</v>
      </c>
    </row>
    <row r="29" spans="1:25" ht="12.75" customHeight="1" x14ac:dyDescent="0.25">
      <c r="A29" s="106" t="s">
        <v>95</v>
      </c>
      <c r="B29" s="107">
        <v>11208.093027304154</v>
      </c>
      <c r="C29" s="107">
        <v>1518.0279433214052</v>
      </c>
      <c r="D29" s="107">
        <v>26219.42466871014</v>
      </c>
      <c r="E29" s="107">
        <v>3986.2473142114291</v>
      </c>
      <c r="F29" s="107">
        <v>11506.543015043411</v>
      </c>
      <c r="G29" s="107">
        <v>43727.561086326677</v>
      </c>
      <c r="H29" s="107">
        <v>14630.542062597264</v>
      </c>
      <c r="I29" s="107">
        <v>6235.6673768659202</v>
      </c>
      <c r="J29" s="107">
        <v>6569.2650473939111</v>
      </c>
      <c r="K29" s="107">
        <v>17643.429489260467</v>
      </c>
      <c r="L29" s="107">
        <v>18091.355609186365</v>
      </c>
      <c r="M29" s="107">
        <v>25832.856257018611</v>
      </c>
      <c r="N29" s="107">
        <v>30344.925380056626</v>
      </c>
      <c r="O29" s="107">
        <v>119965.08567569165</v>
      </c>
      <c r="P29" s="107">
        <v>176058.38955914468</v>
      </c>
      <c r="Q29" s="108">
        <v>202862.71199752885</v>
      </c>
      <c r="R29" s="107">
        <v>126284.34517260446</v>
      </c>
      <c r="S29" s="107">
        <v>40926.39663885042</v>
      </c>
      <c r="T29" s="107">
        <v>36269.633855034248</v>
      </c>
      <c r="U29" s="107">
        <v>19959.806759813833</v>
      </c>
      <c r="V29" s="107">
        <v>17598.949809805352</v>
      </c>
      <c r="X29" s="104">
        <f t="shared" si="0"/>
        <v>2360.8569500084814</v>
      </c>
      <c r="Y29" s="105">
        <f t="shared" si="1"/>
        <v>0.27664019086667024</v>
      </c>
    </row>
    <row r="30" spans="1:25" ht="12.75" customHeight="1" x14ac:dyDescent="0.25">
      <c r="A30" s="106" t="s">
        <v>94</v>
      </c>
      <c r="B30" s="107">
        <v>11474.204094198176</v>
      </c>
      <c r="C30" s="107">
        <v>1575.4389586482862</v>
      </c>
      <c r="D30" s="107">
        <v>26496.263095595998</v>
      </c>
      <c r="E30" s="107">
        <v>4200.7164621638467</v>
      </c>
      <c r="F30" s="107">
        <v>11987.53410202176</v>
      </c>
      <c r="G30" s="107">
        <v>44276.36641537684</v>
      </c>
      <c r="H30" s="107">
        <v>14674.808110582109</v>
      </c>
      <c r="I30" s="107">
        <v>6142.0270727888519</v>
      </c>
      <c r="J30" s="107">
        <v>6512.4371604539374</v>
      </c>
      <c r="K30" s="107">
        <v>17601.566286217119</v>
      </c>
      <c r="L30" s="107">
        <v>18314.400579283905</v>
      </c>
      <c r="M30" s="107">
        <v>26066.32793532619</v>
      </c>
      <c r="N30" s="107">
        <v>30410.933971053357</v>
      </c>
      <c r="O30" s="107">
        <v>120856.14283827075</v>
      </c>
      <c r="P30" s="107">
        <v>176121.7845817146</v>
      </c>
      <c r="Q30" s="108">
        <v>203316.94590292507</v>
      </c>
      <c r="R30" s="107">
        <v>127722.83098267579</v>
      </c>
      <c r="S30" s="107">
        <v>40974.261766784621</v>
      </c>
      <c r="T30" s="107">
        <v>37100.967048666011</v>
      </c>
      <c r="U30" s="107">
        <v>18361.850809562962</v>
      </c>
      <c r="V30" s="107">
        <v>17181.898069299543</v>
      </c>
      <c r="X30" s="104">
        <f t="shared" si="0"/>
        <v>1179.9527402634194</v>
      </c>
      <c r="Y30" s="105">
        <f t="shared" si="1"/>
        <v>-0.50020150934634966</v>
      </c>
    </row>
    <row r="31" spans="1:25" ht="12.75" customHeight="1" x14ac:dyDescent="0.25">
      <c r="A31" s="106" t="s">
        <v>93</v>
      </c>
      <c r="B31" s="107">
        <v>12279.673086599621</v>
      </c>
      <c r="C31" s="107">
        <v>1562.6269999618805</v>
      </c>
      <c r="D31" s="107">
        <v>26524.401392744283</v>
      </c>
      <c r="E31" s="107">
        <v>4188.2503886835284</v>
      </c>
      <c r="F31" s="107">
        <v>11954.339357296809</v>
      </c>
      <c r="G31" s="107">
        <v>44590.674782378795</v>
      </c>
      <c r="H31" s="107">
        <v>14839.766978689935</v>
      </c>
      <c r="I31" s="107">
        <v>6261.3864279209665</v>
      </c>
      <c r="J31" s="107">
        <v>6692.313515923508</v>
      </c>
      <c r="K31" s="107">
        <v>18005.030372855934</v>
      </c>
      <c r="L31" s="107">
        <v>18610.904244229074</v>
      </c>
      <c r="M31" s="107">
        <v>26159.29543478991</v>
      </c>
      <c r="N31" s="107">
        <v>30613.291105243301</v>
      </c>
      <c r="O31" s="107">
        <v>122129.59423113412</v>
      </c>
      <c r="P31" s="107">
        <v>178771.61677052767</v>
      </c>
      <c r="Q31" s="108">
        <v>206155.30580145193</v>
      </c>
      <c r="R31" s="107">
        <v>126468.86541668745</v>
      </c>
      <c r="S31" s="107">
        <v>41057.197112253663</v>
      </c>
      <c r="T31" s="107">
        <v>37682.225330407477</v>
      </c>
      <c r="U31" s="107">
        <v>23444.590137448777</v>
      </c>
      <c r="V31" s="107">
        <v>17040.774795450801</v>
      </c>
      <c r="X31" s="104">
        <f t="shared" si="0"/>
        <v>6403.8153419979753</v>
      </c>
      <c r="Y31" s="105">
        <f t="shared" si="1"/>
        <v>4.427179516162953</v>
      </c>
    </row>
    <row r="32" spans="1:25" ht="12.75" customHeight="1" x14ac:dyDescent="0.25">
      <c r="A32" s="109" t="s">
        <v>92</v>
      </c>
      <c r="B32" s="107">
        <v>12629.110564409075</v>
      </c>
      <c r="C32" s="107">
        <v>1572.7922607468759</v>
      </c>
      <c r="D32" s="107">
        <v>27553.838358834793</v>
      </c>
      <c r="E32" s="107">
        <v>4266.7774520944804</v>
      </c>
      <c r="F32" s="107">
        <v>12337.564830341909</v>
      </c>
      <c r="G32" s="107">
        <v>45928.723140197355</v>
      </c>
      <c r="H32" s="107">
        <v>14639.619307848221</v>
      </c>
      <c r="I32" s="107">
        <v>6167.6806207629179</v>
      </c>
      <c r="J32" s="107">
        <v>6822.8764410220001</v>
      </c>
      <c r="K32" s="107">
        <v>17984.000749589439</v>
      </c>
      <c r="L32" s="107">
        <v>18920.118438693826</v>
      </c>
      <c r="M32" s="107">
        <v>26492.404414230081</v>
      </c>
      <c r="N32" s="107">
        <v>30803.268102145517</v>
      </c>
      <c r="O32" s="107">
        <v>122813.06404509145</v>
      </c>
      <c r="P32" s="107">
        <v>180924.22497830808</v>
      </c>
      <c r="Q32" s="108">
        <v>208257.98124412031</v>
      </c>
      <c r="R32" s="107">
        <v>125953.73919391639</v>
      </c>
      <c r="S32" s="107">
        <v>41018.035880363073</v>
      </c>
      <c r="T32" s="107">
        <v>38479.998653158989</v>
      </c>
      <c r="U32" s="107">
        <v>23570.848729054618</v>
      </c>
      <c r="V32" s="107">
        <v>16327.016968166567</v>
      </c>
      <c r="X32" s="104">
        <f t="shared" si="0"/>
        <v>7243.8317608880516</v>
      </c>
      <c r="Y32" s="105">
        <f t="shared" si="1"/>
        <v>0.13117436622212053</v>
      </c>
    </row>
    <row r="33" spans="1:25" ht="12.75" customHeight="1" x14ac:dyDescent="0.25">
      <c r="A33" s="110" t="s">
        <v>91</v>
      </c>
      <c r="B33" s="111">
        <v>12920.76558282911</v>
      </c>
      <c r="C33" s="111">
        <v>1544.7191821252588</v>
      </c>
      <c r="D33" s="111">
        <v>25665.124626748522</v>
      </c>
      <c r="E33" s="111">
        <v>4337.7754006341002</v>
      </c>
      <c r="F33" s="111">
        <v>11412.320075009255</v>
      </c>
      <c r="G33" s="111">
        <v>43508.40743470555</v>
      </c>
      <c r="H33" s="111">
        <v>14584.679868823578</v>
      </c>
      <c r="I33" s="111">
        <v>5837.3435319215414</v>
      </c>
      <c r="J33" s="111">
        <v>6779.8826658122034</v>
      </c>
      <c r="K33" s="111">
        <v>17221.562787527593</v>
      </c>
      <c r="L33" s="111">
        <v>19347.79494318234</v>
      </c>
      <c r="M33" s="111">
        <v>26454.578472356203</v>
      </c>
      <c r="N33" s="111">
        <v>30903.004537465487</v>
      </c>
      <c r="O33" s="111">
        <v>122179.31697806614</v>
      </c>
      <c r="P33" s="111">
        <v>179664.32195289005</v>
      </c>
      <c r="Q33" s="112">
        <v>207337.33284016885</v>
      </c>
      <c r="R33" s="111">
        <v>126217.46525389045</v>
      </c>
      <c r="S33" s="111">
        <v>40633.220784923113</v>
      </c>
      <c r="T33" s="111">
        <v>37365.982858005234</v>
      </c>
      <c r="U33" s="111">
        <v>22751.772191994874</v>
      </c>
      <c r="V33" s="111">
        <v>16608.047519649448</v>
      </c>
      <c r="X33" s="104">
        <f t="shared" si="0"/>
        <v>6143.7246723454264</v>
      </c>
      <c r="Y33" s="105">
        <f t="shared" si="1"/>
        <v>-0.15186811688290214</v>
      </c>
    </row>
    <row r="34" spans="1:25" ht="12.75" customHeight="1" x14ac:dyDescent="0.25">
      <c r="A34" s="110" t="s">
        <v>90</v>
      </c>
      <c r="B34" s="111">
        <v>12915.596445437492</v>
      </c>
      <c r="C34" s="111">
        <v>1554.852788675287</v>
      </c>
      <c r="D34" s="111">
        <v>27146.663935065335</v>
      </c>
      <c r="E34" s="111">
        <v>4255.3925637670545</v>
      </c>
      <c r="F34" s="111">
        <v>10553.728718269911</v>
      </c>
      <c r="G34" s="111">
        <v>43873.206822878936</v>
      </c>
      <c r="H34" s="111">
        <v>14483.446799711177</v>
      </c>
      <c r="I34" s="111">
        <v>6002.5944031966992</v>
      </c>
      <c r="J34" s="111">
        <v>6831.4189956994569</v>
      </c>
      <c r="K34" s="111">
        <v>16752.754459103991</v>
      </c>
      <c r="L34" s="111">
        <v>19259.603706432634</v>
      </c>
      <c r="M34" s="111">
        <v>25924.164419234567</v>
      </c>
      <c r="N34" s="111">
        <v>31394.737004208477</v>
      </c>
      <c r="O34" s="111">
        <v>121682.30396355964</v>
      </c>
      <c r="P34" s="111">
        <v>178481.2926927607</v>
      </c>
      <c r="Q34" s="112">
        <v>205590.68261185335</v>
      </c>
      <c r="R34" s="111">
        <v>125145.75680424282</v>
      </c>
      <c r="S34" s="111">
        <v>41068.883025176445</v>
      </c>
      <c r="T34" s="111">
        <v>34740.717859657227</v>
      </c>
      <c r="U34" s="111">
        <v>23544.275389569248</v>
      </c>
      <c r="V34" s="111">
        <v>16492.369344364484</v>
      </c>
      <c r="X34" s="104">
        <f t="shared" si="0"/>
        <v>7051.9060452047634</v>
      </c>
      <c r="Y34" s="105">
        <f t="shared" si="1"/>
        <v>0.14782260294757488</v>
      </c>
    </row>
    <row r="35" spans="1:25" ht="12.75" customHeight="1" x14ac:dyDescent="0.25">
      <c r="A35" s="110" t="s">
        <v>89</v>
      </c>
      <c r="B35" s="111">
        <v>12543.514505074991</v>
      </c>
      <c r="C35" s="111">
        <v>1603.6121293468641</v>
      </c>
      <c r="D35" s="111">
        <v>28641.916101479281</v>
      </c>
      <c r="E35" s="111">
        <v>4316.5274750274439</v>
      </c>
      <c r="F35" s="111">
        <v>10506.006232816049</v>
      </c>
      <c r="G35" s="111">
        <v>45393.848116151377</v>
      </c>
      <c r="H35" s="111">
        <v>14411.432816533325</v>
      </c>
      <c r="I35" s="111">
        <v>6165.2135183500841</v>
      </c>
      <c r="J35" s="111">
        <v>6812.1712743720427</v>
      </c>
      <c r="K35" s="111">
        <v>17385.403145067216</v>
      </c>
      <c r="L35" s="111">
        <v>19076.659633249321</v>
      </c>
      <c r="M35" s="111">
        <v>26131.965985339561</v>
      </c>
      <c r="N35" s="111">
        <v>31701.170405181045</v>
      </c>
      <c r="O35" s="111">
        <v>122824.33119202906</v>
      </c>
      <c r="P35" s="111">
        <v>180537.47661234371</v>
      </c>
      <c r="Q35" s="112">
        <v>207523.20368435324</v>
      </c>
      <c r="R35" s="111">
        <v>125581.7551842735</v>
      </c>
      <c r="S35" s="111">
        <v>41877.804984982278</v>
      </c>
      <c r="T35" s="111">
        <v>34977.103092388046</v>
      </c>
      <c r="U35" s="111">
        <v>23756.876355727345</v>
      </c>
      <c r="V35" s="111">
        <v>16432.533204183899</v>
      </c>
      <c r="X35" s="104">
        <f t="shared" si="0"/>
        <v>7324.3431515434459</v>
      </c>
      <c r="Y35" s="105">
        <f t="shared" si="1"/>
        <v>3.8633116293989467E-2</v>
      </c>
    </row>
    <row r="36" spans="1:25" ht="12.75" customHeight="1" x14ac:dyDescent="0.25">
      <c r="A36" s="113" t="s">
        <v>88</v>
      </c>
      <c r="B36" s="111">
        <v>12760.25478741251</v>
      </c>
      <c r="C36" s="111">
        <v>1804.5485861046855</v>
      </c>
      <c r="D36" s="111">
        <v>28171.387778434953</v>
      </c>
      <c r="E36" s="111">
        <v>4353.0346760179309</v>
      </c>
      <c r="F36" s="111">
        <v>11081.228314208573</v>
      </c>
      <c r="G36" s="111">
        <v>45920.634882387305</v>
      </c>
      <c r="H36" s="111">
        <v>15073.701623542482</v>
      </c>
      <c r="I36" s="111">
        <v>6251.4794397961114</v>
      </c>
      <c r="J36" s="111">
        <v>6786.4816213019012</v>
      </c>
      <c r="K36" s="111">
        <v>17707.71280668542</v>
      </c>
      <c r="L36" s="111">
        <v>19121.297487073913</v>
      </c>
      <c r="M36" s="111">
        <v>26017.507111358675</v>
      </c>
      <c r="N36" s="111">
        <v>32100.417819902486</v>
      </c>
      <c r="O36" s="111">
        <v>124052.24837871763</v>
      </c>
      <c r="P36" s="111">
        <v>182069.73768393419</v>
      </c>
      <c r="Q36" s="112">
        <v>209681.2905158471</v>
      </c>
      <c r="R36" s="111">
        <v>126658.96337709951</v>
      </c>
      <c r="S36" s="111">
        <v>42974.442309403043</v>
      </c>
      <c r="T36" s="111">
        <v>36544.542989182279</v>
      </c>
      <c r="U36" s="111">
        <v>24731.804409168228</v>
      </c>
      <c r="V36" s="111">
        <v>18158.357382730403</v>
      </c>
      <c r="X36" s="104">
        <f t="shared" si="0"/>
        <v>6573.4470264378251</v>
      </c>
      <c r="Y36" s="105">
        <f t="shared" si="1"/>
        <v>-0.10252060963956688</v>
      </c>
    </row>
    <row r="37" spans="1:25" ht="12.75" customHeight="1" x14ac:dyDescent="0.25">
      <c r="A37" s="106" t="s">
        <v>87</v>
      </c>
      <c r="B37" s="107">
        <v>12911.305164237574</v>
      </c>
      <c r="C37" s="107">
        <v>1579.7165902375223</v>
      </c>
      <c r="D37" s="107">
        <v>29028.379153618054</v>
      </c>
      <c r="E37" s="107">
        <v>4379.4508542717367</v>
      </c>
      <c r="F37" s="107">
        <v>11509.04857107496</v>
      </c>
      <c r="G37" s="107">
        <v>46648.56739053288</v>
      </c>
      <c r="H37" s="107">
        <v>15530.933564914412</v>
      </c>
      <c r="I37" s="107">
        <v>6281.5643130973394</v>
      </c>
      <c r="J37" s="107">
        <v>6870.1499450786569</v>
      </c>
      <c r="K37" s="107">
        <v>17344.468130762089</v>
      </c>
      <c r="L37" s="107">
        <v>19499.404088948661</v>
      </c>
      <c r="M37" s="107">
        <v>26120.046487599491</v>
      </c>
      <c r="N37" s="107">
        <v>32819.767022320593</v>
      </c>
      <c r="O37" s="107">
        <v>126107.34880874786</v>
      </c>
      <c r="P37" s="107">
        <v>184567.7258586986</v>
      </c>
      <c r="Q37" s="108">
        <v>212574.96454241624</v>
      </c>
      <c r="R37" s="107">
        <v>127333.68858353108</v>
      </c>
      <c r="S37" s="107">
        <v>42143.897470499731</v>
      </c>
      <c r="T37" s="107">
        <v>37757.190429148446</v>
      </c>
      <c r="U37" s="107">
        <v>25834.008920439013</v>
      </c>
      <c r="V37" s="107">
        <v>17887.599709625028</v>
      </c>
      <c r="X37" s="104">
        <f t="shared" si="0"/>
        <v>7946.4092108139848</v>
      </c>
      <c r="Y37" s="105">
        <f t="shared" si="1"/>
        <v>0.20886487391686992</v>
      </c>
    </row>
    <row r="38" spans="1:25" ht="12.75" customHeight="1" x14ac:dyDescent="0.25">
      <c r="A38" s="106" t="s">
        <v>86</v>
      </c>
      <c r="B38" s="107">
        <v>13134.344236115774</v>
      </c>
      <c r="C38" s="107">
        <v>1609.6796288641394</v>
      </c>
      <c r="D38" s="107">
        <v>29332.270840595029</v>
      </c>
      <c r="E38" s="107">
        <v>4629.05192577456</v>
      </c>
      <c r="F38" s="107">
        <v>11972.213040414663</v>
      </c>
      <c r="G38" s="107">
        <v>47807.398622082736</v>
      </c>
      <c r="H38" s="107">
        <v>15846.167325880329</v>
      </c>
      <c r="I38" s="107">
        <v>6370.315781032009</v>
      </c>
      <c r="J38" s="107">
        <v>7011.200328320062</v>
      </c>
      <c r="K38" s="107">
        <v>18610.444741545161</v>
      </c>
      <c r="L38" s="107">
        <v>20053.622273297227</v>
      </c>
      <c r="M38" s="107">
        <v>26906.094727006897</v>
      </c>
      <c r="N38" s="107">
        <v>32348.920474226943</v>
      </c>
      <c r="O38" s="107">
        <v>128163.88243052774</v>
      </c>
      <c r="P38" s="107">
        <v>189470.83198592887</v>
      </c>
      <c r="Q38" s="108">
        <v>218442.56057186349</v>
      </c>
      <c r="R38" s="107">
        <v>129087.00672399579</v>
      </c>
      <c r="S38" s="107">
        <v>43699.075390674057</v>
      </c>
      <c r="T38" s="107">
        <v>39005.481066556473</v>
      </c>
      <c r="U38" s="107">
        <v>26670.587852966717</v>
      </c>
      <c r="V38" s="107">
        <v>18568.063447920005</v>
      </c>
      <c r="X38" s="104">
        <f t="shared" si="0"/>
        <v>8102.5244050467118</v>
      </c>
      <c r="Y38" s="105">
        <f t="shared" si="1"/>
        <v>1.9646004892407865E-2</v>
      </c>
    </row>
    <row r="39" spans="1:25" ht="12.75" customHeight="1" x14ac:dyDescent="0.25">
      <c r="A39" s="106" t="s">
        <v>85</v>
      </c>
      <c r="B39" s="107">
        <v>13133.353685675022</v>
      </c>
      <c r="C39" s="107">
        <v>1634.0923132649643</v>
      </c>
      <c r="D39" s="107">
        <v>30548.992034166586</v>
      </c>
      <c r="E39" s="107">
        <v>4617.5044450880241</v>
      </c>
      <c r="F39" s="107">
        <v>12512.609911311591</v>
      </c>
      <c r="G39" s="107">
        <v>49537.064875043165</v>
      </c>
      <c r="H39" s="107">
        <v>16192.074483447013</v>
      </c>
      <c r="I39" s="107">
        <v>6383.6622326758425</v>
      </c>
      <c r="J39" s="107">
        <v>7160.8424343971365</v>
      </c>
      <c r="K39" s="107">
        <v>17431.635610740155</v>
      </c>
      <c r="L39" s="107">
        <v>20683.512080510336</v>
      </c>
      <c r="M39" s="107">
        <v>27269.478902590767</v>
      </c>
      <c r="N39" s="107">
        <v>32730.587025072255</v>
      </c>
      <c r="O39" s="107">
        <v>129424.31787543185</v>
      </c>
      <c r="P39" s="107">
        <v>191864.93153266914</v>
      </c>
      <c r="Q39" s="108">
        <v>221223.3124998406</v>
      </c>
      <c r="R39" s="107">
        <v>131730.18731374908</v>
      </c>
      <c r="S39" s="107">
        <v>43673.742329720917</v>
      </c>
      <c r="T39" s="107">
        <v>39796.904920903005</v>
      </c>
      <c r="U39" s="107">
        <v>27152.089955542535</v>
      </c>
      <c r="V39" s="107">
        <v>18570.300996761533</v>
      </c>
      <c r="X39" s="104">
        <f t="shared" si="0"/>
        <v>8581.7889587810023</v>
      </c>
      <c r="Y39" s="105">
        <f t="shared" si="1"/>
        <v>5.9150029025000883E-2</v>
      </c>
    </row>
    <row r="40" spans="1:25" ht="12.75" customHeight="1" x14ac:dyDescent="0.25">
      <c r="A40" s="109" t="s">
        <v>84</v>
      </c>
      <c r="B40" s="107">
        <v>12979.0349035823</v>
      </c>
      <c r="C40" s="107">
        <v>1662.2148503037783</v>
      </c>
      <c r="D40" s="107">
        <v>30718.734583494763</v>
      </c>
      <c r="E40" s="107">
        <v>4674.3642960632169</v>
      </c>
      <c r="F40" s="107">
        <v>12177.163332599566</v>
      </c>
      <c r="G40" s="107">
        <v>49450.88565306559</v>
      </c>
      <c r="H40" s="107">
        <v>16213.168255124008</v>
      </c>
      <c r="I40" s="107">
        <v>6486.885978920368</v>
      </c>
      <c r="J40" s="107">
        <v>7328.6420480961779</v>
      </c>
      <c r="K40" s="107">
        <v>18416.585453525404</v>
      </c>
      <c r="L40" s="107">
        <v>20787.525918780608</v>
      </c>
      <c r="M40" s="107">
        <v>27983.693047708268</v>
      </c>
      <c r="N40" s="107">
        <v>32998.141720423402</v>
      </c>
      <c r="O40" s="107">
        <v>131565.70186549277</v>
      </c>
      <c r="P40" s="107">
        <v>193264.15999304628</v>
      </c>
      <c r="Q40" s="108">
        <v>222904.52254839244</v>
      </c>
      <c r="R40" s="107">
        <v>134975.93986350016</v>
      </c>
      <c r="S40" s="107">
        <v>43496.354548469797</v>
      </c>
      <c r="T40" s="107">
        <v>39128.241918838619</v>
      </c>
      <c r="U40" s="107">
        <v>28043.030583689841</v>
      </c>
      <c r="V40" s="107">
        <v>19296.127444300779</v>
      </c>
      <c r="X40" s="104">
        <f t="shared" si="0"/>
        <v>8746.9031393890618</v>
      </c>
      <c r="Y40" s="105">
        <f t="shared" si="1"/>
        <v>1.924006537577605E-2</v>
      </c>
    </row>
    <row r="41" spans="1:25" ht="12.75" customHeight="1" x14ac:dyDescent="0.25">
      <c r="A41" s="110" t="s">
        <v>83</v>
      </c>
      <c r="B41" s="111">
        <v>13306.880097149397</v>
      </c>
      <c r="C41" s="111">
        <v>1626.5383985802048</v>
      </c>
      <c r="D41" s="111">
        <v>30249.111610442495</v>
      </c>
      <c r="E41" s="111">
        <v>4720.6919710187494</v>
      </c>
      <c r="F41" s="111">
        <v>11784.783154850311</v>
      </c>
      <c r="G41" s="111">
        <v>48901.255776224054</v>
      </c>
      <c r="H41" s="111">
        <v>16279.57749854016</v>
      </c>
      <c r="I41" s="111">
        <v>6651.231901270542</v>
      </c>
      <c r="J41" s="111">
        <v>7389.7483470198376</v>
      </c>
      <c r="K41" s="111">
        <v>18728.961803240025</v>
      </c>
      <c r="L41" s="111">
        <v>20787.174879190352</v>
      </c>
      <c r="M41" s="111">
        <v>27780.969858002853</v>
      </c>
      <c r="N41" s="111">
        <v>33038.498304256071</v>
      </c>
      <c r="O41" s="111">
        <v>131645.91483356614</v>
      </c>
      <c r="P41" s="111">
        <v>195159.01674251549</v>
      </c>
      <c r="Q41" s="112">
        <v>224878.39541673686</v>
      </c>
      <c r="R41" s="111">
        <v>134161.19862986414</v>
      </c>
      <c r="S41" s="111">
        <v>43714.657444773176</v>
      </c>
      <c r="T41" s="111">
        <v>38414.8390154222</v>
      </c>
      <c r="U41" s="111">
        <v>29305.20808724477</v>
      </c>
      <c r="V41" s="111">
        <v>19779.442508126074</v>
      </c>
      <c r="X41" s="104">
        <f t="shared" si="0"/>
        <v>9525.7655791186953</v>
      </c>
      <c r="Y41" s="105">
        <f t="shared" si="1"/>
        <v>8.904436545344363E-2</v>
      </c>
    </row>
    <row r="42" spans="1:25" ht="12.75" customHeight="1" x14ac:dyDescent="0.25">
      <c r="A42" s="110" t="s">
        <v>82</v>
      </c>
      <c r="B42" s="111">
        <v>13481.398451284758</v>
      </c>
      <c r="C42" s="111">
        <v>1771.3760853325628</v>
      </c>
      <c r="D42" s="111">
        <v>31171.487845675027</v>
      </c>
      <c r="E42" s="111">
        <v>4692.6960232603815</v>
      </c>
      <c r="F42" s="111">
        <v>12071.206166577067</v>
      </c>
      <c r="G42" s="111">
        <v>49992.380197752849</v>
      </c>
      <c r="H42" s="111">
        <v>16540.256163998893</v>
      </c>
      <c r="I42" s="111">
        <v>6623.6808677426161</v>
      </c>
      <c r="J42" s="111">
        <v>7552.7507079766247</v>
      </c>
      <c r="K42" s="111">
        <v>18694.041617700401</v>
      </c>
      <c r="L42" s="111">
        <v>20906.291746490566</v>
      </c>
      <c r="M42" s="111">
        <v>28325.620286550416</v>
      </c>
      <c r="N42" s="111">
        <v>33088.460831396529</v>
      </c>
      <c r="O42" s="111">
        <v>133287.98062731608</v>
      </c>
      <c r="P42" s="111">
        <v>196894.35477983131</v>
      </c>
      <c r="Q42" s="112">
        <v>227241.7097048148</v>
      </c>
      <c r="R42" s="111">
        <v>135288.34603850453</v>
      </c>
      <c r="S42" s="111">
        <v>43959.148042115507</v>
      </c>
      <c r="T42" s="111">
        <v>40236.409889088332</v>
      </c>
      <c r="U42" s="111">
        <v>29630.309635241807</v>
      </c>
      <c r="V42" s="111">
        <v>20206.18665478153</v>
      </c>
      <c r="X42" s="104">
        <f t="shared" si="0"/>
        <v>9424.1229804602772</v>
      </c>
      <c r="Y42" s="105">
        <f t="shared" si="1"/>
        <v>-1.0670281334786091E-2</v>
      </c>
    </row>
    <row r="43" spans="1:25" ht="12.75" customHeight="1" x14ac:dyDescent="0.25">
      <c r="A43" s="110" t="s">
        <v>81</v>
      </c>
      <c r="B43" s="111">
        <v>12846.031865841902</v>
      </c>
      <c r="C43" s="111">
        <v>1746.160772723674</v>
      </c>
      <c r="D43" s="111">
        <v>30231.87167010082</v>
      </c>
      <c r="E43" s="111">
        <v>4710.9485423747865</v>
      </c>
      <c r="F43" s="111">
        <v>11604.361009681583</v>
      </c>
      <c r="G43" s="111">
        <v>48923.356139564385</v>
      </c>
      <c r="H43" s="111">
        <v>16485.620583920096</v>
      </c>
      <c r="I43" s="111">
        <v>6566.1077388172416</v>
      </c>
      <c r="J43" s="111">
        <v>7553.195653175183</v>
      </c>
      <c r="K43" s="111">
        <v>19153.659611461408</v>
      </c>
      <c r="L43" s="111">
        <v>21163.860659705988</v>
      </c>
      <c r="M43" s="111">
        <v>28667.207983147218</v>
      </c>
      <c r="N43" s="111">
        <v>33250.354618699181</v>
      </c>
      <c r="O43" s="111">
        <v>134164.26131522382</v>
      </c>
      <c r="P43" s="111">
        <v>195501.4393730266</v>
      </c>
      <c r="Q43" s="112">
        <v>225952.92001394415</v>
      </c>
      <c r="R43" s="111">
        <v>137450.44501897151</v>
      </c>
      <c r="S43" s="111">
        <v>44417.497268504951</v>
      </c>
      <c r="T43" s="111">
        <v>39994.777419850492</v>
      </c>
      <c r="U43" s="111">
        <v>30125.359737227642</v>
      </c>
      <c r="V43" s="111">
        <v>19931.763112955308</v>
      </c>
      <c r="X43" s="104">
        <f t="shared" si="0"/>
        <v>10193.596624272333</v>
      </c>
      <c r="Y43" s="105">
        <f t="shared" si="1"/>
        <v>8.1649363596746571E-2</v>
      </c>
    </row>
    <row r="44" spans="1:25" ht="12.75" customHeight="1" x14ac:dyDescent="0.25">
      <c r="A44" s="113" t="s">
        <v>80</v>
      </c>
      <c r="B44" s="111">
        <v>12959.863077170756</v>
      </c>
      <c r="C44" s="111">
        <v>1779.8976999543904</v>
      </c>
      <c r="D44" s="111">
        <v>30682.303468362883</v>
      </c>
      <c r="E44" s="111">
        <v>4752.4430538903289</v>
      </c>
      <c r="F44" s="111">
        <v>11755.560243384345</v>
      </c>
      <c r="G44" s="111">
        <v>49534.00447384351</v>
      </c>
      <c r="H44" s="111">
        <v>16637.732199668291</v>
      </c>
      <c r="I44" s="111">
        <v>6682.014801660981</v>
      </c>
      <c r="J44" s="111">
        <v>7536.3799328225969</v>
      </c>
      <c r="K44" s="111">
        <v>19394.180921118692</v>
      </c>
      <c r="L44" s="111">
        <v>21432.313773472586</v>
      </c>
      <c r="M44" s="111">
        <v>28801.864627075374</v>
      </c>
      <c r="N44" s="111">
        <v>33326.104673037094</v>
      </c>
      <c r="O44" s="111">
        <v>135154.85475824517</v>
      </c>
      <c r="P44" s="111">
        <v>197576.1163300848</v>
      </c>
      <c r="Q44" s="112">
        <v>228812.68516757761</v>
      </c>
      <c r="R44" s="111">
        <v>139440.56729335911</v>
      </c>
      <c r="S44" s="111">
        <v>44406.638513053709</v>
      </c>
      <c r="T44" s="111">
        <v>40060.869735221466</v>
      </c>
      <c r="U44" s="111">
        <v>30622.420577851684</v>
      </c>
      <c r="V44" s="111">
        <v>20644.491019121208</v>
      </c>
      <c r="X44" s="104">
        <f t="shared" si="0"/>
        <v>9977.9295587304769</v>
      </c>
      <c r="Y44" s="105">
        <f t="shared" si="1"/>
        <v>-2.1157112007779921E-2</v>
      </c>
    </row>
    <row r="45" spans="1:25" ht="12.75" customHeight="1" x14ac:dyDescent="0.25">
      <c r="A45" s="106" t="s">
        <v>79</v>
      </c>
      <c r="B45" s="107">
        <v>13399.465976076237</v>
      </c>
      <c r="C45" s="107">
        <v>1823.5367621045687</v>
      </c>
      <c r="D45" s="107">
        <v>30946.198108898097</v>
      </c>
      <c r="E45" s="107">
        <v>4787.4981014864479</v>
      </c>
      <c r="F45" s="107">
        <v>11889.232103290447</v>
      </c>
      <c r="G45" s="107">
        <v>50069.383954688725</v>
      </c>
      <c r="H45" s="107">
        <v>17120.778707604673</v>
      </c>
      <c r="I45" s="107">
        <v>6782.1181187854245</v>
      </c>
      <c r="J45" s="107">
        <v>7464.9521036623601</v>
      </c>
      <c r="K45" s="107">
        <v>20339.474462627732</v>
      </c>
      <c r="L45" s="107">
        <v>21593.810381288822</v>
      </c>
      <c r="M45" s="107">
        <v>29006.845905376769</v>
      </c>
      <c r="N45" s="107">
        <v>34046.79529981823</v>
      </c>
      <c r="O45" s="107">
        <v>137374.07443257605</v>
      </c>
      <c r="P45" s="107">
        <v>200938.28629639294</v>
      </c>
      <c r="Q45" s="108">
        <v>232523.29103214137</v>
      </c>
      <c r="R45" s="107">
        <v>140866.69856647481</v>
      </c>
      <c r="S45" s="107">
        <v>45004.860673238109</v>
      </c>
      <c r="T45" s="107">
        <v>42006.702891259352</v>
      </c>
      <c r="U45" s="107">
        <v>31222.81724849805</v>
      </c>
      <c r="V45" s="107">
        <v>22319.467323071345</v>
      </c>
      <c r="X45" s="104">
        <f t="shared" si="0"/>
        <v>8903.3499254267044</v>
      </c>
      <c r="Y45" s="105">
        <f t="shared" si="1"/>
        <v>-0.10769565238747736</v>
      </c>
    </row>
    <row r="46" spans="1:25" ht="12.75" customHeight="1" x14ac:dyDescent="0.25">
      <c r="A46" s="106" t="s">
        <v>78</v>
      </c>
      <c r="B46" s="107">
        <v>13554.159799200919</v>
      </c>
      <c r="C46" s="107">
        <v>1810.4242500661076</v>
      </c>
      <c r="D46" s="107">
        <v>30282.985077242392</v>
      </c>
      <c r="E46" s="107">
        <v>4887.7134867919849</v>
      </c>
      <c r="F46" s="107">
        <v>11618.751091283928</v>
      </c>
      <c r="G46" s="107">
        <v>49424.636352213813</v>
      </c>
      <c r="H46" s="107">
        <v>16983.074640394334</v>
      </c>
      <c r="I46" s="107">
        <v>6726.8386217795696</v>
      </c>
      <c r="J46" s="107">
        <v>7447.4898377627342</v>
      </c>
      <c r="K46" s="107">
        <v>20719.215877206363</v>
      </c>
      <c r="L46" s="107">
        <v>21862.721588608598</v>
      </c>
      <c r="M46" s="107">
        <v>29255.800771701957</v>
      </c>
      <c r="N46" s="107">
        <v>34361.008647866329</v>
      </c>
      <c r="O46" s="107">
        <v>138339.2965484217</v>
      </c>
      <c r="P46" s="107">
        <v>201091.83328997745</v>
      </c>
      <c r="Q46" s="108">
        <v>233231.58469529395</v>
      </c>
      <c r="R46" s="107">
        <v>143101.39943710569</v>
      </c>
      <c r="S46" s="107">
        <v>45023.700926160709</v>
      </c>
      <c r="T46" s="107">
        <v>41748.284400459917</v>
      </c>
      <c r="U46" s="107">
        <v>28983.047015885346</v>
      </c>
      <c r="V46" s="107">
        <v>22946.665964916538</v>
      </c>
      <c r="X46" s="104">
        <f t="shared" si="0"/>
        <v>6036.3810509688083</v>
      </c>
      <c r="Y46" s="105">
        <f t="shared" si="1"/>
        <v>-0.32201013084639518</v>
      </c>
    </row>
    <row r="47" spans="1:25" ht="12.75" customHeight="1" x14ac:dyDescent="0.25">
      <c r="A47" s="106" t="s">
        <v>77</v>
      </c>
      <c r="B47" s="107">
        <v>14139.288205400479</v>
      </c>
      <c r="C47" s="107">
        <v>1840.3319940143881</v>
      </c>
      <c r="D47" s="107">
        <v>30804.236338979717</v>
      </c>
      <c r="E47" s="107">
        <v>4981.2793147563507</v>
      </c>
      <c r="F47" s="107">
        <v>11772.522407770619</v>
      </c>
      <c r="G47" s="107">
        <v>50234.454789658419</v>
      </c>
      <c r="H47" s="107">
        <v>17289.321652988772</v>
      </c>
      <c r="I47" s="107">
        <v>6771.5128626145588</v>
      </c>
      <c r="J47" s="107">
        <v>7761.8415300745091</v>
      </c>
      <c r="K47" s="107">
        <v>20690.672453131836</v>
      </c>
      <c r="L47" s="107">
        <v>22253.390957144242</v>
      </c>
      <c r="M47" s="107">
        <v>29607.738207223396</v>
      </c>
      <c r="N47" s="107">
        <v>34589.016705000948</v>
      </c>
      <c r="O47" s="107">
        <v>140158.77872418065</v>
      </c>
      <c r="P47" s="107">
        <v>204559.67071163817</v>
      </c>
      <c r="Q47" s="108">
        <v>237136.39093115265</v>
      </c>
      <c r="R47" s="107">
        <v>144607.63506298928</v>
      </c>
      <c r="S47" s="107">
        <v>45551.826413506482</v>
      </c>
      <c r="T47" s="107">
        <v>42110.749064537282</v>
      </c>
      <c r="U47" s="107">
        <v>33050.736764852991</v>
      </c>
      <c r="V47" s="107">
        <v>24346.683058018738</v>
      </c>
      <c r="X47" s="104">
        <f t="shared" si="0"/>
        <v>8704.0537068342528</v>
      </c>
      <c r="Y47" s="105">
        <f t="shared" si="1"/>
        <v>0.44193244815737676</v>
      </c>
    </row>
    <row r="48" spans="1:25" ht="12.75" customHeight="1" x14ac:dyDescent="0.25">
      <c r="A48" s="109" t="s">
        <v>76</v>
      </c>
      <c r="B48" s="107">
        <v>14211.886275160341</v>
      </c>
      <c r="C48" s="107">
        <v>1908.8957122555576</v>
      </c>
      <c r="D48" s="107">
        <v>31857.685746949446</v>
      </c>
      <c r="E48" s="107">
        <v>4997.1125259102373</v>
      </c>
      <c r="F48" s="107">
        <v>12043.463981741148</v>
      </c>
      <c r="G48" s="107">
        <v>51645.4695308175</v>
      </c>
      <c r="H48" s="107">
        <v>17812.414507519738</v>
      </c>
      <c r="I48" s="107">
        <v>6883.4859421222673</v>
      </c>
      <c r="J48" s="107">
        <v>7592.0021308637979</v>
      </c>
      <c r="K48" s="107">
        <v>20332.009974102162</v>
      </c>
      <c r="L48" s="107">
        <v>22536.324229636492</v>
      </c>
      <c r="M48" s="107">
        <v>30008.73602370144</v>
      </c>
      <c r="N48" s="107">
        <v>34885.72217481902</v>
      </c>
      <c r="O48" s="107">
        <v>141364.34700700198</v>
      </c>
      <c r="P48" s="107">
        <v>207464.44261783923</v>
      </c>
      <c r="Q48" s="108">
        <v>239908.251705292</v>
      </c>
      <c r="R48" s="107">
        <v>146676.77557282388</v>
      </c>
      <c r="S48" s="107">
        <v>47223.581018693156</v>
      </c>
      <c r="T48" s="107">
        <v>43438.943138529314</v>
      </c>
      <c r="U48" s="107">
        <v>32228.365730511698</v>
      </c>
      <c r="V48" s="107">
        <v>25186.708453421244</v>
      </c>
      <c r="X48" s="104">
        <f t="shared" si="0"/>
        <v>7041.6572770904531</v>
      </c>
      <c r="Y48" s="105">
        <f t="shared" si="1"/>
        <v>-0.19099105838909503</v>
      </c>
    </row>
    <row r="49" spans="1:25" ht="12.75" customHeight="1" x14ac:dyDescent="0.25">
      <c r="A49" s="110" t="s">
        <v>75</v>
      </c>
      <c r="B49" s="111">
        <v>13984.256800234505</v>
      </c>
      <c r="C49" s="111">
        <v>1902.9739041874923</v>
      </c>
      <c r="D49" s="111">
        <v>31752.760903956292</v>
      </c>
      <c r="E49" s="111">
        <v>5128.1424320504939</v>
      </c>
      <c r="F49" s="111">
        <v>12638.675048072173</v>
      </c>
      <c r="G49" s="111">
        <v>51978.347743220707</v>
      </c>
      <c r="H49" s="111">
        <v>18298.293623890804</v>
      </c>
      <c r="I49" s="111">
        <v>6983.5022578929311</v>
      </c>
      <c r="J49" s="111">
        <v>7877.8118219288235</v>
      </c>
      <c r="K49" s="111">
        <v>22395.661423941616</v>
      </c>
      <c r="L49" s="111">
        <v>23126.256756744689</v>
      </c>
      <c r="M49" s="111">
        <v>30404.813860943937</v>
      </c>
      <c r="N49" s="111">
        <v>35083.92571489438</v>
      </c>
      <c r="O49" s="111">
        <v>144992.97199583167</v>
      </c>
      <c r="P49" s="111">
        <v>210965.1511235314</v>
      </c>
      <c r="Q49" s="112">
        <v>244412.66593540096</v>
      </c>
      <c r="R49" s="111">
        <v>149900.0528506008</v>
      </c>
      <c r="S49" s="111">
        <v>46896.666563540231</v>
      </c>
      <c r="T49" s="111">
        <v>45238.315641353285</v>
      </c>
      <c r="U49" s="111">
        <v>33106.276293232586</v>
      </c>
      <c r="V49" s="111">
        <v>26737.527556170844</v>
      </c>
      <c r="X49" s="104">
        <f t="shared" si="0"/>
        <v>6368.7487370617418</v>
      </c>
      <c r="Y49" s="105">
        <f t="shared" si="1"/>
        <v>-9.5561103522884161E-2</v>
      </c>
    </row>
    <row r="50" spans="1:25" ht="12.75" customHeight="1" x14ac:dyDescent="0.25">
      <c r="A50" s="110" t="s">
        <v>74</v>
      </c>
      <c r="B50" s="111">
        <v>13696.142968308146</v>
      </c>
      <c r="C50" s="111">
        <v>1914.5914263010816</v>
      </c>
      <c r="D50" s="111">
        <v>32897.630164035196</v>
      </c>
      <c r="E50" s="111">
        <v>5256.8893056166735</v>
      </c>
      <c r="F50" s="111">
        <v>12987.400763400305</v>
      </c>
      <c r="G50" s="111">
        <v>53699.960277643317</v>
      </c>
      <c r="H50" s="111">
        <v>18644.543920139273</v>
      </c>
      <c r="I50" s="111">
        <v>7057.8862020459492</v>
      </c>
      <c r="J50" s="111">
        <v>7966.7573299561118</v>
      </c>
      <c r="K50" s="111">
        <v>23032.81944568508</v>
      </c>
      <c r="L50" s="111">
        <v>23387.374893803353</v>
      </c>
      <c r="M50" s="111">
        <v>30399.854871941228</v>
      </c>
      <c r="N50" s="111">
        <v>35189.325503617787</v>
      </c>
      <c r="O50" s="111">
        <v>146576.18732487326</v>
      </c>
      <c r="P50" s="111">
        <v>213956.87926679599</v>
      </c>
      <c r="Q50" s="112">
        <v>248516.9657219669</v>
      </c>
      <c r="R50" s="111">
        <v>151873.85788872343</v>
      </c>
      <c r="S50" s="111">
        <v>48027.416723988659</v>
      </c>
      <c r="T50" s="111">
        <v>47060.674054220457</v>
      </c>
      <c r="U50" s="111">
        <v>32584.35556209979</v>
      </c>
      <c r="V50" s="111">
        <v>27086.637541301428</v>
      </c>
      <c r="X50" s="104">
        <f t="shared" si="0"/>
        <v>5497.718020798362</v>
      </c>
      <c r="Y50" s="105">
        <f t="shared" si="1"/>
        <v>-0.13676638099954852</v>
      </c>
    </row>
    <row r="51" spans="1:25" ht="12.75" customHeight="1" x14ac:dyDescent="0.25">
      <c r="A51" s="110" t="s">
        <v>73</v>
      </c>
      <c r="B51" s="111">
        <v>14728.852424578688</v>
      </c>
      <c r="C51" s="111">
        <v>1875.7709283417184</v>
      </c>
      <c r="D51" s="111">
        <v>33277.026573490148</v>
      </c>
      <c r="E51" s="111">
        <v>5217.1671011937269</v>
      </c>
      <c r="F51" s="111">
        <v>12993.053572434665</v>
      </c>
      <c r="G51" s="111">
        <v>53877.149222988774</v>
      </c>
      <c r="H51" s="111">
        <v>18783.974015602955</v>
      </c>
      <c r="I51" s="111">
        <v>7086.0165092793141</v>
      </c>
      <c r="J51" s="111">
        <v>8059.4611051614511</v>
      </c>
      <c r="K51" s="111">
        <v>23730.123471945935</v>
      </c>
      <c r="L51" s="111">
        <v>23507.456400654286</v>
      </c>
      <c r="M51" s="111">
        <v>30434.784181889197</v>
      </c>
      <c r="N51" s="111">
        <v>35303.630866271524</v>
      </c>
      <c r="O51" s="111">
        <v>147755.74382979376</v>
      </c>
      <c r="P51" s="111">
        <v>216439.8626831306</v>
      </c>
      <c r="Q51" s="112">
        <v>251095.73382689912</v>
      </c>
      <c r="R51" s="111">
        <v>152860.83664219352</v>
      </c>
      <c r="S51" s="111">
        <v>47771.008150628906</v>
      </c>
      <c r="T51" s="111">
        <v>47912.861441509674</v>
      </c>
      <c r="U51" s="111">
        <v>33270.736591410889</v>
      </c>
      <c r="V51" s="111">
        <v>28938.042559988302</v>
      </c>
      <c r="X51" s="104">
        <f t="shared" si="0"/>
        <v>4332.6940314225867</v>
      </c>
      <c r="Y51" s="105">
        <f t="shared" si="1"/>
        <v>-0.21191046630045129</v>
      </c>
    </row>
    <row r="52" spans="1:25" ht="12.75" customHeight="1" x14ac:dyDescent="0.25">
      <c r="A52" s="113" t="s">
        <v>72</v>
      </c>
      <c r="B52" s="111">
        <v>14733.721825495353</v>
      </c>
      <c r="C52" s="111">
        <v>1902.8056752052626</v>
      </c>
      <c r="D52" s="111">
        <v>33583.962880492669</v>
      </c>
      <c r="E52" s="111">
        <v>5257.0826845840447</v>
      </c>
      <c r="F52" s="111">
        <v>13041.693494832953</v>
      </c>
      <c r="G52" s="111">
        <v>54307.83096498833</v>
      </c>
      <c r="H52" s="111">
        <v>19193.602674102302</v>
      </c>
      <c r="I52" s="111">
        <v>7369.0827757436109</v>
      </c>
      <c r="J52" s="111">
        <v>8292.5556807878711</v>
      </c>
      <c r="K52" s="111">
        <v>25163.52559149334</v>
      </c>
      <c r="L52" s="111">
        <v>23651.159314855617</v>
      </c>
      <c r="M52" s="111">
        <v>30868.855181501462</v>
      </c>
      <c r="N52" s="111">
        <v>35180.344512512798</v>
      </c>
      <c r="O52" s="111">
        <v>150241.71150854634</v>
      </c>
      <c r="P52" s="111">
        <v>219093.81669862723</v>
      </c>
      <c r="Q52" s="112">
        <v>254892.2157438329</v>
      </c>
      <c r="R52" s="111">
        <v>157281.98052498297</v>
      </c>
      <c r="S52" s="111">
        <v>47528.798136497535</v>
      </c>
      <c r="T52" s="111">
        <v>49218.235612701217</v>
      </c>
      <c r="U52" s="111">
        <v>33596.470167732041</v>
      </c>
      <c r="V52" s="111">
        <v>29984.145661275161</v>
      </c>
      <c r="X52" s="104">
        <f t="shared" si="0"/>
        <v>3612.32450645688</v>
      </c>
      <c r="Y52" s="105">
        <f t="shared" si="1"/>
        <v>-0.16626365022345746</v>
      </c>
    </row>
    <row r="53" spans="1:25" ht="12.75" customHeight="1" x14ac:dyDescent="0.25">
      <c r="A53" s="106" t="s">
        <v>71</v>
      </c>
      <c r="B53" s="107">
        <v>14714.167933027786</v>
      </c>
      <c r="C53" s="107">
        <v>1998.692373985532</v>
      </c>
      <c r="D53" s="107">
        <v>34460.830550565326</v>
      </c>
      <c r="E53" s="107">
        <v>5323.9206267930776</v>
      </c>
      <c r="F53" s="107">
        <v>13331.550448587252</v>
      </c>
      <c r="G53" s="107">
        <v>55752.55780141009</v>
      </c>
      <c r="H53" s="107">
        <v>19568.162407253123</v>
      </c>
      <c r="I53" s="107">
        <v>7615.8111878051968</v>
      </c>
      <c r="J53" s="107">
        <v>8603.914835906975</v>
      </c>
      <c r="K53" s="107">
        <v>25992.811221702559</v>
      </c>
      <c r="L53" s="107">
        <v>23633.330062181743</v>
      </c>
      <c r="M53" s="107">
        <v>31520.144449008862</v>
      </c>
      <c r="N53" s="107">
        <v>34719.971343186095</v>
      </c>
      <c r="O53" s="107">
        <v>152610.03323761956</v>
      </c>
      <c r="P53" s="107">
        <v>221790.63658383457</v>
      </c>
      <c r="Q53" s="108">
        <v>258122.48423708597</v>
      </c>
      <c r="R53" s="107">
        <v>160670.48220572059</v>
      </c>
      <c r="S53" s="107">
        <v>48298.154913239683</v>
      </c>
      <c r="T53" s="107">
        <v>50871.72974248456</v>
      </c>
      <c r="U53" s="107">
        <v>32649.690400836935</v>
      </c>
      <c r="V53" s="107">
        <v>31082.919192762984</v>
      </c>
      <c r="X53" s="104">
        <f t="shared" si="0"/>
        <v>1566.7712080739511</v>
      </c>
      <c r="Y53" s="105">
        <f t="shared" si="1"/>
        <v>-0.56627063674002365</v>
      </c>
    </row>
    <row r="54" spans="1:25" ht="12.75" customHeight="1" x14ac:dyDescent="0.25">
      <c r="A54" s="106" t="s">
        <v>70</v>
      </c>
      <c r="B54" s="107">
        <v>15191.509965677778</v>
      </c>
      <c r="C54" s="107">
        <v>1982.7000971441648</v>
      </c>
      <c r="D54" s="107">
        <v>35022.642284003749</v>
      </c>
      <c r="E54" s="107">
        <v>5275.9022708337552</v>
      </c>
      <c r="F54" s="107">
        <v>13415.242023546933</v>
      </c>
      <c r="G54" s="107">
        <v>56150.082338283777</v>
      </c>
      <c r="H54" s="107">
        <v>20004.497985011356</v>
      </c>
      <c r="I54" s="107">
        <v>7767.0247347517352</v>
      </c>
      <c r="J54" s="107">
        <v>8753.0744211473775</v>
      </c>
      <c r="K54" s="107">
        <v>26633.448238675643</v>
      </c>
      <c r="L54" s="107">
        <v>23743.08087512866</v>
      </c>
      <c r="M54" s="107">
        <v>32072.878564940227</v>
      </c>
      <c r="N54" s="107">
        <v>35314.062480930326</v>
      </c>
      <c r="O54" s="107">
        <v>155099.42340648978</v>
      </c>
      <c r="P54" s="107">
        <v>225906.69473718837</v>
      </c>
      <c r="Q54" s="108">
        <v>263319.81429327768</v>
      </c>
      <c r="R54" s="107">
        <v>162507.7792233903</v>
      </c>
      <c r="S54" s="107">
        <v>48237.297141361123</v>
      </c>
      <c r="T54" s="107">
        <v>53656.689270367606</v>
      </c>
      <c r="U54" s="107">
        <v>34388.135895285282</v>
      </c>
      <c r="V54" s="107">
        <v>33511.021058377977</v>
      </c>
      <c r="X54" s="104">
        <f t="shared" si="0"/>
        <v>877.11483690730529</v>
      </c>
      <c r="Y54" s="105">
        <f t="shared" si="1"/>
        <v>-0.4401768219971619</v>
      </c>
    </row>
    <row r="55" spans="1:25" ht="12.75" customHeight="1" x14ac:dyDescent="0.25">
      <c r="A55" s="106" t="s">
        <v>69</v>
      </c>
      <c r="B55" s="107">
        <v>15481.419513901601</v>
      </c>
      <c r="C55" s="107">
        <v>2021.9431547848276</v>
      </c>
      <c r="D55" s="107">
        <v>35660.723932155059</v>
      </c>
      <c r="E55" s="107">
        <v>5404.8319356080456</v>
      </c>
      <c r="F55" s="107">
        <v>13948.323217680116</v>
      </c>
      <c r="G55" s="107">
        <v>57657.446910150029</v>
      </c>
      <c r="H55" s="107">
        <v>20440.853901300419</v>
      </c>
      <c r="I55" s="107">
        <v>7818.4087296344451</v>
      </c>
      <c r="J55" s="107">
        <v>8927.0456352655219</v>
      </c>
      <c r="K55" s="107">
        <v>27058.460529499636</v>
      </c>
      <c r="L55" s="107">
        <v>23978.820327437785</v>
      </c>
      <c r="M55" s="107">
        <v>32288.501354773918</v>
      </c>
      <c r="N55" s="107">
        <v>35545.75370809876</v>
      </c>
      <c r="O55" s="107">
        <v>156885.22106414271</v>
      </c>
      <c r="P55" s="107">
        <v>229372.84103548786</v>
      </c>
      <c r="Q55" s="108">
        <v>267642.574145274</v>
      </c>
      <c r="R55" s="107">
        <v>165567.222830032</v>
      </c>
      <c r="S55" s="107">
        <v>49642.693967523635</v>
      </c>
      <c r="T55" s="107">
        <v>56358.788515620443</v>
      </c>
      <c r="U55" s="107">
        <v>33675.678609506089</v>
      </c>
      <c r="V55" s="107">
        <v>34467.957773893257</v>
      </c>
      <c r="X55" s="104">
        <f t="shared" si="0"/>
        <v>-792.27916438716784</v>
      </c>
      <c r="Y55" s="105">
        <f t="shared" si="1"/>
        <v>-1.9032787168219993</v>
      </c>
    </row>
    <row r="56" spans="1:25" ht="12.75" customHeight="1" x14ac:dyDescent="0.25">
      <c r="A56" s="109" t="s">
        <v>68</v>
      </c>
      <c r="B56" s="107">
        <v>14869.756275233176</v>
      </c>
      <c r="C56" s="107">
        <v>1902.0023847198138</v>
      </c>
      <c r="D56" s="107">
        <v>31870.868258247097</v>
      </c>
      <c r="E56" s="107">
        <v>5394.756256796396</v>
      </c>
      <c r="F56" s="107">
        <v>13503.030925458868</v>
      </c>
      <c r="G56" s="107">
        <v>53100.680653784788</v>
      </c>
      <c r="H56" s="107">
        <v>18748.959747170571</v>
      </c>
      <c r="I56" s="107">
        <v>7403.0685344762387</v>
      </c>
      <c r="J56" s="107">
        <v>9061.1332601308313</v>
      </c>
      <c r="K56" s="107">
        <v>27006.442830308635</v>
      </c>
      <c r="L56" s="107">
        <v>23617.591070125764</v>
      </c>
      <c r="M56" s="107">
        <v>32007.858556349864</v>
      </c>
      <c r="N56" s="107">
        <v>35660.764388636788</v>
      </c>
      <c r="O56" s="107">
        <v>153402.70879406549</v>
      </c>
      <c r="P56" s="107">
        <v>220960.64444863229</v>
      </c>
      <c r="Q56" s="108">
        <v>257544.68628158953</v>
      </c>
      <c r="R56" s="107">
        <v>162878.43233991551</v>
      </c>
      <c r="S56" s="107">
        <v>47953.296743438252</v>
      </c>
      <c r="T56" s="107">
        <v>51770.046503840153</v>
      </c>
      <c r="U56" s="107">
        <v>31569.797965163933</v>
      </c>
      <c r="V56" s="107">
        <v>32352.31957684123</v>
      </c>
      <c r="X56" s="104">
        <f t="shared" si="0"/>
        <v>-782.52161167729719</v>
      </c>
      <c r="Y56" s="105">
        <f t="shared" si="1"/>
        <v>-1.2315801233291568E-2</v>
      </c>
    </row>
    <row r="57" spans="1:25" ht="12.75" customHeight="1" x14ac:dyDescent="0.25">
      <c r="A57" s="110" t="s">
        <v>67</v>
      </c>
      <c r="B57" s="111">
        <v>14468.235104623311</v>
      </c>
      <c r="C57" s="111">
        <v>1862.6101269416652</v>
      </c>
      <c r="D57" s="111">
        <v>29194.62288801475</v>
      </c>
      <c r="E57" s="111">
        <v>5148.2443390449807</v>
      </c>
      <c r="F57" s="111">
        <v>13278.109920640971</v>
      </c>
      <c r="G57" s="111">
        <v>49696.289033741261</v>
      </c>
      <c r="H57" s="111">
        <v>18220.050741887673</v>
      </c>
      <c r="I57" s="111">
        <v>7106.5660763362148</v>
      </c>
      <c r="J57" s="111">
        <v>8809.0629093518492</v>
      </c>
      <c r="K57" s="111">
        <v>28138.766558206818</v>
      </c>
      <c r="L57" s="111">
        <v>24026.939074012622</v>
      </c>
      <c r="M57" s="111">
        <v>32528.365358689698</v>
      </c>
      <c r="N57" s="111">
        <v>36193.894535384265</v>
      </c>
      <c r="O57" s="111">
        <v>154193.13244933306</v>
      </c>
      <c r="P57" s="111">
        <v>218411.75409236699</v>
      </c>
      <c r="Q57" s="112">
        <v>253840.14266562878</v>
      </c>
      <c r="R57" s="111">
        <v>164296.3476821396</v>
      </c>
      <c r="S57" s="111">
        <v>49836.847076085971</v>
      </c>
      <c r="T57" s="111">
        <v>46160.35603368302</v>
      </c>
      <c r="U57" s="111">
        <v>29445.252689623281</v>
      </c>
      <c r="V57" s="111">
        <v>27642.972928489544</v>
      </c>
      <c r="X57" s="104">
        <f t="shared" si="0"/>
        <v>1802.2797611337373</v>
      </c>
      <c r="Y57" s="105">
        <f t="shared" si="1"/>
        <v>-3.3031693109032965</v>
      </c>
    </row>
    <row r="58" spans="1:25" ht="12.75" customHeight="1" x14ac:dyDescent="0.25">
      <c r="A58" s="110" t="s">
        <v>66</v>
      </c>
      <c r="B58" s="111">
        <v>14305.976457846236</v>
      </c>
      <c r="C58" s="111">
        <v>1913.5868901742072</v>
      </c>
      <c r="D58" s="111">
        <v>30352.561912933637</v>
      </c>
      <c r="E58" s="111">
        <v>5406.1948339880437</v>
      </c>
      <c r="F58" s="111">
        <v>14026.131375779074</v>
      </c>
      <c r="G58" s="111">
        <v>52060.876015923146</v>
      </c>
      <c r="H58" s="111">
        <v>18968.212308320322</v>
      </c>
      <c r="I58" s="111">
        <v>7155.1674280368989</v>
      </c>
      <c r="J58" s="111">
        <v>8843.1547177915636</v>
      </c>
      <c r="K58" s="111">
        <v>28751.545544803801</v>
      </c>
      <c r="L58" s="111">
        <v>24248.269412870279</v>
      </c>
      <c r="M58" s="111">
        <v>32590.254993152008</v>
      </c>
      <c r="N58" s="111">
        <v>36460.447154752001</v>
      </c>
      <c r="O58" s="111">
        <v>156186.87978082019</v>
      </c>
      <c r="P58" s="111">
        <v>222052.03283121408</v>
      </c>
      <c r="Q58" s="112">
        <v>258523.9102373012</v>
      </c>
      <c r="R58" s="111">
        <v>169010.30379939356</v>
      </c>
      <c r="S58" s="111">
        <v>49243.416373968081</v>
      </c>
      <c r="T58" s="111">
        <v>49328.261342545935</v>
      </c>
      <c r="U58" s="111">
        <v>30844.023574053743</v>
      </c>
      <c r="V58" s="111">
        <v>29172.422131916264</v>
      </c>
      <c r="X58" s="104">
        <f t="shared" si="0"/>
        <v>1671.6014421374784</v>
      </c>
      <c r="Y58" s="105">
        <f t="shared" si="1"/>
        <v>-7.2507233235563073E-2</v>
      </c>
    </row>
    <row r="59" spans="1:25" ht="12.75" customHeight="1" x14ac:dyDescent="0.25">
      <c r="A59" s="110" t="s">
        <v>65</v>
      </c>
      <c r="B59" s="111">
        <v>14437.570829831631</v>
      </c>
      <c r="C59" s="111">
        <v>1951.7857872446298</v>
      </c>
      <c r="D59" s="111">
        <v>31663.174897317018</v>
      </c>
      <c r="E59" s="111">
        <v>5427.9743981557594</v>
      </c>
      <c r="F59" s="111">
        <v>14941.2608723916</v>
      </c>
      <c r="G59" s="111">
        <v>54113.48655917927</v>
      </c>
      <c r="H59" s="111">
        <v>19661.663191638876</v>
      </c>
      <c r="I59" s="111">
        <v>7372.3198165942222</v>
      </c>
      <c r="J59" s="111">
        <v>8850.6368997201735</v>
      </c>
      <c r="K59" s="111">
        <v>29217.522614114896</v>
      </c>
      <c r="L59" s="111">
        <v>24595.051608605641</v>
      </c>
      <c r="M59" s="111">
        <v>33135.604466328041</v>
      </c>
      <c r="N59" s="111">
        <v>36718.57969741417</v>
      </c>
      <c r="O59" s="111">
        <v>159007.41312767664</v>
      </c>
      <c r="P59" s="111">
        <v>226942.16089691425</v>
      </c>
      <c r="Q59" s="112">
        <v>264570.52910103509</v>
      </c>
      <c r="R59" s="111">
        <v>172937.37318420329</v>
      </c>
      <c r="S59" s="111">
        <v>49787.134709579062</v>
      </c>
      <c r="T59" s="111">
        <v>54124.29379081606</v>
      </c>
      <c r="U59" s="111">
        <v>30225.96945704359</v>
      </c>
      <c r="V59" s="111">
        <v>30624.96986967036</v>
      </c>
      <c r="X59" s="104">
        <f t="shared" si="0"/>
        <v>-399.00041262677041</v>
      </c>
      <c r="Y59" s="105">
        <f t="shared" si="1"/>
        <v>-1.2386935082543169</v>
      </c>
    </row>
    <row r="60" spans="1:25" ht="12.75" customHeight="1" x14ac:dyDescent="0.25">
      <c r="A60" s="113" t="s">
        <v>64</v>
      </c>
      <c r="B60" s="111">
        <v>15064.659546353116</v>
      </c>
      <c r="C60" s="111">
        <v>2001.5219827673961</v>
      </c>
      <c r="D60" s="111">
        <v>33123.172737873057</v>
      </c>
      <c r="E60" s="111">
        <v>5575.4504916662709</v>
      </c>
      <c r="F60" s="111">
        <v>15694.796398630766</v>
      </c>
      <c r="G60" s="111">
        <v>56319.920781638299</v>
      </c>
      <c r="H60" s="111">
        <v>20200.147470853433</v>
      </c>
      <c r="I60" s="111">
        <v>7683.7238225640194</v>
      </c>
      <c r="J60" s="111">
        <v>8855.637227440382</v>
      </c>
      <c r="K60" s="111">
        <v>29935.83045889104</v>
      </c>
      <c r="L60" s="111">
        <v>24948.629673242598</v>
      </c>
      <c r="M60" s="111">
        <v>33455.875882499095</v>
      </c>
      <c r="N60" s="111">
        <v>37133.226258571412</v>
      </c>
      <c r="O60" s="111">
        <v>161315.70124395835</v>
      </c>
      <c r="P60" s="111">
        <v>232339.91281672003</v>
      </c>
      <c r="Q60" s="112">
        <v>271391.51146207127</v>
      </c>
      <c r="R60" s="111">
        <v>174162.15021378471</v>
      </c>
      <c r="S60" s="111">
        <v>50962.285049642989</v>
      </c>
      <c r="T60" s="111">
        <v>58348.103086562951</v>
      </c>
      <c r="U60" s="111">
        <v>30260.16100621584</v>
      </c>
      <c r="V60" s="111">
        <v>34284.397536301141</v>
      </c>
      <c r="X60" s="104">
        <f t="shared" si="0"/>
        <v>-4024.2365300853016</v>
      </c>
      <c r="Y60" s="105">
        <f t="shared" si="1"/>
        <v>9.0857954095641968</v>
      </c>
    </row>
    <row r="61" spans="1:25" ht="12.75" customHeight="1" x14ac:dyDescent="0.25">
      <c r="A61" s="106" t="s">
        <v>63</v>
      </c>
      <c r="B61" s="107">
        <v>15354.733283397285</v>
      </c>
      <c r="C61" s="107">
        <v>2152.9010257546779</v>
      </c>
      <c r="D61" s="107">
        <v>33356.111822288171</v>
      </c>
      <c r="E61" s="107">
        <v>5619.5989445839168</v>
      </c>
      <c r="F61" s="107">
        <v>15873.93375394684</v>
      </c>
      <c r="G61" s="107">
        <v>57023.478626325814</v>
      </c>
      <c r="H61" s="107">
        <v>21081.081929506017</v>
      </c>
      <c r="I61" s="107">
        <v>7991.9405024569942</v>
      </c>
      <c r="J61" s="107">
        <v>9077.4134737448348</v>
      </c>
      <c r="K61" s="107">
        <v>30482.832947378323</v>
      </c>
      <c r="L61" s="107">
        <v>25155.222812225526</v>
      </c>
      <c r="M61" s="107">
        <v>33387.260595228203</v>
      </c>
      <c r="N61" s="107">
        <v>37173.027463329228</v>
      </c>
      <c r="O61" s="107">
        <v>163771.62975951371</v>
      </c>
      <c r="P61" s="107">
        <v>236623.18539316262</v>
      </c>
      <c r="Q61" s="108">
        <v>276979.78514929704</v>
      </c>
      <c r="R61" s="107">
        <v>176537.30880183625</v>
      </c>
      <c r="S61" s="107">
        <v>51374.020623146695</v>
      </c>
      <c r="T61" s="107">
        <v>59603.689778138461</v>
      </c>
      <c r="U61" s="107">
        <v>33575.50189137413</v>
      </c>
      <c r="V61" s="107">
        <v>38522.290702397069</v>
      </c>
      <c r="X61" s="104">
        <f t="shared" si="0"/>
        <v>-4946.7888110229396</v>
      </c>
      <c r="Y61" s="105">
        <f t="shared" si="1"/>
        <v>0.22924902004159353</v>
      </c>
    </row>
    <row r="62" spans="1:25" ht="12.75" customHeight="1" x14ac:dyDescent="0.25">
      <c r="A62" s="106" t="s">
        <v>62</v>
      </c>
      <c r="B62" s="107">
        <v>15712.799665757679</v>
      </c>
      <c r="C62" s="107">
        <v>2213.2887037011856</v>
      </c>
      <c r="D62" s="107">
        <v>33981.589703825637</v>
      </c>
      <c r="E62" s="107">
        <v>5768.0989346445322</v>
      </c>
      <c r="F62" s="107">
        <v>16506.67595106583</v>
      </c>
      <c r="G62" s="107">
        <v>58512.40685473835</v>
      </c>
      <c r="H62" s="107">
        <v>21244.323864144837</v>
      </c>
      <c r="I62" s="107">
        <v>8124.7580981867686</v>
      </c>
      <c r="J62" s="107">
        <v>9275.822158471261</v>
      </c>
      <c r="K62" s="107">
        <v>31085.727064827177</v>
      </c>
      <c r="L62" s="107">
        <v>25552.689752921531</v>
      </c>
      <c r="M62" s="107">
        <v>33676.799761971204</v>
      </c>
      <c r="N62" s="107">
        <v>37308.313731697133</v>
      </c>
      <c r="O62" s="107">
        <v>165614.03325350926</v>
      </c>
      <c r="P62" s="107">
        <v>239813.47493774691</v>
      </c>
      <c r="Q62" s="108">
        <v>280526.97904320713</v>
      </c>
      <c r="R62" s="107">
        <v>178217.4776445961</v>
      </c>
      <c r="S62" s="107">
        <v>51691.242740581263</v>
      </c>
      <c r="T62" s="107">
        <v>60654.968735296774</v>
      </c>
      <c r="U62" s="107">
        <v>32950.394884955822</v>
      </c>
      <c r="V62" s="107">
        <v>39433.144302440734</v>
      </c>
      <c r="X62" s="104">
        <f t="shared" si="0"/>
        <v>-6482.7494174849126</v>
      </c>
      <c r="Y62" s="105">
        <f t="shared" si="1"/>
        <v>0.31049649886799058</v>
      </c>
    </row>
    <row r="63" spans="1:25" ht="12.75" customHeight="1" x14ac:dyDescent="0.25">
      <c r="A63" s="106" t="s">
        <v>61</v>
      </c>
      <c r="B63" s="107">
        <v>15354.096233136224</v>
      </c>
      <c r="C63" s="107">
        <v>2236.0261783764699</v>
      </c>
      <c r="D63" s="107">
        <v>33980.960937515069</v>
      </c>
      <c r="E63" s="107">
        <v>5762.2400599970288</v>
      </c>
      <c r="F63" s="107">
        <v>16370.651566508588</v>
      </c>
      <c r="G63" s="107">
        <v>58724.864878605331</v>
      </c>
      <c r="H63" s="107">
        <v>21606.796237171206</v>
      </c>
      <c r="I63" s="107">
        <v>8187.0823907209215</v>
      </c>
      <c r="J63" s="107">
        <v>9416.9438758944289</v>
      </c>
      <c r="K63" s="107">
        <v>32107.358759625862</v>
      </c>
      <c r="L63" s="107">
        <v>25835.164801438634</v>
      </c>
      <c r="M63" s="107">
        <v>34170.104962242491</v>
      </c>
      <c r="N63" s="107">
        <v>37519.898712019014</v>
      </c>
      <c r="O63" s="107">
        <v>168049.44842226119</v>
      </c>
      <c r="P63" s="107">
        <v>241526.54510685106</v>
      </c>
      <c r="Q63" s="108">
        <v>282990.69454478304</v>
      </c>
      <c r="R63" s="107">
        <v>182115.83773669443</v>
      </c>
      <c r="S63" s="107">
        <v>52195.197525965508</v>
      </c>
      <c r="T63" s="107">
        <v>62465.237944997338</v>
      </c>
      <c r="U63" s="107">
        <v>34131.641911942752</v>
      </c>
      <c r="V63" s="107">
        <v>42422.617402103991</v>
      </c>
      <c r="X63" s="104">
        <f t="shared" si="0"/>
        <v>-8290.9754901612396</v>
      </c>
      <c r="Y63" s="105">
        <f t="shared" si="1"/>
        <v>0.27892888591363407</v>
      </c>
    </row>
    <row r="64" spans="1:25" ht="12.75" customHeight="1" x14ac:dyDescent="0.25">
      <c r="A64" s="109" t="s">
        <v>60</v>
      </c>
      <c r="B64" s="107">
        <v>15635.457166497128</v>
      </c>
      <c r="C64" s="107">
        <v>2277.6877829907503</v>
      </c>
      <c r="D64" s="107">
        <v>34441.977103141631</v>
      </c>
      <c r="E64" s="107">
        <v>5770.4227847487655</v>
      </c>
      <c r="F64" s="107">
        <v>16904.011853468241</v>
      </c>
      <c r="G64" s="107">
        <v>59610.368242498094</v>
      </c>
      <c r="H64" s="107">
        <v>21770.200527120913</v>
      </c>
      <c r="I64" s="107">
        <v>8289.0967932819385</v>
      </c>
      <c r="J64" s="107">
        <v>9467.8912154295049</v>
      </c>
      <c r="K64" s="107">
        <v>33187.774117065812</v>
      </c>
      <c r="L64" s="107">
        <v>26052.377992113084</v>
      </c>
      <c r="M64" s="107">
        <v>34763.080392575604</v>
      </c>
      <c r="N64" s="107">
        <v>37760.83888331725</v>
      </c>
      <c r="O64" s="107">
        <v>169929.1619213298</v>
      </c>
      <c r="P64" s="107">
        <v>244779.89535652095</v>
      </c>
      <c r="Q64" s="108">
        <v>287038.64236099273</v>
      </c>
      <c r="R64" s="107">
        <v>185954.82396915683</v>
      </c>
      <c r="S64" s="107">
        <v>52385.265610323942</v>
      </c>
      <c r="T64" s="107">
        <v>62886.360242447437</v>
      </c>
      <c r="U64" s="107">
        <v>34307.761545038193</v>
      </c>
      <c r="V64" s="107">
        <v>42578.895862518082</v>
      </c>
      <c r="X64" s="104">
        <f t="shared" si="0"/>
        <v>-8271.1343174798894</v>
      </c>
      <c r="Y64" s="105">
        <f t="shared" si="1"/>
        <v>-2.3931047323557664E-3</v>
      </c>
    </row>
    <row r="65" spans="1:25" ht="12.75" customHeight="1" x14ac:dyDescent="0.25">
      <c r="A65" s="110" t="s">
        <v>59</v>
      </c>
      <c r="B65" s="111">
        <v>16001.006425668485</v>
      </c>
      <c r="C65" s="111">
        <v>2247.5182667823588</v>
      </c>
      <c r="D65" s="111">
        <v>34773.63009608665</v>
      </c>
      <c r="E65" s="111">
        <v>5797.582957311055</v>
      </c>
      <c r="F65" s="111">
        <v>17158.477414164976</v>
      </c>
      <c r="G65" s="111">
        <v>59777.481805738375</v>
      </c>
      <c r="H65" s="111">
        <v>21998.728318599733</v>
      </c>
      <c r="I65" s="111">
        <v>8512.3971903305192</v>
      </c>
      <c r="J65" s="111">
        <v>9636.9102411587191</v>
      </c>
      <c r="K65" s="111">
        <v>33029.203344930866</v>
      </c>
      <c r="L65" s="111">
        <v>26064.237972981111</v>
      </c>
      <c r="M65" s="111">
        <v>35228.323326064223</v>
      </c>
      <c r="N65" s="111">
        <v>38049.189380938216</v>
      </c>
      <c r="O65" s="111">
        <v>171465.56511475227</v>
      </c>
      <c r="P65" s="111">
        <v>247736.04068430467</v>
      </c>
      <c r="Q65" s="112">
        <v>290881.90450656146</v>
      </c>
      <c r="R65" s="111">
        <v>187704.38771560384</v>
      </c>
      <c r="S65" s="111">
        <v>52796.382954836314</v>
      </c>
      <c r="T65" s="111">
        <v>64352.865966482073</v>
      </c>
      <c r="U65" s="111">
        <v>34935.672984883429</v>
      </c>
      <c r="V65" s="111">
        <v>42923.546234349793</v>
      </c>
      <c r="X65" s="104">
        <f t="shared" si="0"/>
        <v>-7987.8732494663636</v>
      </c>
      <c r="Y65" s="105">
        <f t="shared" si="1"/>
        <v>-3.4246943301947441E-2</v>
      </c>
    </row>
    <row r="66" spans="1:25" ht="12.75" customHeight="1" x14ac:dyDescent="0.25">
      <c r="A66" s="110" t="s">
        <v>58</v>
      </c>
      <c r="B66" s="111">
        <v>15836.151204025959</v>
      </c>
      <c r="C66" s="111">
        <v>2297.7173275489654</v>
      </c>
      <c r="D66" s="111">
        <v>35480.716790486054</v>
      </c>
      <c r="E66" s="111">
        <v>6191.7832956932152</v>
      </c>
      <c r="F66" s="111">
        <v>17697.687033906219</v>
      </c>
      <c r="G66" s="111">
        <v>61755.767579623651</v>
      </c>
      <c r="H66" s="111">
        <v>22093.274042536734</v>
      </c>
      <c r="I66" s="111">
        <v>8518.7220949965704</v>
      </c>
      <c r="J66" s="111">
        <v>9934.9970880726287</v>
      </c>
      <c r="K66" s="111">
        <v>33448.778820742169</v>
      </c>
      <c r="L66" s="111">
        <v>25961.038855745042</v>
      </c>
      <c r="M66" s="111">
        <v>35719.550896928726</v>
      </c>
      <c r="N66" s="111">
        <v>38166.410343693817</v>
      </c>
      <c r="O66" s="111">
        <v>172752.02581357743</v>
      </c>
      <c r="P66" s="111">
        <v>250214.95198522083</v>
      </c>
      <c r="Q66" s="112">
        <v>293837.57535737345</v>
      </c>
      <c r="R66" s="111">
        <v>190222.51598292167</v>
      </c>
      <c r="S66" s="111">
        <v>53311.153892628463</v>
      </c>
      <c r="T66" s="111">
        <v>65529.271748636565</v>
      </c>
      <c r="U66" s="111">
        <v>35059.900083341221</v>
      </c>
      <c r="V66" s="111">
        <v>44765.28132519294</v>
      </c>
      <c r="X66" s="104">
        <f t="shared" si="0"/>
        <v>-9705.3812418517191</v>
      </c>
      <c r="Y66" s="105">
        <f t="shared" si="1"/>
        <v>0.21501442733835252</v>
      </c>
    </row>
    <row r="67" spans="1:25" ht="12.75" customHeight="1" x14ac:dyDescent="0.25">
      <c r="A67" s="110" t="s">
        <v>57</v>
      </c>
      <c r="B67" s="111">
        <v>16641.563102538203</v>
      </c>
      <c r="C67" s="111">
        <v>2298.1960449087833</v>
      </c>
      <c r="D67" s="111">
        <v>34556.279560278352</v>
      </c>
      <c r="E67" s="111">
        <v>6119.8179056626914</v>
      </c>
      <c r="F67" s="111">
        <v>17975.608108159144</v>
      </c>
      <c r="G67" s="111">
        <v>61067.837765588862</v>
      </c>
      <c r="H67" s="111">
        <v>21766.154473601531</v>
      </c>
      <c r="I67" s="111">
        <v>8436.1130056425063</v>
      </c>
      <c r="J67" s="111">
        <v>10004.953417145813</v>
      </c>
      <c r="K67" s="111">
        <v>34026.070331861018</v>
      </c>
      <c r="L67" s="111">
        <v>26154.777647687541</v>
      </c>
      <c r="M67" s="111">
        <v>35736.015946275555</v>
      </c>
      <c r="N67" s="111">
        <v>38142.31416505768</v>
      </c>
      <c r="O67" s="111">
        <v>172834.48749719601</v>
      </c>
      <c r="P67" s="111">
        <v>249864.93100534996</v>
      </c>
      <c r="Q67" s="112">
        <v>293173.45281067939</v>
      </c>
      <c r="R67" s="111">
        <v>189473.99816903571</v>
      </c>
      <c r="S67" s="111">
        <v>53102.661807406766</v>
      </c>
      <c r="T67" s="111">
        <v>66299.412601078729</v>
      </c>
      <c r="U67" s="111">
        <v>35842.235908859388</v>
      </c>
      <c r="V67" s="111">
        <v>45261.614275028616</v>
      </c>
      <c r="X67" s="104">
        <f t="shared" si="0"/>
        <v>-9419.3783661692287</v>
      </c>
      <c r="Y67" s="105">
        <f t="shared" si="1"/>
        <v>-2.9468484395974492E-2</v>
      </c>
    </row>
    <row r="68" spans="1:25" ht="12.75" customHeight="1" x14ac:dyDescent="0.25">
      <c r="A68" s="113" t="s">
        <v>56</v>
      </c>
      <c r="B68" s="111">
        <v>17476.684913034227</v>
      </c>
      <c r="C68" s="111">
        <v>2343.7905097040257</v>
      </c>
      <c r="D68" s="111">
        <v>33986.82208037559</v>
      </c>
      <c r="E68" s="111">
        <v>6105.3791425949557</v>
      </c>
      <c r="F68" s="111">
        <v>18256.939013072912</v>
      </c>
      <c r="G68" s="111">
        <v>60887.344954115521</v>
      </c>
      <c r="H68" s="111">
        <v>21881.133066516784</v>
      </c>
      <c r="I68" s="111">
        <v>8550.1965057785419</v>
      </c>
      <c r="J68" s="111">
        <v>10080.384794360132</v>
      </c>
      <c r="K68" s="111">
        <v>34287.463370629186</v>
      </c>
      <c r="L68" s="111">
        <v>26277.93647783314</v>
      </c>
      <c r="M68" s="111">
        <v>35649.378294973423</v>
      </c>
      <c r="N68" s="111">
        <v>38351.687249213988</v>
      </c>
      <c r="O68" s="111">
        <v>173515.18920074491</v>
      </c>
      <c r="P68" s="111">
        <v>251972.53471087711</v>
      </c>
      <c r="Q68" s="112">
        <v>295847.77793359262</v>
      </c>
      <c r="R68" s="111">
        <v>190472.09179481602</v>
      </c>
      <c r="S68" s="111">
        <v>52984.276582538878</v>
      </c>
      <c r="T68" s="111">
        <v>66396.609778015772</v>
      </c>
      <c r="U68" s="111">
        <v>36345.948873472313</v>
      </c>
      <c r="V68" s="111">
        <v>46493.356921311257</v>
      </c>
      <c r="X68" s="104">
        <f t="shared" si="0"/>
        <v>-10147.408047838944</v>
      </c>
      <c r="Y68" s="105">
        <f t="shared" si="1"/>
        <v>7.729062931419306E-2</v>
      </c>
    </row>
    <row r="69" spans="1:25" ht="12.75" customHeight="1" x14ac:dyDescent="0.25">
      <c r="A69" s="106" t="s">
        <v>55</v>
      </c>
      <c r="B69" s="107">
        <v>14051.422567004132</v>
      </c>
      <c r="C69" s="107">
        <v>2321.4911845741622</v>
      </c>
      <c r="D69" s="107">
        <v>34188.556330576197</v>
      </c>
      <c r="E69" s="107">
        <v>6209.2408283531322</v>
      </c>
      <c r="F69" s="107">
        <v>18505.253819950587</v>
      </c>
      <c r="G69" s="107">
        <v>61052.291171797719</v>
      </c>
      <c r="H69" s="107">
        <v>21857.258774874568</v>
      </c>
      <c r="I69" s="107">
        <v>8475.8770885462454</v>
      </c>
      <c r="J69" s="107">
        <v>10281.365690360741</v>
      </c>
      <c r="K69" s="107">
        <v>34176.240240186562</v>
      </c>
      <c r="L69" s="107">
        <v>26743.768187680202</v>
      </c>
      <c r="M69" s="107">
        <v>36268.052365881449</v>
      </c>
      <c r="N69" s="107">
        <v>38168.172409890016</v>
      </c>
      <c r="O69" s="107">
        <v>175092.21768092553</v>
      </c>
      <c r="P69" s="107">
        <v>247743.29186239437</v>
      </c>
      <c r="Q69" s="108">
        <v>291621.67716991744</v>
      </c>
      <c r="R69" s="107">
        <v>193135.78144990397</v>
      </c>
      <c r="S69" s="107">
        <v>54044.147536035533</v>
      </c>
      <c r="T69" s="107">
        <v>66068.613757569663</v>
      </c>
      <c r="U69" s="107">
        <v>35841.289152178622</v>
      </c>
      <c r="V69" s="107">
        <v>44702.240897383381</v>
      </c>
      <c r="X69" s="104">
        <f t="shared" si="0"/>
        <v>-8860.9517452047585</v>
      </c>
      <c r="Y69" s="105">
        <f t="shared" si="1"/>
        <v>-0.12677683764852221</v>
      </c>
    </row>
    <row r="70" spans="1:25" ht="12.75" customHeight="1" x14ac:dyDescent="0.25">
      <c r="A70" s="106" t="s">
        <v>54</v>
      </c>
      <c r="B70" s="107">
        <v>15786.061627917219</v>
      </c>
      <c r="C70" s="107">
        <v>2246.7402099732603</v>
      </c>
      <c r="D70" s="107">
        <v>33389.242423521311</v>
      </c>
      <c r="E70" s="107">
        <v>6096.6084532973246</v>
      </c>
      <c r="F70" s="107">
        <v>18031.721270850474</v>
      </c>
      <c r="G70" s="107">
        <v>59793.931684077594</v>
      </c>
      <c r="H70" s="107">
        <v>22321.321485588189</v>
      </c>
      <c r="I70" s="107">
        <v>8561.8247821095538</v>
      </c>
      <c r="J70" s="107">
        <v>10407.383581061189</v>
      </c>
      <c r="K70" s="107">
        <v>34085.095208601037</v>
      </c>
      <c r="L70" s="107">
        <v>27470.904689436884</v>
      </c>
      <c r="M70" s="107">
        <v>36572.929104797593</v>
      </c>
      <c r="N70" s="107">
        <v>38891.535852673944</v>
      </c>
      <c r="O70" s="107">
        <v>176931.01182865369</v>
      </c>
      <c r="P70" s="107">
        <v>252220.25282785381</v>
      </c>
      <c r="Q70" s="108">
        <v>296894.07537844457</v>
      </c>
      <c r="R70" s="107">
        <v>194636.06514054188</v>
      </c>
      <c r="S70" s="107">
        <v>54357.247411285207</v>
      </c>
      <c r="T70" s="107">
        <v>66174.813894927778</v>
      </c>
      <c r="U70" s="107">
        <v>34452.228866719794</v>
      </c>
      <c r="V70" s="107">
        <v>45769.172725207267</v>
      </c>
      <c r="X70" s="104">
        <f t="shared" ref="X70:X126" si="2">U70-V70</f>
        <v>-11316.943858487473</v>
      </c>
      <c r="Y70" s="105">
        <f t="shared" si="1"/>
        <v>0.27717023903350024</v>
      </c>
    </row>
    <row r="71" spans="1:25" ht="12.75" customHeight="1" x14ac:dyDescent="0.25">
      <c r="A71" s="106" t="s">
        <v>53</v>
      </c>
      <c r="B71" s="107">
        <v>17568.331574226388</v>
      </c>
      <c r="C71" s="107">
        <v>2212.025758337777</v>
      </c>
      <c r="D71" s="107">
        <v>34007.25895604508</v>
      </c>
      <c r="E71" s="107">
        <v>6266.7944313046892</v>
      </c>
      <c r="F71" s="107">
        <v>18580.522597321295</v>
      </c>
      <c r="G71" s="107">
        <v>60726.878811240604</v>
      </c>
      <c r="H71" s="107">
        <v>22660.608550664863</v>
      </c>
      <c r="I71" s="107">
        <v>8877.4764604220654</v>
      </c>
      <c r="J71" s="107">
        <v>10786.132996568496</v>
      </c>
      <c r="K71" s="107">
        <v>34090.334500879588</v>
      </c>
      <c r="L71" s="107">
        <v>27671.977010939419</v>
      </c>
      <c r="M71" s="107">
        <v>36930.346325597056</v>
      </c>
      <c r="N71" s="107">
        <v>38605.019591246186</v>
      </c>
      <c r="O71" s="107">
        <v>178607.16306720491</v>
      </c>
      <c r="P71" s="107">
        <v>256751.30235378875</v>
      </c>
      <c r="Q71" s="108">
        <v>302004.4677931426</v>
      </c>
      <c r="R71" s="107">
        <v>197161.369554153</v>
      </c>
      <c r="S71" s="107">
        <v>54082.141178170168</v>
      </c>
      <c r="T71" s="107">
        <v>65598.013553675672</v>
      </c>
      <c r="U71" s="107">
        <v>35257.435912267123</v>
      </c>
      <c r="V71" s="107">
        <v>43869.972346722301</v>
      </c>
      <c r="X71" s="104">
        <f t="shared" si="2"/>
        <v>-8612.5364344551781</v>
      </c>
      <c r="Y71" s="105">
        <f t="shared" ref="Y71:Y126" si="3">X71/X70-1</f>
        <v>-0.23896976585282304</v>
      </c>
    </row>
    <row r="72" spans="1:25" ht="12.75" customHeight="1" x14ac:dyDescent="0.25">
      <c r="A72" s="109" t="s">
        <v>52</v>
      </c>
      <c r="B72" s="107">
        <v>16666.340380008034</v>
      </c>
      <c r="C72" s="107">
        <v>2237.6151535358904</v>
      </c>
      <c r="D72" s="107">
        <v>33919.481464729419</v>
      </c>
      <c r="E72" s="107">
        <v>5819.0645511813127</v>
      </c>
      <c r="F72" s="107">
        <v>18289.403692513104</v>
      </c>
      <c r="G72" s="107">
        <v>60193.374113040954</v>
      </c>
      <c r="H72" s="107">
        <v>22679.255634858106</v>
      </c>
      <c r="I72" s="107">
        <v>8743.1479778747707</v>
      </c>
      <c r="J72" s="107">
        <v>10954.722701776995</v>
      </c>
      <c r="K72" s="107">
        <v>34589.097668764436</v>
      </c>
      <c r="L72" s="107">
        <v>27884.681318707087</v>
      </c>
      <c r="M72" s="107">
        <v>37679.660349010293</v>
      </c>
      <c r="N72" s="107">
        <v>38636.542324352522</v>
      </c>
      <c r="O72" s="107">
        <v>179872.30272958855</v>
      </c>
      <c r="P72" s="107">
        <v>256114.82225674452</v>
      </c>
      <c r="Q72" s="108">
        <v>302088.71286132635</v>
      </c>
      <c r="R72" s="107">
        <v>199345.72000620177</v>
      </c>
      <c r="S72" s="107">
        <v>54569.091308718853</v>
      </c>
      <c r="T72" s="107">
        <v>66912.300575358953</v>
      </c>
      <c r="U72" s="107">
        <v>36892.931667434219</v>
      </c>
      <c r="V72" s="107">
        <v>46567.744272496682</v>
      </c>
      <c r="X72" s="104">
        <f t="shared" si="2"/>
        <v>-9674.8126050624633</v>
      </c>
      <c r="Y72" s="105">
        <f t="shared" si="3"/>
        <v>0.12334068815750499</v>
      </c>
    </row>
    <row r="73" spans="1:25" ht="12.75" customHeight="1" x14ac:dyDescent="0.25">
      <c r="A73" s="110" t="s">
        <v>51</v>
      </c>
      <c r="B73" s="111">
        <v>16806.725685616653</v>
      </c>
      <c r="C73" s="111">
        <v>2154.1900846478215</v>
      </c>
      <c r="D73" s="111">
        <v>34084.18171679123</v>
      </c>
      <c r="E73" s="111">
        <v>6033.398730023795</v>
      </c>
      <c r="F73" s="111">
        <v>18544.477387856696</v>
      </c>
      <c r="G73" s="111">
        <v>60302.195561112188</v>
      </c>
      <c r="H73" s="111">
        <v>22953.786802524137</v>
      </c>
      <c r="I73" s="111">
        <v>8657.6832898068278</v>
      </c>
      <c r="J73" s="111">
        <v>10799.130570814124</v>
      </c>
      <c r="K73" s="111">
        <v>34347.681219626284</v>
      </c>
      <c r="L73" s="111">
        <v>28651.509264937464</v>
      </c>
      <c r="M73" s="111">
        <v>36898.088473075695</v>
      </c>
      <c r="N73" s="111">
        <v>39361.979213586586</v>
      </c>
      <c r="O73" s="111">
        <v>179868.89597150328</v>
      </c>
      <c r="P73" s="111">
        <v>257630.01538764843</v>
      </c>
      <c r="Q73" s="112">
        <v>303716.94900182175</v>
      </c>
      <c r="R73" s="111">
        <v>200327.93589488135</v>
      </c>
      <c r="S73" s="111">
        <v>54101.494391915236</v>
      </c>
      <c r="T73" s="111">
        <v>67685.181381714443</v>
      </c>
      <c r="U73" s="111">
        <v>35101.363444877075</v>
      </c>
      <c r="V73" s="111">
        <v>48211.235369088361</v>
      </c>
      <c r="X73" s="104">
        <f t="shared" si="2"/>
        <v>-13109.871924211286</v>
      </c>
      <c r="Y73" s="105">
        <f t="shared" si="3"/>
        <v>0.35505176786074233</v>
      </c>
    </row>
    <row r="74" spans="1:25" ht="12.75" customHeight="1" x14ac:dyDescent="0.25">
      <c r="A74" s="110" t="s">
        <v>50</v>
      </c>
      <c r="B74" s="111">
        <v>17365.259181875805</v>
      </c>
      <c r="C74" s="111">
        <v>2151.2212896906044</v>
      </c>
      <c r="D74" s="111">
        <v>35405.249310128878</v>
      </c>
      <c r="E74" s="111">
        <v>6190.0112748951769</v>
      </c>
      <c r="F74" s="111">
        <v>19518.256223807461</v>
      </c>
      <c r="G74" s="111">
        <v>62251.349214704205</v>
      </c>
      <c r="H74" s="111">
        <v>23197.17068713859</v>
      </c>
      <c r="I74" s="111">
        <v>9051.7075877896223</v>
      </c>
      <c r="J74" s="111">
        <v>11009.636858724509</v>
      </c>
      <c r="K74" s="111">
        <v>35262.401216600847</v>
      </c>
      <c r="L74" s="111">
        <v>28812.909806703992</v>
      </c>
      <c r="M74" s="111">
        <v>37090.773957428166</v>
      </c>
      <c r="N74" s="111">
        <v>39345.054597554772</v>
      </c>
      <c r="O74" s="111">
        <v>182499.03963155916</v>
      </c>
      <c r="P74" s="111">
        <v>261199.76186261777</v>
      </c>
      <c r="Q74" s="112">
        <v>307903.46306582796</v>
      </c>
      <c r="R74" s="111">
        <v>202935.09113793189</v>
      </c>
      <c r="S74" s="111">
        <v>54959.951543142524</v>
      </c>
      <c r="T74" s="111">
        <v>71699.534330216615</v>
      </c>
      <c r="U74" s="111">
        <v>36234.644343500899</v>
      </c>
      <c r="V74" s="111">
        <v>48819.185153243896</v>
      </c>
      <c r="X74" s="104">
        <f t="shared" si="2"/>
        <v>-12584.540809742997</v>
      </c>
      <c r="Y74" s="105">
        <f t="shared" si="3"/>
        <v>-4.0071414694609508E-2</v>
      </c>
    </row>
    <row r="75" spans="1:25" ht="12.75" customHeight="1" x14ac:dyDescent="0.25">
      <c r="A75" s="110" t="s">
        <v>49</v>
      </c>
      <c r="B75" s="111">
        <v>17314.481882056622</v>
      </c>
      <c r="C75" s="111">
        <v>2187.5285058663867</v>
      </c>
      <c r="D75" s="111">
        <v>35194.739947225396</v>
      </c>
      <c r="E75" s="111">
        <v>6275.0128686579292</v>
      </c>
      <c r="F75" s="111">
        <v>19685.144992525646</v>
      </c>
      <c r="G75" s="111">
        <v>62475.614090995463</v>
      </c>
      <c r="H75" s="111">
        <v>23352.607822923859</v>
      </c>
      <c r="I75" s="111">
        <v>8963.9789929323724</v>
      </c>
      <c r="J75" s="111">
        <v>10924.271903352166</v>
      </c>
      <c r="K75" s="111">
        <v>35204.529983170883</v>
      </c>
      <c r="L75" s="111">
        <v>28971.397942092328</v>
      </c>
      <c r="M75" s="111">
        <v>37675.336429911229</v>
      </c>
      <c r="N75" s="111">
        <v>39671.073819764402</v>
      </c>
      <c r="O75" s="111">
        <v>183580.51023124775</v>
      </c>
      <c r="P75" s="111">
        <v>262414.80743606103</v>
      </c>
      <c r="Q75" s="112">
        <v>309366.69608931761</v>
      </c>
      <c r="R75" s="111">
        <v>204198.32193565264</v>
      </c>
      <c r="S75" s="111">
        <v>55346.062587186258</v>
      </c>
      <c r="T75" s="111">
        <v>70691.946670495061</v>
      </c>
      <c r="U75" s="111">
        <v>35592.954912185582</v>
      </c>
      <c r="V75" s="111">
        <v>47962.466919769227</v>
      </c>
      <c r="X75" s="104">
        <f t="shared" si="2"/>
        <v>-12369.512007583646</v>
      </c>
      <c r="Y75" s="105">
        <f t="shared" si="3"/>
        <v>-1.7086742012300982E-2</v>
      </c>
    </row>
    <row r="76" spans="1:25" ht="12.75" customHeight="1" x14ac:dyDescent="0.25">
      <c r="A76" s="113" t="s">
        <v>48</v>
      </c>
      <c r="B76" s="111">
        <v>17549.108675367279</v>
      </c>
      <c r="C76" s="111">
        <v>2231.1936620563024</v>
      </c>
      <c r="D76" s="111">
        <v>34897.368722606479</v>
      </c>
      <c r="E76" s="111">
        <v>6278.002295973236</v>
      </c>
      <c r="F76" s="111">
        <v>18909.889515050912</v>
      </c>
      <c r="G76" s="111">
        <v>61958.758803058641</v>
      </c>
      <c r="H76" s="111">
        <v>23326.700575262654</v>
      </c>
      <c r="I76" s="111">
        <v>8918.2466863294685</v>
      </c>
      <c r="J76" s="111">
        <v>11399.486594717142</v>
      </c>
      <c r="K76" s="111">
        <v>34624.236632813656</v>
      </c>
      <c r="L76" s="111">
        <v>29069.954928416559</v>
      </c>
      <c r="M76" s="111">
        <v>38159.279539618314</v>
      </c>
      <c r="N76" s="111">
        <v>39709.772734035141</v>
      </c>
      <c r="O76" s="111">
        <v>184162.14979494963</v>
      </c>
      <c r="P76" s="111">
        <v>262868.32740645908</v>
      </c>
      <c r="Q76" s="112">
        <v>309860.18541333912</v>
      </c>
      <c r="R76" s="111">
        <v>204074.86315575519</v>
      </c>
      <c r="S76" s="111">
        <v>55931.746160043847</v>
      </c>
      <c r="T76" s="111">
        <v>69974.288614081248</v>
      </c>
      <c r="U76" s="111">
        <v>38425.773978924561</v>
      </c>
      <c r="V76" s="111">
        <v>47842.500742323056</v>
      </c>
      <c r="X76" s="104">
        <f t="shared" si="2"/>
        <v>-9416.7267633984957</v>
      </c>
      <c r="Y76" s="105">
        <f t="shared" si="3"/>
        <v>-0.23871477244816297</v>
      </c>
    </row>
    <row r="77" spans="1:25" ht="12.75" customHeight="1" x14ac:dyDescent="0.25">
      <c r="A77" s="106" t="s">
        <v>47</v>
      </c>
      <c r="B77" s="107">
        <v>17674.57194821745</v>
      </c>
      <c r="C77" s="107">
        <v>2268.0235552883737</v>
      </c>
      <c r="D77" s="107">
        <v>34168.659271083699</v>
      </c>
      <c r="E77" s="107">
        <v>6237.3575415214118</v>
      </c>
      <c r="F77" s="107">
        <v>19898.350744907311</v>
      </c>
      <c r="G77" s="107">
        <v>61974.671774732444</v>
      </c>
      <c r="H77" s="107">
        <v>23803.418347063282</v>
      </c>
      <c r="I77" s="107">
        <v>9027.9303991236557</v>
      </c>
      <c r="J77" s="107">
        <v>11497.792330962511</v>
      </c>
      <c r="K77" s="107">
        <v>34806.851013415369</v>
      </c>
      <c r="L77" s="107">
        <v>29089.256388246344</v>
      </c>
      <c r="M77" s="107">
        <v>38280.821055088483</v>
      </c>
      <c r="N77" s="107">
        <v>39411.917684290856</v>
      </c>
      <c r="O77" s="107">
        <v>184762.78237072087</v>
      </c>
      <c r="P77" s="107">
        <v>264829.74144500709</v>
      </c>
      <c r="Q77" s="108">
        <v>312466.49901699781</v>
      </c>
      <c r="R77" s="107">
        <v>207410.93031990575</v>
      </c>
      <c r="S77" s="107">
        <v>55267.051731146348</v>
      </c>
      <c r="T77" s="107">
        <v>70212.74275743762</v>
      </c>
      <c r="U77" s="107">
        <v>35771.755000514146</v>
      </c>
      <c r="V77" s="107">
        <v>47799.551478246474</v>
      </c>
      <c r="X77" s="104">
        <f t="shared" si="2"/>
        <v>-12027.796477732329</v>
      </c>
      <c r="Y77" s="105">
        <f t="shared" si="3"/>
        <v>0.27727996998730986</v>
      </c>
    </row>
    <row r="78" spans="1:25" ht="12.75" customHeight="1" x14ac:dyDescent="0.25">
      <c r="A78" s="106" t="s">
        <v>46</v>
      </c>
      <c r="B78" s="107">
        <v>17367.590951072783</v>
      </c>
      <c r="C78" s="107">
        <v>2352.3930449916993</v>
      </c>
      <c r="D78" s="107">
        <v>32725.017132060253</v>
      </c>
      <c r="E78" s="107">
        <v>6046.9316782042733</v>
      </c>
      <c r="F78" s="107">
        <v>19018.003261216963</v>
      </c>
      <c r="G78" s="107">
        <v>60504.101158442812</v>
      </c>
      <c r="H78" s="107">
        <v>23034.208396994214</v>
      </c>
      <c r="I78" s="107">
        <v>8947.5300223644044</v>
      </c>
      <c r="J78" s="107">
        <v>11624.87849315237</v>
      </c>
      <c r="K78" s="107">
        <v>34651.093457028946</v>
      </c>
      <c r="L78" s="107">
        <v>28997.764908045261</v>
      </c>
      <c r="M78" s="107">
        <v>38229.360846445976</v>
      </c>
      <c r="N78" s="107">
        <v>39656.021845965159</v>
      </c>
      <c r="O78" s="107">
        <v>183855.82816066855</v>
      </c>
      <c r="P78" s="107">
        <v>261127.49517571242</v>
      </c>
      <c r="Q78" s="108">
        <v>307862.62288402021</v>
      </c>
      <c r="R78" s="107">
        <v>206286.26881858963</v>
      </c>
      <c r="S78" s="107">
        <v>55622.303075046751</v>
      </c>
      <c r="T78" s="107">
        <v>67123.487208131148</v>
      </c>
      <c r="U78" s="107">
        <v>35505.817229991546</v>
      </c>
      <c r="V78" s="107">
        <v>46966.693242852903</v>
      </c>
      <c r="X78" s="104">
        <f t="shared" si="2"/>
        <v>-11460.876012861358</v>
      </c>
      <c r="Y78" s="105">
        <f t="shared" si="3"/>
        <v>-4.7134191696753369E-2</v>
      </c>
    </row>
    <row r="79" spans="1:25" ht="12.75" customHeight="1" x14ac:dyDescent="0.25">
      <c r="A79" s="106" t="s">
        <v>45</v>
      </c>
      <c r="B79" s="107">
        <v>17745.939200356494</v>
      </c>
      <c r="C79" s="107">
        <v>2408.2980909841067</v>
      </c>
      <c r="D79" s="107">
        <v>33265.206155229818</v>
      </c>
      <c r="E79" s="107">
        <v>5920.1398328786763</v>
      </c>
      <c r="F79" s="107">
        <v>17973.732387652304</v>
      </c>
      <c r="G79" s="107">
        <v>60151.966966638829</v>
      </c>
      <c r="H79" s="107">
        <v>23213.329906170791</v>
      </c>
      <c r="I79" s="107">
        <v>9063.8449081896924</v>
      </c>
      <c r="J79" s="107">
        <v>11651.985969004318</v>
      </c>
      <c r="K79" s="107">
        <v>34587.547055199262</v>
      </c>
      <c r="L79" s="107">
        <v>29029.080353142366</v>
      </c>
      <c r="M79" s="107">
        <v>38151.853336798493</v>
      </c>
      <c r="N79" s="107">
        <v>39564.013988992992</v>
      </c>
      <c r="O79" s="107">
        <v>184295.50879767959</v>
      </c>
      <c r="P79" s="107">
        <v>261021.5302304067</v>
      </c>
      <c r="Q79" s="108">
        <v>307679.14602725045</v>
      </c>
      <c r="R79" s="107">
        <v>206512.90034283121</v>
      </c>
      <c r="S79" s="107">
        <v>55857.00494952489</v>
      </c>
      <c r="T79" s="107">
        <v>65556.272642807351</v>
      </c>
      <c r="U79" s="107">
        <v>37232.579363720215</v>
      </c>
      <c r="V79" s="107">
        <v>48252.488596921794</v>
      </c>
      <c r="X79" s="104">
        <f t="shared" si="2"/>
        <v>-11019.909233201579</v>
      </c>
      <c r="Y79" s="105">
        <f t="shared" si="3"/>
        <v>-3.8475835456637575E-2</v>
      </c>
    </row>
    <row r="80" spans="1:25" ht="12.75" customHeight="1" x14ac:dyDescent="0.25">
      <c r="A80" s="109" t="s">
        <v>44</v>
      </c>
      <c r="B80" s="107">
        <v>18234.398689792604</v>
      </c>
      <c r="C80" s="107">
        <v>2483.0843917034108</v>
      </c>
      <c r="D80" s="107">
        <v>32866.466288019772</v>
      </c>
      <c r="E80" s="107">
        <v>6091.506591378884</v>
      </c>
      <c r="F80" s="107">
        <v>18171.428475461234</v>
      </c>
      <c r="G80" s="107">
        <v>60615.020289510961</v>
      </c>
      <c r="H80" s="107">
        <v>23329.260258587274</v>
      </c>
      <c r="I80" s="107">
        <v>9089.2568844914658</v>
      </c>
      <c r="J80" s="107">
        <v>11697.229654449087</v>
      </c>
      <c r="K80" s="107">
        <v>34573.173112947567</v>
      </c>
      <c r="L80" s="107">
        <v>29231.127078718055</v>
      </c>
      <c r="M80" s="107">
        <v>38018.454918633048</v>
      </c>
      <c r="N80" s="107">
        <v>39608.411676072683</v>
      </c>
      <c r="O80" s="107">
        <v>184486.92814890077</v>
      </c>
      <c r="P80" s="107">
        <v>262113.9573013848</v>
      </c>
      <c r="Q80" s="108">
        <v>309290.70860209607</v>
      </c>
      <c r="R80" s="107">
        <v>209613.83460631614</v>
      </c>
      <c r="S80" s="107">
        <v>55394.633588980403</v>
      </c>
      <c r="T80" s="107">
        <v>65434.734072612388</v>
      </c>
      <c r="U80" s="107">
        <v>34652.574105900218</v>
      </c>
      <c r="V80" s="107">
        <v>45378.770434712074</v>
      </c>
      <c r="X80" s="104">
        <f t="shared" si="2"/>
        <v>-10726.196328811857</v>
      </c>
      <c r="Y80" s="105">
        <f t="shared" si="3"/>
        <v>-2.6652933175239091E-2</v>
      </c>
    </row>
    <row r="81" spans="1:25" ht="12.75" customHeight="1" x14ac:dyDescent="0.25">
      <c r="A81" s="110" t="s">
        <v>43</v>
      </c>
      <c r="B81" s="111">
        <v>18644.34645880431</v>
      </c>
      <c r="C81" s="111">
        <v>2563.4590614122803</v>
      </c>
      <c r="D81" s="111">
        <v>32070.972757304458</v>
      </c>
      <c r="E81" s="111">
        <v>5955.935489666801</v>
      </c>
      <c r="F81" s="111">
        <v>17873.234321612821</v>
      </c>
      <c r="G81" s="111">
        <v>59504.532707551567</v>
      </c>
      <c r="H81" s="111">
        <v>22828.515772118444</v>
      </c>
      <c r="I81" s="111">
        <v>8836.2695469018036</v>
      </c>
      <c r="J81" s="111">
        <v>11815.325914014869</v>
      </c>
      <c r="K81" s="111">
        <v>34514.08793106307</v>
      </c>
      <c r="L81" s="111">
        <v>29057.357704990925</v>
      </c>
      <c r="M81" s="111">
        <v>37495.617330519075</v>
      </c>
      <c r="N81" s="111">
        <v>39680.109031959313</v>
      </c>
      <c r="O81" s="111">
        <v>182480.66612510584</v>
      </c>
      <c r="P81" s="111">
        <v>260398.63343899196</v>
      </c>
      <c r="Q81" s="112">
        <v>306843.82002499438</v>
      </c>
      <c r="R81" s="111">
        <v>206023.90163403389</v>
      </c>
      <c r="S81" s="111">
        <v>55137.353105510374</v>
      </c>
      <c r="T81" s="111">
        <v>63436.390572460943</v>
      </c>
      <c r="U81" s="111">
        <v>36802.761776469619</v>
      </c>
      <c r="V81" s="111">
        <v>44913.202487896233</v>
      </c>
      <c r="X81" s="104">
        <f t="shared" si="2"/>
        <v>-8110.4407114266141</v>
      </c>
      <c r="Y81" s="105">
        <f t="shared" si="3"/>
        <v>-0.24386609541716175</v>
      </c>
    </row>
    <row r="82" spans="1:25" ht="12.75" customHeight="1" x14ac:dyDescent="0.25">
      <c r="A82" s="110" t="s">
        <v>42</v>
      </c>
      <c r="B82" s="111">
        <v>18096.683594801947</v>
      </c>
      <c r="C82" s="111">
        <v>2557.5846412241735</v>
      </c>
      <c r="D82" s="111">
        <v>30680.607156079896</v>
      </c>
      <c r="E82" s="111">
        <v>5922.0817259859623</v>
      </c>
      <c r="F82" s="111">
        <v>17023.977078847365</v>
      </c>
      <c r="G82" s="111">
        <v>57567.277044972492</v>
      </c>
      <c r="H82" s="111">
        <v>21823.171376484457</v>
      </c>
      <c r="I82" s="111">
        <v>8664.3096749296838</v>
      </c>
      <c r="J82" s="111">
        <v>11537.338553329013</v>
      </c>
      <c r="K82" s="111">
        <v>34260.468248068566</v>
      </c>
      <c r="L82" s="111">
        <v>28893.694514855695</v>
      </c>
      <c r="M82" s="111">
        <v>37054.198265176936</v>
      </c>
      <c r="N82" s="111">
        <v>39524.955983530323</v>
      </c>
      <c r="O82" s="111">
        <v>179813.50945277661</v>
      </c>
      <c r="P82" s="111">
        <v>254754.67662649765</v>
      </c>
      <c r="Q82" s="112">
        <v>299611.55064236419</v>
      </c>
      <c r="R82" s="111">
        <v>202083.59310615581</v>
      </c>
      <c r="S82" s="111">
        <v>54700.480337207395</v>
      </c>
      <c r="T82" s="111">
        <v>59025.436670819356</v>
      </c>
      <c r="U82" s="111">
        <v>38624.449853802609</v>
      </c>
      <c r="V82" s="111">
        <v>42173.230483042251</v>
      </c>
      <c r="X82" s="104">
        <f t="shared" si="2"/>
        <v>-3548.7806292396417</v>
      </c>
      <c r="Y82" s="105">
        <f t="shared" si="3"/>
        <v>-0.56244293553125346</v>
      </c>
    </row>
    <row r="83" spans="1:25" ht="12.75" customHeight="1" x14ac:dyDescent="0.25">
      <c r="A83" s="110" t="s">
        <v>41</v>
      </c>
      <c r="B83" s="111">
        <v>17959.003644123895</v>
      </c>
      <c r="C83" s="111">
        <v>2521.1753910085035</v>
      </c>
      <c r="D83" s="111">
        <v>29766.274158816537</v>
      </c>
      <c r="E83" s="111">
        <v>6111.159544879476</v>
      </c>
      <c r="F83" s="111">
        <v>16796.653186118096</v>
      </c>
      <c r="G83" s="111">
        <v>56549.320888383583</v>
      </c>
      <c r="H83" s="111">
        <v>21222.59268568892</v>
      </c>
      <c r="I83" s="111">
        <v>8605.2728491192938</v>
      </c>
      <c r="J83" s="111">
        <v>11424.091872823688</v>
      </c>
      <c r="K83" s="111">
        <v>34140.671712262956</v>
      </c>
      <c r="L83" s="111">
        <v>28955.044560394468</v>
      </c>
      <c r="M83" s="111">
        <v>36196.205397264246</v>
      </c>
      <c r="N83" s="111">
        <v>39669.201348595889</v>
      </c>
      <c r="O83" s="111">
        <v>177950.92760468231</v>
      </c>
      <c r="P83" s="111">
        <v>251195.35818313359</v>
      </c>
      <c r="Q83" s="112">
        <v>294679.5238034277</v>
      </c>
      <c r="R83" s="111">
        <v>198363.49979299458</v>
      </c>
      <c r="S83" s="111">
        <v>54801.405894537042</v>
      </c>
      <c r="T83" s="111">
        <v>55717.52399249794</v>
      </c>
      <c r="U83" s="111">
        <v>38060.905247711293</v>
      </c>
      <c r="V83" s="111">
        <v>38470.926921261802</v>
      </c>
      <c r="X83" s="104">
        <f t="shared" si="2"/>
        <v>-410.02167355050915</v>
      </c>
      <c r="Y83" s="105">
        <f t="shared" si="3"/>
        <v>-0.88446125123311437</v>
      </c>
    </row>
    <row r="84" spans="1:25" ht="12.75" customHeight="1" x14ac:dyDescent="0.25">
      <c r="A84" s="113" t="s">
        <v>40</v>
      </c>
      <c r="B84" s="111">
        <v>18378.8735069096</v>
      </c>
      <c r="C84" s="111">
        <v>2424.3523552428114</v>
      </c>
      <c r="D84" s="111">
        <v>29213.499198617228</v>
      </c>
      <c r="E84" s="111">
        <v>6214.1838092904864</v>
      </c>
      <c r="F84" s="111">
        <v>16547.72159310701</v>
      </c>
      <c r="G84" s="111">
        <v>55554.476866520919</v>
      </c>
      <c r="H84" s="111">
        <v>20769.390564233836</v>
      </c>
      <c r="I84" s="111">
        <v>8472.4152168808705</v>
      </c>
      <c r="J84" s="111">
        <v>11274.831928458174</v>
      </c>
      <c r="K84" s="111">
        <v>33989.783623650001</v>
      </c>
      <c r="L84" s="111">
        <v>28988.636372626843</v>
      </c>
      <c r="M84" s="111">
        <v>36279.743234491718</v>
      </c>
      <c r="N84" s="111">
        <v>39772.061491459361</v>
      </c>
      <c r="O84" s="111">
        <v>177139.29583089842</v>
      </c>
      <c r="P84" s="111">
        <v>249728.05305005881</v>
      </c>
      <c r="Q84" s="112">
        <v>292417.32138959755</v>
      </c>
      <c r="R84" s="111">
        <v>197000.30380094706</v>
      </c>
      <c r="S84" s="111">
        <v>54326.544915639308</v>
      </c>
      <c r="T84" s="111">
        <v>52760.193163865901</v>
      </c>
      <c r="U84" s="111">
        <v>39402.670046872219</v>
      </c>
      <c r="V84" s="111">
        <v>36425.134804286929</v>
      </c>
      <c r="X84" s="104">
        <f t="shared" si="2"/>
        <v>2977.5352425852907</v>
      </c>
      <c r="Y84" s="105">
        <f t="shared" si="3"/>
        <v>-8.2618971987550278</v>
      </c>
    </row>
    <row r="85" spans="1:25" ht="12.75" customHeight="1" x14ac:dyDescent="0.25">
      <c r="A85" s="106" t="s">
        <v>39</v>
      </c>
      <c r="B85" s="107">
        <v>17046.732938785921</v>
      </c>
      <c r="C85" s="107">
        <v>2410.9166203962714</v>
      </c>
      <c r="D85" s="107">
        <v>29151.841810129667</v>
      </c>
      <c r="E85" s="107">
        <v>6332.458091825496</v>
      </c>
      <c r="F85" s="107">
        <v>16201.335700838888</v>
      </c>
      <c r="G85" s="107">
        <v>55385.206727456163</v>
      </c>
      <c r="H85" s="107">
        <v>20324.146551318321</v>
      </c>
      <c r="I85" s="107">
        <v>8308.7702134653391</v>
      </c>
      <c r="J85" s="107">
        <v>11329.385389794465</v>
      </c>
      <c r="K85" s="107">
        <v>33751.066491703976</v>
      </c>
      <c r="L85" s="107">
        <v>29070.869945521186</v>
      </c>
      <c r="M85" s="107">
        <v>36544.06147138479</v>
      </c>
      <c r="N85" s="107">
        <v>39414.037148972187</v>
      </c>
      <c r="O85" s="107">
        <v>176617.14114865466</v>
      </c>
      <c r="P85" s="107">
        <v>246173.90513065946</v>
      </c>
      <c r="Q85" s="108">
        <v>288221.1371505406</v>
      </c>
      <c r="R85" s="107">
        <v>194433.2927359202</v>
      </c>
      <c r="S85" s="107">
        <v>55118.272945803488</v>
      </c>
      <c r="T85" s="107">
        <v>51560.323481622443</v>
      </c>
      <c r="U85" s="107">
        <v>39618.435405318931</v>
      </c>
      <c r="V85" s="107">
        <v>34394.455421089231</v>
      </c>
      <c r="X85" s="104">
        <f t="shared" si="2"/>
        <v>5223.9799842296998</v>
      </c>
      <c r="Y85" s="105">
        <f t="shared" si="3"/>
        <v>0.7544645347988892</v>
      </c>
    </row>
    <row r="86" spans="1:25" ht="12.75" customHeight="1" x14ac:dyDescent="0.25">
      <c r="A86" s="106" t="s">
        <v>38</v>
      </c>
      <c r="B86" s="107">
        <v>17057.599933381211</v>
      </c>
      <c r="C86" s="107">
        <v>2426.5767972390531</v>
      </c>
      <c r="D86" s="107">
        <v>29320.051607897527</v>
      </c>
      <c r="E86" s="107">
        <v>6489.5996513723376</v>
      </c>
      <c r="F86" s="107">
        <v>15660.333994051623</v>
      </c>
      <c r="G86" s="107">
        <v>55178.69019321724</v>
      </c>
      <c r="H86" s="107">
        <v>20228.655560111034</v>
      </c>
      <c r="I86" s="107">
        <v>8246.0797807381787</v>
      </c>
      <c r="J86" s="107">
        <v>11320.325347794193</v>
      </c>
      <c r="K86" s="107">
        <v>33185.215075269756</v>
      </c>
      <c r="L86" s="107">
        <v>29017.339042412077</v>
      </c>
      <c r="M86" s="107">
        <v>36312.818799310946</v>
      </c>
      <c r="N86" s="107">
        <v>39821.46691467872</v>
      </c>
      <c r="O86" s="107">
        <v>175940.78182474818</v>
      </c>
      <c r="P86" s="107">
        <v>246931.27613725615</v>
      </c>
      <c r="Q86" s="108">
        <v>289009.95780302654</v>
      </c>
      <c r="R86" s="107">
        <v>193277.73928558442</v>
      </c>
      <c r="S86" s="107">
        <v>54961.185087188249</v>
      </c>
      <c r="T86" s="107">
        <v>52848.555826364893</v>
      </c>
      <c r="U86" s="107">
        <v>39685.330454872877</v>
      </c>
      <c r="V86" s="107">
        <v>38090.268861671502</v>
      </c>
      <c r="X86" s="104">
        <f t="shared" si="2"/>
        <v>1595.0615932013752</v>
      </c>
      <c r="Y86" s="105">
        <f t="shared" si="3"/>
        <v>-0.69466544703146016</v>
      </c>
    </row>
    <row r="87" spans="1:25" ht="12.75" customHeight="1" x14ac:dyDescent="0.25">
      <c r="A87" s="106" t="s">
        <v>37</v>
      </c>
      <c r="B87" s="107">
        <v>17340.417584515588</v>
      </c>
      <c r="C87" s="107">
        <v>2528.3864425338779</v>
      </c>
      <c r="D87" s="107">
        <v>28906.031656522289</v>
      </c>
      <c r="E87" s="107">
        <v>6485.7983280694925</v>
      </c>
      <c r="F87" s="107">
        <v>15114.812010004796</v>
      </c>
      <c r="G87" s="107">
        <v>54534.263422380565</v>
      </c>
      <c r="H87" s="107">
        <v>20078.459473941646</v>
      </c>
      <c r="I87" s="107">
        <v>8066.5683256507746</v>
      </c>
      <c r="J87" s="107">
        <v>11446.816244610922</v>
      </c>
      <c r="K87" s="107">
        <v>32768.869812311248</v>
      </c>
      <c r="L87" s="107">
        <v>28936.464585104706</v>
      </c>
      <c r="M87" s="107">
        <v>36220.633267348414</v>
      </c>
      <c r="N87" s="107">
        <v>39824.432905251662</v>
      </c>
      <c r="O87" s="107">
        <v>174893.33674241384</v>
      </c>
      <c r="P87" s="107">
        <v>245773.70671736158</v>
      </c>
      <c r="Q87" s="108">
        <v>287452.06369258912</v>
      </c>
      <c r="R87" s="107">
        <v>192593.08282141064</v>
      </c>
      <c r="S87" s="107">
        <v>54748.052579128664</v>
      </c>
      <c r="T87" s="107">
        <v>49644.987560041234</v>
      </c>
      <c r="U87" s="107">
        <v>37701.492328634085</v>
      </c>
      <c r="V87" s="107">
        <v>35600.944916543624</v>
      </c>
      <c r="X87" s="104">
        <f t="shared" si="2"/>
        <v>2100.5474120904619</v>
      </c>
      <c r="Y87" s="105">
        <f t="shared" si="3"/>
        <v>0.31690677090064545</v>
      </c>
    </row>
    <row r="88" spans="1:25" ht="12.75" customHeight="1" x14ac:dyDescent="0.25">
      <c r="A88" s="109" t="s">
        <v>36</v>
      </c>
      <c r="B88" s="107">
        <v>18208.205106575399</v>
      </c>
      <c r="C88" s="107">
        <v>2562.7646798096757</v>
      </c>
      <c r="D88" s="107">
        <v>28535.686836548906</v>
      </c>
      <c r="E88" s="107">
        <v>6458.7626100140333</v>
      </c>
      <c r="F88" s="107">
        <v>14445.612576760543</v>
      </c>
      <c r="G88" s="107">
        <v>53578.821584706646</v>
      </c>
      <c r="H88" s="107">
        <v>19995.569062774553</v>
      </c>
      <c r="I88" s="107">
        <v>8016.9063215689866</v>
      </c>
      <c r="J88" s="107">
        <v>11007.213643987012</v>
      </c>
      <c r="K88" s="107">
        <v>32502.002699534805</v>
      </c>
      <c r="L88" s="107">
        <v>28948.333533615561</v>
      </c>
      <c r="M88" s="107">
        <v>35946.215486141977</v>
      </c>
      <c r="N88" s="107">
        <v>39625.009138545262</v>
      </c>
      <c r="O88" s="107">
        <v>173911.15343592514</v>
      </c>
      <c r="P88" s="107">
        <v>245389.43588451637</v>
      </c>
      <c r="Q88" s="108">
        <v>287134.41410554375</v>
      </c>
      <c r="R88" s="107">
        <v>192131.00120847169</v>
      </c>
      <c r="S88" s="107">
        <v>54625.070305834357</v>
      </c>
      <c r="T88" s="107">
        <v>48730.520514850985</v>
      </c>
      <c r="U88" s="107">
        <v>36873.71448507654</v>
      </c>
      <c r="V88" s="107">
        <v>36907.287026598337</v>
      </c>
      <c r="X88" s="104">
        <f t="shared" si="2"/>
        <v>-33.572541521796666</v>
      </c>
      <c r="Y88" s="105">
        <f t="shared" si="3"/>
        <v>-1.015982758269848</v>
      </c>
    </row>
    <row r="89" spans="1:25" ht="12.75" customHeight="1" x14ac:dyDescent="0.25">
      <c r="A89" s="110" t="s">
        <v>35</v>
      </c>
      <c r="B89" s="111">
        <v>20373.646044209643</v>
      </c>
      <c r="C89" s="111">
        <v>2609.7257229968086</v>
      </c>
      <c r="D89" s="111">
        <v>29127.739335211332</v>
      </c>
      <c r="E89" s="111">
        <v>6497.2041725772388</v>
      </c>
      <c r="F89" s="111">
        <v>14272.758644456608</v>
      </c>
      <c r="G89" s="111">
        <v>54027.687937531249</v>
      </c>
      <c r="H89" s="111">
        <v>20089.074694197829</v>
      </c>
      <c r="I89" s="111">
        <v>8133.6944267617282</v>
      </c>
      <c r="J89" s="111">
        <v>11455.963739651565</v>
      </c>
      <c r="K89" s="111">
        <v>32469.862913579764</v>
      </c>
      <c r="L89" s="111">
        <v>29097.567870110219</v>
      </c>
      <c r="M89" s="111">
        <v>36034.213326320219</v>
      </c>
      <c r="N89" s="111">
        <v>39570.617556261532</v>
      </c>
      <c r="O89" s="111">
        <v>174478.32262004679</v>
      </c>
      <c r="P89" s="111">
        <v>248051.16469810993</v>
      </c>
      <c r="Q89" s="112">
        <v>290094.81223077624</v>
      </c>
      <c r="R89" s="111">
        <v>193366.30181501768</v>
      </c>
      <c r="S89" s="111">
        <v>54302.658736458849</v>
      </c>
      <c r="T89" s="111">
        <v>48907.964905532965</v>
      </c>
      <c r="U89" s="111">
        <v>40127.939031661073</v>
      </c>
      <c r="V89" s="111">
        <v>38014.081260160863</v>
      </c>
      <c r="X89" s="104">
        <f t="shared" si="2"/>
        <v>2113.8577715002102</v>
      </c>
      <c r="Y89" s="105">
        <f t="shared" si="3"/>
        <v>-63.963888811569639</v>
      </c>
    </row>
    <row r="90" spans="1:25" ht="12.75" customHeight="1" x14ac:dyDescent="0.25">
      <c r="A90" s="110" t="s">
        <v>34</v>
      </c>
      <c r="B90" s="111">
        <v>19712.006360347768</v>
      </c>
      <c r="C90" s="111">
        <v>2627.2216958184099</v>
      </c>
      <c r="D90" s="111">
        <v>29347.425095202569</v>
      </c>
      <c r="E90" s="111">
        <v>6505.9801119834356</v>
      </c>
      <c r="F90" s="111">
        <v>13912.202682128962</v>
      </c>
      <c r="G90" s="111">
        <v>54269.522726624957</v>
      </c>
      <c r="H90" s="111">
        <v>20619.799499335997</v>
      </c>
      <c r="I90" s="111">
        <v>8250.0115350541801</v>
      </c>
      <c r="J90" s="111">
        <v>11371.757031823208</v>
      </c>
      <c r="K90" s="111">
        <v>32704.856630089023</v>
      </c>
      <c r="L90" s="111">
        <v>29321.5105302542</v>
      </c>
      <c r="M90" s="111">
        <v>36529.420336531148</v>
      </c>
      <c r="N90" s="111">
        <v>39828.137706084803</v>
      </c>
      <c r="O90" s="111">
        <v>176462.19995768266</v>
      </c>
      <c r="P90" s="111">
        <v>249801.33632087774</v>
      </c>
      <c r="Q90" s="112">
        <v>292516.19270642078</v>
      </c>
      <c r="R90" s="111">
        <v>196547.33598420079</v>
      </c>
      <c r="S90" s="111">
        <v>54397.420047367996</v>
      </c>
      <c r="T90" s="111">
        <v>48874.658867051206</v>
      </c>
      <c r="U90" s="111">
        <v>40670.332136653349</v>
      </c>
      <c r="V90" s="111">
        <v>37982.852273520613</v>
      </c>
      <c r="X90" s="104">
        <f t="shared" si="2"/>
        <v>2687.4798631327358</v>
      </c>
      <c r="Y90" s="105">
        <f t="shared" si="3"/>
        <v>0.27136267130471348</v>
      </c>
    </row>
    <row r="91" spans="1:25" ht="12.75" customHeight="1" x14ac:dyDescent="0.25">
      <c r="A91" s="110" t="s">
        <v>33</v>
      </c>
      <c r="B91" s="111">
        <v>19271.111659054059</v>
      </c>
      <c r="C91" s="111">
        <v>2596.8980199376879</v>
      </c>
      <c r="D91" s="111">
        <v>29805.837594048156</v>
      </c>
      <c r="E91" s="111">
        <v>6503.8690115955387</v>
      </c>
      <c r="F91" s="111">
        <v>13634.403604578078</v>
      </c>
      <c r="G91" s="111">
        <v>54319.714505464028</v>
      </c>
      <c r="H91" s="111">
        <v>20889.953062284392</v>
      </c>
      <c r="I91" s="111">
        <v>8288.5966513180865</v>
      </c>
      <c r="J91" s="111">
        <v>11414.276733865679</v>
      </c>
      <c r="K91" s="111">
        <v>32568.098516089587</v>
      </c>
      <c r="L91" s="111">
        <v>29478.643508430148</v>
      </c>
      <c r="M91" s="111">
        <v>36754.016836383162</v>
      </c>
      <c r="N91" s="111">
        <v>39967.823059631402</v>
      </c>
      <c r="O91" s="111">
        <v>177384.88837446755</v>
      </c>
      <c r="P91" s="111">
        <v>250214.90740066048</v>
      </c>
      <c r="Q91" s="112">
        <v>293173.65428552683</v>
      </c>
      <c r="R91" s="111">
        <v>198462.74979733326</v>
      </c>
      <c r="S91" s="111">
        <v>54341.254389203496</v>
      </c>
      <c r="T91" s="111">
        <v>49072.070915897661</v>
      </c>
      <c r="U91" s="111">
        <v>41338.191008981637</v>
      </c>
      <c r="V91" s="111">
        <v>38898.246754269945</v>
      </c>
      <c r="X91" s="104">
        <f t="shared" si="2"/>
        <v>2439.9442547116923</v>
      </c>
      <c r="Y91" s="105">
        <f t="shared" si="3"/>
        <v>-9.2106963038784073E-2</v>
      </c>
    </row>
    <row r="92" spans="1:25" ht="12.75" customHeight="1" x14ac:dyDescent="0.25">
      <c r="A92" s="113" t="s">
        <v>32</v>
      </c>
      <c r="B92" s="111">
        <v>19400.44271233672</v>
      </c>
      <c r="C92" s="111">
        <v>2592.3080813799884</v>
      </c>
      <c r="D92" s="111">
        <v>30295.553323015734</v>
      </c>
      <c r="E92" s="111">
        <v>6487.5828154560731</v>
      </c>
      <c r="F92" s="111">
        <v>13899.931938013626</v>
      </c>
      <c r="G92" s="111">
        <v>54940.098893115734</v>
      </c>
      <c r="H92" s="111">
        <v>21059.863519256181</v>
      </c>
      <c r="I92" s="111">
        <v>8337.1657624897198</v>
      </c>
      <c r="J92" s="111">
        <v>11457.684522877415</v>
      </c>
      <c r="K92" s="111">
        <v>32935.452190605924</v>
      </c>
      <c r="L92" s="111">
        <v>29608.632274150867</v>
      </c>
      <c r="M92" s="111">
        <v>36616.7641950041</v>
      </c>
      <c r="N92" s="111">
        <v>39922.162858437521</v>
      </c>
      <c r="O92" s="111">
        <v>178184.45232977974</v>
      </c>
      <c r="P92" s="111">
        <v>251508.19207346375</v>
      </c>
      <c r="Q92" s="112">
        <v>294762.27166555607</v>
      </c>
      <c r="R92" s="111">
        <v>199067.65903271531</v>
      </c>
      <c r="S92" s="111">
        <v>54922.565845593228</v>
      </c>
      <c r="T92" s="111">
        <v>50633.877614918973</v>
      </c>
      <c r="U92" s="111">
        <v>40015.903944350212</v>
      </c>
      <c r="V92" s="111">
        <v>40456.056928951439</v>
      </c>
      <c r="X92" s="104">
        <f t="shared" si="2"/>
        <v>-440.15298460122722</v>
      </c>
      <c r="Y92" s="105">
        <f t="shared" si="3"/>
        <v>-1.1803946888340842</v>
      </c>
    </row>
    <row r="93" spans="1:25" ht="12.75" customHeight="1" x14ac:dyDescent="0.25">
      <c r="A93" s="106" t="s">
        <v>31</v>
      </c>
      <c r="B93" s="107">
        <v>19733.354753183175</v>
      </c>
      <c r="C93" s="107">
        <v>2627.133998042405</v>
      </c>
      <c r="D93" s="107">
        <v>30204.241588446959</v>
      </c>
      <c r="E93" s="107">
        <v>6703.4903893400997</v>
      </c>
      <c r="F93" s="107">
        <v>13536.700354632087</v>
      </c>
      <c r="G93" s="107">
        <v>55151.845786265323</v>
      </c>
      <c r="H93" s="107">
        <v>21376.988115609711</v>
      </c>
      <c r="I93" s="107">
        <v>8369.7020724733957</v>
      </c>
      <c r="J93" s="107">
        <v>11433.664886128463</v>
      </c>
      <c r="K93" s="107">
        <v>32829.426287006194</v>
      </c>
      <c r="L93" s="107">
        <v>29986.913549138906</v>
      </c>
      <c r="M93" s="107">
        <v>37310.84097336619</v>
      </c>
      <c r="N93" s="107">
        <v>39945.111994994142</v>
      </c>
      <c r="O93" s="107">
        <v>179243.31790722255</v>
      </c>
      <c r="P93" s="107">
        <v>253065.27439953119</v>
      </c>
      <c r="Q93" s="108">
        <v>296569.98314101726</v>
      </c>
      <c r="R93" s="107">
        <v>200563.88452327831</v>
      </c>
      <c r="S93" s="107">
        <v>54881.704852896612</v>
      </c>
      <c r="T93" s="107">
        <v>50578.801712250934</v>
      </c>
      <c r="U93" s="107">
        <v>41946.888882323023</v>
      </c>
      <c r="V93" s="107">
        <v>40551.6094543176</v>
      </c>
      <c r="X93" s="104">
        <f t="shared" si="2"/>
        <v>1395.2794280054222</v>
      </c>
      <c r="Y93" s="105">
        <f t="shared" si="3"/>
        <v>-4.1699874289606988</v>
      </c>
    </row>
    <row r="94" spans="1:25" ht="12.75" customHeight="1" x14ac:dyDescent="0.25">
      <c r="A94" s="106" t="s">
        <v>30</v>
      </c>
      <c r="B94" s="107">
        <v>19820.878919108403</v>
      </c>
      <c r="C94" s="107">
        <v>2628.0166660891009</v>
      </c>
      <c r="D94" s="107">
        <v>29856.671003534029</v>
      </c>
      <c r="E94" s="107">
        <v>6654.0602984323014</v>
      </c>
      <c r="F94" s="107">
        <v>13523.376710527526</v>
      </c>
      <c r="G94" s="107">
        <v>54462.623696884497</v>
      </c>
      <c r="H94" s="107">
        <v>21113.045816123096</v>
      </c>
      <c r="I94" s="107">
        <v>8299.027720479653</v>
      </c>
      <c r="J94" s="107">
        <v>11669.581879018058</v>
      </c>
      <c r="K94" s="107">
        <v>33198.571084151932</v>
      </c>
      <c r="L94" s="107">
        <v>30275.891106367253</v>
      </c>
      <c r="M94" s="107">
        <v>37692.224848477126</v>
      </c>
      <c r="N94" s="107">
        <v>39845.145566504121</v>
      </c>
      <c r="O94" s="107">
        <v>180174.15193516802</v>
      </c>
      <c r="P94" s="107">
        <v>252944.21093137926</v>
      </c>
      <c r="Q94" s="108">
        <v>296233.00031234953</v>
      </c>
      <c r="R94" s="107">
        <v>201033.66615943523</v>
      </c>
      <c r="S94" s="107">
        <v>55014.364554447158</v>
      </c>
      <c r="T94" s="107">
        <v>50877.715359037771</v>
      </c>
      <c r="U94" s="107">
        <v>39710.955027043659</v>
      </c>
      <c r="V94" s="107">
        <v>40399.438525484824</v>
      </c>
      <c r="X94" s="104">
        <f t="shared" si="2"/>
        <v>-688.48349844116456</v>
      </c>
      <c r="Y94" s="105">
        <f t="shared" si="3"/>
        <v>-1.493437719084961</v>
      </c>
    </row>
    <row r="95" spans="1:25" ht="12.75" customHeight="1" x14ac:dyDescent="0.25">
      <c r="A95" s="106" t="s">
        <v>29</v>
      </c>
      <c r="B95" s="107">
        <v>20232.293681234711</v>
      </c>
      <c r="C95" s="107">
        <v>2592.5282944636679</v>
      </c>
      <c r="D95" s="107">
        <v>30371.729270971267</v>
      </c>
      <c r="E95" s="107">
        <v>6665.5171487302359</v>
      </c>
      <c r="F95" s="107">
        <v>13450.619811572602</v>
      </c>
      <c r="G95" s="107">
        <v>54891.152125082692</v>
      </c>
      <c r="H95" s="107">
        <v>21235.669172658585</v>
      </c>
      <c r="I95" s="107">
        <v>8553.3000297649451</v>
      </c>
      <c r="J95" s="107">
        <v>11683.254082125946</v>
      </c>
      <c r="K95" s="107">
        <v>33105.682741745266</v>
      </c>
      <c r="L95" s="107">
        <v>30482.912320773707</v>
      </c>
      <c r="M95" s="107">
        <v>38059.970379675309</v>
      </c>
      <c r="N95" s="107">
        <v>39937.162766538546</v>
      </c>
      <c r="O95" s="107">
        <v>181015.31890438893</v>
      </c>
      <c r="P95" s="107">
        <v>255333.5603105108</v>
      </c>
      <c r="Q95" s="108">
        <v>299063.67668809195</v>
      </c>
      <c r="R95" s="107">
        <v>202170.27447706013</v>
      </c>
      <c r="S95" s="107">
        <v>55243.529438463287</v>
      </c>
      <c r="T95" s="107">
        <v>53573.037636876266</v>
      </c>
      <c r="U95" s="107">
        <v>42454.715270631867</v>
      </c>
      <c r="V95" s="107">
        <v>44098.835442412099</v>
      </c>
      <c r="X95" s="104">
        <f t="shared" si="2"/>
        <v>-1644.1201717802323</v>
      </c>
      <c r="Y95" s="105">
        <f t="shared" si="3"/>
        <v>1.3880313406244018</v>
      </c>
    </row>
    <row r="96" spans="1:25" ht="12.75" customHeight="1" x14ac:dyDescent="0.25">
      <c r="A96" s="109" t="s">
        <v>28</v>
      </c>
      <c r="B96" s="107">
        <v>20586.155165118696</v>
      </c>
      <c r="C96" s="107">
        <v>2616.5748547135527</v>
      </c>
      <c r="D96" s="107">
        <v>29792.636885560107</v>
      </c>
      <c r="E96" s="107">
        <v>6920.3833070548571</v>
      </c>
      <c r="F96" s="107">
        <v>13540.603041680872</v>
      </c>
      <c r="G96" s="107">
        <v>54623.693280694868</v>
      </c>
      <c r="H96" s="107">
        <v>21149.177582602973</v>
      </c>
      <c r="I96" s="107">
        <v>8456.547423558317</v>
      </c>
      <c r="J96" s="107">
        <v>11724.965988797301</v>
      </c>
      <c r="K96" s="107">
        <v>32871.498844912458</v>
      </c>
      <c r="L96" s="107">
        <v>30770.560775031729</v>
      </c>
      <c r="M96" s="107">
        <v>37945.089647389585</v>
      </c>
      <c r="N96" s="107">
        <v>39614.424704029123</v>
      </c>
      <c r="O96" s="107">
        <v>180784.45570371489</v>
      </c>
      <c r="P96" s="107">
        <v>254889.59377648632</v>
      </c>
      <c r="Q96" s="108">
        <v>298313.59491036326</v>
      </c>
      <c r="R96" s="107">
        <v>202394.22947496999</v>
      </c>
      <c r="S96" s="107">
        <v>54520.797069054257</v>
      </c>
      <c r="T96" s="107">
        <v>52697.28340828637</v>
      </c>
      <c r="U96" s="107">
        <v>43848.547617350407</v>
      </c>
      <c r="V96" s="107">
        <v>41454.846128389123</v>
      </c>
      <c r="X96" s="104">
        <f t="shared" si="2"/>
        <v>2393.7014889612838</v>
      </c>
      <c r="Y96" s="105">
        <f t="shared" si="3"/>
        <v>-2.4559163801082828</v>
      </c>
    </row>
    <row r="97" spans="1:25" ht="12.75" customHeight="1" x14ac:dyDescent="0.25">
      <c r="A97" s="110" t="s">
        <v>27</v>
      </c>
      <c r="B97" s="111">
        <v>19696.674933168077</v>
      </c>
      <c r="C97" s="111">
        <v>2354.5629409096455</v>
      </c>
      <c r="D97" s="111">
        <v>29847.697114417169</v>
      </c>
      <c r="E97" s="111">
        <v>6973.1997349972862</v>
      </c>
      <c r="F97" s="111">
        <v>13346.028442012244</v>
      </c>
      <c r="G97" s="111">
        <v>54097.26762269569</v>
      </c>
      <c r="H97" s="111">
        <v>21300.68887241869</v>
      </c>
      <c r="I97" s="111">
        <v>8457.6042569714336</v>
      </c>
      <c r="J97" s="111">
        <v>12011.020991803751</v>
      </c>
      <c r="K97" s="111">
        <v>33266.359703658425</v>
      </c>
      <c r="L97" s="111">
        <v>30906.316929619745</v>
      </c>
      <c r="M97" s="111">
        <v>38535.964802386188</v>
      </c>
      <c r="N97" s="111">
        <v>39835.620391759468</v>
      </c>
      <c r="O97" s="111">
        <v>182184.51844158818</v>
      </c>
      <c r="P97" s="111">
        <v>255051.62625916753</v>
      </c>
      <c r="Q97" s="112">
        <v>299200.95949821739</v>
      </c>
      <c r="R97" s="111">
        <v>205266.78748902559</v>
      </c>
      <c r="S97" s="111">
        <v>54743.669448676861</v>
      </c>
      <c r="T97" s="111">
        <v>52061.45595382325</v>
      </c>
      <c r="U97" s="111">
        <v>41836.053761785493</v>
      </c>
      <c r="V97" s="111">
        <v>39995.326852040984</v>
      </c>
      <c r="X97" s="104">
        <f t="shared" si="2"/>
        <v>1840.7269097445096</v>
      </c>
      <c r="Y97" s="105">
        <f t="shared" si="3"/>
        <v>-0.2310123387426769</v>
      </c>
    </row>
    <row r="98" spans="1:25" ht="12.75" customHeight="1" x14ac:dyDescent="0.25">
      <c r="A98" s="110" t="s">
        <v>26</v>
      </c>
      <c r="B98" s="111">
        <v>19980.138361506128</v>
      </c>
      <c r="C98" s="111">
        <v>2199.4598563857398</v>
      </c>
      <c r="D98" s="111">
        <v>30251.75062983801</v>
      </c>
      <c r="E98" s="111">
        <v>6915.6675648895953</v>
      </c>
      <c r="F98" s="111">
        <v>13902.611111708604</v>
      </c>
      <c r="G98" s="111">
        <v>54532.958633360286</v>
      </c>
      <c r="H98" s="111">
        <v>21530.758476774401</v>
      </c>
      <c r="I98" s="111">
        <v>8429.0484795059583</v>
      </c>
      <c r="J98" s="111">
        <v>12110.719461417551</v>
      </c>
      <c r="K98" s="111">
        <v>33002.041250320734</v>
      </c>
      <c r="L98" s="111">
        <v>31228.666125822449</v>
      </c>
      <c r="M98" s="111">
        <v>38704.868005916251</v>
      </c>
      <c r="N98" s="111">
        <v>39727.900763029378</v>
      </c>
      <c r="O98" s="111">
        <v>182757.9844000841</v>
      </c>
      <c r="P98" s="111">
        <v>256020.2349473135</v>
      </c>
      <c r="Q98" s="112">
        <v>300927.37056090235</v>
      </c>
      <c r="R98" s="111">
        <v>206083.75115077136</v>
      </c>
      <c r="S98" s="111">
        <v>54717.207028657358</v>
      </c>
      <c r="T98" s="111">
        <v>54721.215628738071</v>
      </c>
      <c r="U98" s="111">
        <v>39966.523331699675</v>
      </c>
      <c r="V98" s="111">
        <v>42577.659972715424</v>
      </c>
      <c r="X98" s="104">
        <f t="shared" si="2"/>
        <v>-2611.1366410157498</v>
      </c>
      <c r="Y98" s="105">
        <f t="shared" si="3"/>
        <v>-2.4185355943854656</v>
      </c>
    </row>
    <row r="99" spans="1:25" ht="12.75" customHeight="1" x14ac:dyDescent="0.25">
      <c r="A99" s="110" t="s">
        <v>25</v>
      </c>
      <c r="B99" s="111">
        <v>20424.246474349704</v>
      </c>
      <c r="C99" s="111">
        <v>2438.3445972106042</v>
      </c>
      <c r="D99" s="111">
        <v>29801.543864251147</v>
      </c>
      <c r="E99" s="111">
        <v>6845.533443732339</v>
      </c>
      <c r="F99" s="111">
        <v>14041.30775205897</v>
      </c>
      <c r="G99" s="111">
        <v>54465.62316089472</v>
      </c>
      <c r="H99" s="111">
        <v>21692.324833560611</v>
      </c>
      <c r="I99" s="111">
        <v>8458.6678542299251</v>
      </c>
      <c r="J99" s="111">
        <v>12210.259447090988</v>
      </c>
      <c r="K99" s="111">
        <v>33424.01895845995</v>
      </c>
      <c r="L99" s="111">
        <v>31233.45036954157</v>
      </c>
      <c r="M99" s="111">
        <v>38718.659081246129</v>
      </c>
      <c r="N99" s="111">
        <v>39505.20964621575</v>
      </c>
      <c r="O99" s="111">
        <v>183163.9103121509</v>
      </c>
      <c r="P99" s="111">
        <v>256360.23538855556</v>
      </c>
      <c r="Q99" s="112">
        <v>300987.36139578983</v>
      </c>
      <c r="R99" s="111">
        <v>207265.9013343555</v>
      </c>
      <c r="S99" s="111">
        <v>54578.226145714063</v>
      </c>
      <c r="T99" s="111">
        <v>56238.55428980026</v>
      </c>
      <c r="U99" s="111">
        <v>40257.254650589108</v>
      </c>
      <c r="V99" s="111">
        <v>44391.306323967932</v>
      </c>
      <c r="X99" s="104">
        <f t="shared" si="2"/>
        <v>-4134.0516733788245</v>
      </c>
      <c r="Y99" s="105">
        <f t="shared" si="3"/>
        <v>0.58323835238689403</v>
      </c>
    </row>
    <row r="100" spans="1:25" ht="12.75" customHeight="1" x14ac:dyDescent="0.25">
      <c r="A100" s="113" t="s">
        <v>24</v>
      </c>
      <c r="B100" s="111">
        <v>20631.583525122278</v>
      </c>
      <c r="C100" s="111">
        <v>2506.520148242601</v>
      </c>
      <c r="D100" s="111">
        <v>29825.69056320981</v>
      </c>
      <c r="E100" s="111">
        <v>6899.19077800182</v>
      </c>
      <c r="F100" s="111">
        <v>13790.578235535915</v>
      </c>
      <c r="G100" s="111">
        <v>54578.22416039493</v>
      </c>
      <c r="H100" s="111">
        <v>21700.952524484943</v>
      </c>
      <c r="I100" s="111">
        <v>8353.8648666338959</v>
      </c>
      <c r="J100" s="111">
        <v>12249.757047667481</v>
      </c>
      <c r="K100" s="111">
        <v>33704.38067733543</v>
      </c>
      <c r="L100" s="111">
        <v>31091.043901129069</v>
      </c>
      <c r="M100" s="111">
        <v>39211.333681105141</v>
      </c>
      <c r="N100" s="111">
        <v>39603.919830236504</v>
      </c>
      <c r="O100" s="111">
        <v>183918.33362299291</v>
      </c>
      <c r="P100" s="111">
        <v>258805.02564034017</v>
      </c>
      <c r="Q100" s="112">
        <v>303634.21322516212</v>
      </c>
      <c r="R100" s="111">
        <v>208444.00486434903</v>
      </c>
      <c r="S100" s="111">
        <v>54543.972645964233</v>
      </c>
      <c r="T100" s="111">
        <v>53097.190052612015</v>
      </c>
      <c r="U100" s="111">
        <v>41601.981596599544</v>
      </c>
      <c r="V100" s="111">
        <v>41734.893237359152</v>
      </c>
      <c r="X100" s="104">
        <f t="shared" si="2"/>
        <v>-132.91164075960842</v>
      </c>
      <c r="Y100" s="105">
        <f t="shared" si="3"/>
        <v>-0.96784954537083046</v>
      </c>
    </row>
    <row r="101" spans="1:25" ht="12.75" customHeight="1" x14ac:dyDescent="0.25">
      <c r="A101" s="106" t="s">
        <v>23</v>
      </c>
      <c r="B101" s="107">
        <v>20948.965773332642</v>
      </c>
      <c r="C101" s="107">
        <v>2437.5158902332601</v>
      </c>
      <c r="D101" s="107">
        <v>29205.684339464686</v>
      </c>
      <c r="E101" s="107">
        <v>6708.793349526527</v>
      </c>
      <c r="F101" s="107">
        <v>13510.063966391881</v>
      </c>
      <c r="G101" s="107">
        <v>53539.399935587142</v>
      </c>
      <c r="H101" s="107">
        <v>21610.838441330881</v>
      </c>
      <c r="I101" s="107">
        <v>8081.0932043253088</v>
      </c>
      <c r="J101" s="107">
        <v>12489.77375771237</v>
      </c>
      <c r="K101" s="107">
        <v>33436.771108275418</v>
      </c>
      <c r="L101" s="107">
        <v>31437.959860166342</v>
      </c>
      <c r="M101" s="107">
        <v>38229.667271096907</v>
      </c>
      <c r="N101" s="107">
        <v>39231.001597187213</v>
      </c>
      <c r="O101" s="107">
        <v>182967.88435243466</v>
      </c>
      <c r="P101" s="107">
        <v>252729.56413422417</v>
      </c>
      <c r="Q101" s="108">
        <v>296682.15872010827</v>
      </c>
      <c r="R101" s="107">
        <v>206269.77399506659</v>
      </c>
      <c r="S101" s="107">
        <v>54770.137872525353</v>
      </c>
      <c r="T101" s="107">
        <v>55691.027991341405</v>
      </c>
      <c r="U101" s="107">
        <v>40101.505418842731</v>
      </c>
      <c r="V101" s="107">
        <v>41539.585968362502</v>
      </c>
      <c r="X101" s="104">
        <f t="shared" si="2"/>
        <v>-1438.080549519771</v>
      </c>
      <c r="Y101" s="105">
        <f t="shared" si="3"/>
        <v>9.8198239168589119</v>
      </c>
    </row>
    <row r="102" spans="1:25" ht="12.75" customHeight="1" x14ac:dyDescent="0.25">
      <c r="A102" s="106" t="s">
        <v>22</v>
      </c>
      <c r="B102" s="107">
        <v>21073.434380886792</v>
      </c>
      <c r="C102" s="107">
        <v>2336.2542109408719</v>
      </c>
      <c r="D102" s="107">
        <v>23770.952906393166</v>
      </c>
      <c r="E102" s="107">
        <v>6821.8501075521044</v>
      </c>
      <c r="F102" s="107">
        <v>12581.83420539247</v>
      </c>
      <c r="G102" s="107">
        <v>47348.400553592794</v>
      </c>
      <c r="H102" s="107">
        <v>18812.985211277995</v>
      </c>
      <c r="I102" s="107">
        <v>6480.764768968771</v>
      </c>
      <c r="J102" s="107">
        <v>11948.159293366461</v>
      </c>
      <c r="K102" s="107">
        <v>34766.245896971748</v>
      </c>
      <c r="L102" s="107">
        <v>31515.372572889086</v>
      </c>
      <c r="M102" s="107">
        <v>31605.244148243608</v>
      </c>
      <c r="N102" s="107">
        <v>36186.191088442392</v>
      </c>
      <c r="O102" s="107">
        <v>165152.09672411604</v>
      </c>
      <c r="P102" s="107">
        <v>231174.65173663996</v>
      </c>
      <c r="Q102" s="108">
        <v>270334.4895972847</v>
      </c>
      <c r="R102" s="107">
        <v>183047.54411722589</v>
      </c>
      <c r="S102" s="107">
        <v>50353.639114797894</v>
      </c>
      <c r="T102" s="107">
        <v>46796.278324183389</v>
      </c>
      <c r="U102" s="107">
        <v>39964.948497170488</v>
      </c>
      <c r="V102" s="107">
        <v>36413.440932367921</v>
      </c>
      <c r="X102" s="104">
        <f t="shared" si="2"/>
        <v>3551.5075648025668</v>
      </c>
      <c r="Y102" s="105">
        <f t="shared" si="3"/>
        <v>-3.4696165774500938</v>
      </c>
    </row>
    <row r="103" spans="1:25" ht="12.75" customHeight="1" x14ac:dyDescent="0.25">
      <c r="A103" s="106" t="s">
        <v>21</v>
      </c>
      <c r="B103" s="107">
        <v>20771.021375083528</v>
      </c>
      <c r="C103" s="107">
        <v>2464.0221717015825</v>
      </c>
      <c r="D103" s="107">
        <v>29675.983624217963</v>
      </c>
      <c r="E103" s="107">
        <v>7106.5817251769759</v>
      </c>
      <c r="F103" s="107">
        <v>13731.669490703745</v>
      </c>
      <c r="G103" s="107">
        <v>54467.03828580337</v>
      </c>
      <c r="H103" s="107">
        <v>21809.814366841623</v>
      </c>
      <c r="I103" s="107">
        <v>7161.1043007426815</v>
      </c>
      <c r="J103" s="107">
        <v>12280.755357949487</v>
      </c>
      <c r="K103" s="107">
        <v>34976.438507458653</v>
      </c>
      <c r="L103" s="107">
        <v>31725.239282646777</v>
      </c>
      <c r="M103" s="107">
        <v>34431.562026317864</v>
      </c>
      <c r="N103" s="107">
        <v>37345.73380752917</v>
      </c>
      <c r="O103" s="107">
        <v>175502.87787303425</v>
      </c>
      <c r="P103" s="107">
        <v>248927.57825092066</v>
      </c>
      <c r="Q103" s="108">
        <v>291756.52527215448</v>
      </c>
      <c r="R103" s="107">
        <v>196420.00885040968</v>
      </c>
      <c r="S103" s="107">
        <v>52095.940349622215</v>
      </c>
      <c r="T103" s="107">
        <v>51371.602170586462</v>
      </c>
      <c r="U103" s="107">
        <v>39622.382236785488</v>
      </c>
      <c r="V103" s="107">
        <v>33566.959485225474</v>
      </c>
      <c r="X103" s="104">
        <f t="shared" si="2"/>
        <v>6055.4227515600141</v>
      </c>
      <c r="Y103" s="105">
        <f t="shared" si="3"/>
        <v>0.70502881975323728</v>
      </c>
    </row>
    <row r="104" spans="1:25" ht="12.75" customHeight="1" x14ac:dyDescent="0.25">
      <c r="A104" s="109" t="s">
        <v>20</v>
      </c>
      <c r="B104" s="107">
        <v>20935.520561348672</v>
      </c>
      <c r="C104" s="107">
        <v>2353.0540164444196</v>
      </c>
      <c r="D104" s="107">
        <v>31494.730724652556</v>
      </c>
      <c r="E104" s="107">
        <v>6728.0474112061784</v>
      </c>
      <c r="F104" s="107">
        <v>14101.403929350539</v>
      </c>
      <c r="G104" s="107">
        <v>55860.596350019281</v>
      </c>
      <c r="H104" s="107">
        <v>22429.729105211638</v>
      </c>
      <c r="I104" s="107">
        <v>7648.8508027812204</v>
      </c>
      <c r="J104" s="107">
        <v>12850.901633055508</v>
      </c>
      <c r="K104" s="107">
        <v>34591.70640366993</v>
      </c>
      <c r="L104" s="107">
        <v>31950.118589130561</v>
      </c>
      <c r="M104" s="107">
        <v>36578.291682502917</v>
      </c>
      <c r="N104" s="107">
        <v>38283.712990295775</v>
      </c>
      <c r="O104" s="107">
        <v>181087.11528707971</v>
      </c>
      <c r="P104" s="107">
        <v>257822.46464411245</v>
      </c>
      <c r="Q104" s="108">
        <v>302955.58194179588</v>
      </c>
      <c r="R104" s="107">
        <v>203421.63170398585</v>
      </c>
      <c r="S104" s="107">
        <v>53293.831829963594</v>
      </c>
      <c r="T104" s="107">
        <v>58546.583806200404</v>
      </c>
      <c r="U104" s="107">
        <v>39396.991237446215</v>
      </c>
      <c r="V104" s="107">
        <v>40698.587416745002</v>
      </c>
      <c r="X104" s="104">
        <f t="shared" si="2"/>
        <v>-1301.5961792987873</v>
      </c>
      <c r="Y104" s="105">
        <f t="shared" si="3"/>
        <v>-1.2149472023177021</v>
      </c>
    </row>
    <row r="105" spans="1:25" ht="12.75" customHeight="1" x14ac:dyDescent="0.25">
      <c r="A105" s="110" t="s">
        <v>19</v>
      </c>
      <c r="B105" s="111">
        <v>21706.647288778644</v>
      </c>
      <c r="C105" s="111">
        <v>2408.4504373961022</v>
      </c>
      <c r="D105" s="111">
        <v>31311.631894606639</v>
      </c>
      <c r="E105" s="111">
        <v>6984.4799597862229</v>
      </c>
      <c r="F105" s="111">
        <v>14814.327275918735</v>
      </c>
      <c r="G105" s="111">
        <v>57015.509619381926</v>
      </c>
      <c r="H105" s="111">
        <v>22498.770413877053</v>
      </c>
      <c r="I105" s="111">
        <v>7814.6010260007479</v>
      </c>
      <c r="J105" s="111">
        <v>13426.38222757539</v>
      </c>
      <c r="K105" s="111">
        <v>34389.36548913359</v>
      </c>
      <c r="L105" s="111">
        <v>32115.246307836285</v>
      </c>
      <c r="M105" s="111">
        <v>36995.648453484464</v>
      </c>
      <c r="N105" s="111">
        <v>38311.893509494163</v>
      </c>
      <c r="O105" s="111">
        <v>182271.50952070233</v>
      </c>
      <c r="P105" s="111">
        <v>259813.44150776192</v>
      </c>
      <c r="Q105" s="112">
        <v>305606.36726007663</v>
      </c>
      <c r="R105" s="111">
        <v>203431.69124367021</v>
      </c>
      <c r="S105" s="111">
        <v>53770.899282422979</v>
      </c>
      <c r="T105" s="111">
        <v>62181.161287268224</v>
      </c>
      <c r="U105" s="111">
        <v>41008.949606759692</v>
      </c>
      <c r="V105" s="111">
        <v>45962.1516389549</v>
      </c>
      <c r="X105" s="104">
        <f t="shared" si="2"/>
        <v>-4953.2020321952077</v>
      </c>
      <c r="Y105" s="105">
        <f t="shared" si="3"/>
        <v>2.8054829224096682</v>
      </c>
    </row>
    <row r="106" spans="1:25" ht="12.75" customHeight="1" x14ac:dyDescent="0.25">
      <c r="A106" s="110" t="s">
        <v>18</v>
      </c>
      <c r="B106" s="111">
        <v>20571.125376229156</v>
      </c>
      <c r="C106" s="111">
        <v>2507.6812515885345</v>
      </c>
      <c r="D106" s="111">
        <v>30089.441235905149</v>
      </c>
      <c r="E106" s="111">
        <v>6920.7553437426923</v>
      </c>
      <c r="F106" s="111">
        <v>14949.219562779861</v>
      </c>
      <c r="G106" s="111">
        <v>55788.195780054608</v>
      </c>
      <c r="H106" s="111">
        <v>22058.378890887267</v>
      </c>
      <c r="I106" s="111">
        <v>7745.4148998485534</v>
      </c>
      <c r="J106" s="111">
        <v>14054.485465800026</v>
      </c>
      <c r="K106" s="111">
        <v>34182.317979986597</v>
      </c>
      <c r="L106" s="111">
        <v>32199.297839603078</v>
      </c>
      <c r="M106" s="111">
        <v>37547.986768313458</v>
      </c>
      <c r="N106" s="111">
        <v>38552.447155695329</v>
      </c>
      <c r="O106" s="111">
        <v>183106.84275700556</v>
      </c>
      <c r="P106" s="111">
        <v>258140.08830068223</v>
      </c>
      <c r="Q106" s="112">
        <v>303478.40096333827</v>
      </c>
      <c r="R106" s="111">
        <v>200614.15535050849</v>
      </c>
      <c r="S106" s="111">
        <v>54463.856198332498</v>
      </c>
      <c r="T106" s="111">
        <v>59188.787201570951</v>
      </c>
      <c r="U106" s="111">
        <v>44917.987769230043</v>
      </c>
      <c r="V106" s="111">
        <v>44196.597963113883</v>
      </c>
      <c r="X106" s="104">
        <f t="shared" si="2"/>
        <v>721.38980611615989</v>
      </c>
      <c r="Y106" s="105">
        <f t="shared" si="3"/>
        <v>-1.1456411027507487</v>
      </c>
    </row>
    <row r="107" spans="1:25" ht="12.75" customHeight="1" x14ac:dyDescent="0.25">
      <c r="A107" s="110" t="s">
        <v>17</v>
      </c>
      <c r="B107" s="111">
        <v>19358.452681225088</v>
      </c>
      <c r="C107" s="111">
        <v>2547.5289901870387</v>
      </c>
      <c r="D107" s="111">
        <v>29068.070467867641</v>
      </c>
      <c r="E107" s="111">
        <v>6962.5045705203693</v>
      </c>
      <c r="F107" s="111">
        <v>15520.611101770048</v>
      </c>
      <c r="G107" s="111">
        <v>55240.400583827817</v>
      </c>
      <c r="H107" s="111">
        <v>22104.975419600807</v>
      </c>
      <c r="I107" s="111">
        <v>7786.5561073183017</v>
      </c>
      <c r="J107" s="111">
        <v>14273.886327768174</v>
      </c>
      <c r="K107" s="111">
        <v>33822.509460798101</v>
      </c>
      <c r="L107" s="111">
        <v>32169.533269056701</v>
      </c>
      <c r="M107" s="111">
        <v>39290.814301413615</v>
      </c>
      <c r="N107" s="111">
        <v>38976.247383567505</v>
      </c>
      <c r="O107" s="111">
        <v>185308.53714246192</v>
      </c>
      <c r="P107" s="111">
        <v>258582.27435642539</v>
      </c>
      <c r="Q107" s="112">
        <v>303921.65948507417</v>
      </c>
      <c r="R107" s="111">
        <v>203605.00933231172</v>
      </c>
      <c r="S107" s="111">
        <v>55183.641418038394</v>
      </c>
      <c r="T107" s="111">
        <v>59136.587530124554</v>
      </c>
      <c r="U107" s="111">
        <v>40633.530713045999</v>
      </c>
      <c r="V107" s="111">
        <v>41400.053254597216</v>
      </c>
      <c r="X107" s="104">
        <f t="shared" si="2"/>
        <v>-766.52254155121773</v>
      </c>
      <c r="Y107" s="105">
        <f t="shared" si="3"/>
        <v>-2.0625635891336542</v>
      </c>
    </row>
    <row r="108" spans="1:25" ht="12.75" customHeight="1" x14ac:dyDescent="0.25">
      <c r="A108" s="113" t="s">
        <v>16</v>
      </c>
      <c r="B108" s="111">
        <v>22437.470270250469</v>
      </c>
      <c r="C108" s="111">
        <v>2469.7548363619121</v>
      </c>
      <c r="D108" s="111">
        <v>27987.379307444138</v>
      </c>
      <c r="E108" s="111">
        <v>6922.6470311285784</v>
      </c>
      <c r="F108" s="111">
        <v>15457.791272340819</v>
      </c>
      <c r="G108" s="111">
        <v>53820.32089566232</v>
      </c>
      <c r="H108" s="111">
        <v>22194.279264269207</v>
      </c>
      <c r="I108" s="111">
        <v>7970.9192013341235</v>
      </c>
      <c r="J108" s="111">
        <v>14718.313919228925</v>
      </c>
      <c r="K108" s="111">
        <v>34368.659075465279</v>
      </c>
      <c r="L108" s="111">
        <v>32491.484864192353</v>
      </c>
      <c r="M108" s="111">
        <v>39597.581845316679</v>
      </c>
      <c r="N108" s="111">
        <v>39637.608947679822</v>
      </c>
      <c r="O108" s="111">
        <v>187857.85610943843</v>
      </c>
      <c r="P108" s="111">
        <v>262287.22811240662</v>
      </c>
      <c r="Q108" s="112">
        <v>307977.12960731081</v>
      </c>
      <c r="R108" s="111">
        <v>205176.41919705382</v>
      </c>
      <c r="S108" s="111">
        <v>55884.050731695832</v>
      </c>
      <c r="T108" s="111">
        <v>59532.378283900136</v>
      </c>
      <c r="U108" s="111">
        <v>40444.310721962618</v>
      </c>
      <c r="V108" s="111">
        <v>42454.250585029105</v>
      </c>
      <c r="X108" s="104">
        <f t="shared" si="2"/>
        <v>-2009.9398630664873</v>
      </c>
      <c r="Y108" s="105">
        <f t="shared" si="3"/>
        <v>1.6221536277314899</v>
      </c>
    </row>
    <row r="109" spans="1:25" ht="12.75" customHeight="1" x14ac:dyDescent="0.25">
      <c r="A109" s="106" t="s">
        <v>15</v>
      </c>
      <c r="B109" s="107">
        <v>20290.613772543824</v>
      </c>
      <c r="C109" s="107">
        <v>2395.1303183544001</v>
      </c>
      <c r="D109" s="107">
        <v>29418.571402404108</v>
      </c>
      <c r="E109" s="107">
        <v>7405.7535073422332</v>
      </c>
      <c r="F109" s="107">
        <v>15907.553072081771</v>
      </c>
      <c r="G109" s="107">
        <v>55591.466169098116</v>
      </c>
      <c r="H109" s="107">
        <v>22175.071769478534</v>
      </c>
      <c r="I109" s="107">
        <v>8262.1136902793241</v>
      </c>
      <c r="J109" s="107">
        <v>14258.298175630533</v>
      </c>
      <c r="K109" s="107">
        <v>33725.51231626964</v>
      </c>
      <c r="L109" s="107">
        <v>32346.794971159914</v>
      </c>
      <c r="M109" s="107">
        <v>41168.179052737862</v>
      </c>
      <c r="N109" s="107">
        <v>39776.494249040261</v>
      </c>
      <c r="O109" s="107">
        <v>189373.45614106822</v>
      </c>
      <c r="P109" s="107">
        <v>264133.08199997747</v>
      </c>
      <c r="Q109" s="108">
        <v>310105.55967523227</v>
      </c>
      <c r="R109" s="107">
        <v>207125.97453450365</v>
      </c>
      <c r="S109" s="107">
        <v>55943.44272421069</v>
      </c>
      <c r="T109" s="107">
        <v>58413.046465420673</v>
      </c>
      <c r="U109" s="107">
        <v>44361.179869669722</v>
      </c>
      <c r="V109" s="107">
        <v>41432.816862244232</v>
      </c>
      <c r="X109" s="104">
        <f t="shared" si="2"/>
        <v>2928.3630074254907</v>
      </c>
      <c r="Y109" s="105">
        <f t="shared" si="3"/>
        <v>-2.4569406086398029</v>
      </c>
    </row>
    <row r="110" spans="1:25" ht="12.75" customHeight="1" x14ac:dyDescent="0.25">
      <c r="A110" s="106" t="s">
        <v>14</v>
      </c>
      <c r="B110" s="107">
        <v>20137.241596233693</v>
      </c>
      <c r="C110" s="107">
        <v>2420.94459596562</v>
      </c>
      <c r="D110" s="107">
        <v>29668.192139611088</v>
      </c>
      <c r="E110" s="107">
        <v>7729.763191865839</v>
      </c>
      <c r="F110" s="107">
        <v>16225.70795185904</v>
      </c>
      <c r="G110" s="107">
        <v>56528.320540907742</v>
      </c>
      <c r="H110" s="107">
        <v>22503.000122809273</v>
      </c>
      <c r="I110" s="107">
        <v>8416.9237458187345</v>
      </c>
      <c r="J110" s="107">
        <v>14644.478322437468</v>
      </c>
      <c r="K110" s="107">
        <v>33662.676724015968</v>
      </c>
      <c r="L110" s="107">
        <v>32656.843407199933</v>
      </c>
      <c r="M110" s="107">
        <v>42573.736209773124</v>
      </c>
      <c r="N110" s="107">
        <v>39174.742630902445</v>
      </c>
      <c r="O110" s="107">
        <v>191716.04168721256</v>
      </c>
      <c r="P110" s="107">
        <v>266942.69309033238</v>
      </c>
      <c r="Q110" s="108">
        <v>313649.04196914291</v>
      </c>
      <c r="R110" s="107">
        <v>211345.44405456237</v>
      </c>
      <c r="S110" s="107">
        <v>55454.625621115621</v>
      </c>
      <c r="T110" s="107">
        <v>60323.965107660981</v>
      </c>
      <c r="U110" s="107">
        <v>42827.797840334606</v>
      </c>
      <c r="V110" s="107">
        <v>43747.289746090151</v>
      </c>
      <c r="X110" s="104">
        <f t="shared" si="2"/>
        <v>-919.4919057555453</v>
      </c>
      <c r="Y110" s="105">
        <f t="shared" si="3"/>
        <v>-1.3139951923391933</v>
      </c>
    </row>
    <row r="111" spans="1:25" ht="12.75" customHeight="1" x14ac:dyDescent="0.25">
      <c r="A111" s="106" t="s">
        <v>13</v>
      </c>
      <c r="B111" s="107">
        <v>21105.837740661838</v>
      </c>
      <c r="C111" s="107">
        <v>2472.9783279862017</v>
      </c>
      <c r="D111" s="107">
        <v>29532.768889128576</v>
      </c>
      <c r="E111" s="107">
        <v>7750.408210560563</v>
      </c>
      <c r="F111" s="107">
        <v>16530.159830804456</v>
      </c>
      <c r="G111" s="107">
        <v>56714.075531229944</v>
      </c>
      <c r="H111" s="107">
        <v>22509.410092738715</v>
      </c>
      <c r="I111" s="107">
        <v>8538.7053515018142</v>
      </c>
      <c r="J111" s="107">
        <v>15104.862056227839</v>
      </c>
      <c r="K111" s="107">
        <v>34326.434837478169</v>
      </c>
      <c r="L111" s="107">
        <v>32977.49636322086</v>
      </c>
      <c r="M111" s="107">
        <v>43548.248287209135</v>
      </c>
      <c r="N111" s="107">
        <v>39672.31682605177</v>
      </c>
      <c r="O111" s="107">
        <v>194103.90953963896</v>
      </c>
      <c r="P111" s="107">
        <v>270132.31834884512</v>
      </c>
      <c r="Q111" s="108">
        <v>316956.54163025849</v>
      </c>
      <c r="R111" s="107">
        <v>212927.96988230571</v>
      </c>
      <c r="S111" s="107">
        <v>56540.064829303978</v>
      </c>
      <c r="T111" s="107">
        <v>62226.507775773127</v>
      </c>
      <c r="U111" s="107">
        <v>44041.768712139681</v>
      </c>
      <c r="V111" s="107">
        <v>45962.753648393562</v>
      </c>
      <c r="X111" s="104">
        <f t="shared" si="2"/>
        <v>-1920.9849362538807</v>
      </c>
      <c r="Y111" s="105">
        <f t="shared" si="3"/>
        <v>1.089180909836732</v>
      </c>
    </row>
    <row r="112" spans="1:25" ht="12.75" customHeight="1" x14ac:dyDescent="0.25">
      <c r="A112" s="109" t="s">
        <v>12</v>
      </c>
      <c r="B112" s="107">
        <v>21996.066861659663</v>
      </c>
      <c r="C112" s="107">
        <v>2509.4932316488503</v>
      </c>
      <c r="D112" s="107">
        <v>29180.660233632429</v>
      </c>
      <c r="E112" s="107">
        <v>7837.2711791751435</v>
      </c>
      <c r="F112" s="107">
        <v>16252.985277648055</v>
      </c>
      <c r="G112" s="107">
        <v>56397.700989319805</v>
      </c>
      <c r="H112" s="107">
        <v>22461.641044052016</v>
      </c>
      <c r="I112" s="107">
        <v>8645.6732249179731</v>
      </c>
      <c r="J112" s="107">
        <v>15410.905953617428</v>
      </c>
      <c r="K112" s="107">
        <v>34810.19589856606</v>
      </c>
      <c r="L112" s="107">
        <v>33298.403917832817</v>
      </c>
      <c r="M112" s="107">
        <v>43603.816612522773</v>
      </c>
      <c r="N112" s="107">
        <v>39483.199194394125</v>
      </c>
      <c r="O112" s="107">
        <v>194936.37555196439</v>
      </c>
      <c r="P112" s="107">
        <v>271048.556039505</v>
      </c>
      <c r="Q112" s="108">
        <v>318316.99131008534</v>
      </c>
      <c r="R112" s="107">
        <v>215148.96834334644</v>
      </c>
      <c r="S112" s="107">
        <v>56057.790787794525</v>
      </c>
      <c r="T112" s="107">
        <v>61512.316812314501</v>
      </c>
      <c r="U112" s="107">
        <v>46028.070927824039</v>
      </c>
      <c r="V112" s="107">
        <v>45015.820979570657</v>
      </c>
      <c r="X112" s="104">
        <f t="shared" si="2"/>
        <v>1012.2499482533822</v>
      </c>
      <c r="Y112" s="105">
        <f t="shared" si="3"/>
        <v>-1.5269431993711384</v>
      </c>
    </row>
    <row r="113" spans="1:25" ht="12.75" customHeight="1" x14ac:dyDescent="0.25">
      <c r="A113" s="110" t="s">
        <v>11</v>
      </c>
      <c r="B113" s="111">
        <v>25295.899846406239</v>
      </c>
      <c r="C113" s="111">
        <v>2603.8228816150754</v>
      </c>
      <c r="D113" s="111">
        <v>29028.738157295513</v>
      </c>
      <c r="E113" s="111">
        <v>7859.2281326496368</v>
      </c>
      <c r="F113" s="111">
        <v>16181.803028159598</v>
      </c>
      <c r="G113" s="111">
        <v>56474.024707251978</v>
      </c>
      <c r="H113" s="111">
        <v>22568.005704085655</v>
      </c>
      <c r="I113" s="111">
        <v>8669.8560160449761</v>
      </c>
      <c r="J113" s="111">
        <v>15142.56566427675</v>
      </c>
      <c r="K113" s="111">
        <v>35853.071689461154</v>
      </c>
      <c r="L113" s="111">
        <v>33389.135913247774</v>
      </c>
      <c r="M113" s="111">
        <v>43563.261011670635</v>
      </c>
      <c r="N113" s="111">
        <v>39924.268986079915</v>
      </c>
      <c r="O113" s="111">
        <v>196069.97229052099</v>
      </c>
      <c r="P113" s="111">
        <v>275056.59379980742</v>
      </c>
      <c r="Q113" s="112">
        <v>322549.70340868802</v>
      </c>
      <c r="R113" s="111">
        <v>215474.17273188444</v>
      </c>
      <c r="S113" s="111">
        <v>56836.005693605308</v>
      </c>
      <c r="T113" s="111">
        <v>59198.775296299369</v>
      </c>
      <c r="U113" s="111">
        <v>46629.819435295438</v>
      </c>
      <c r="V113" s="111">
        <v>41537.936017289532</v>
      </c>
      <c r="X113" s="104">
        <f t="shared" si="2"/>
        <v>5091.8834180059057</v>
      </c>
      <c r="Y113" s="105">
        <f t="shared" si="3"/>
        <v>4.0302629570807609</v>
      </c>
    </row>
    <row r="114" spans="1:25" ht="12.75" customHeight="1" x14ac:dyDescent="0.25">
      <c r="A114" s="110" t="s">
        <v>10</v>
      </c>
      <c r="B114" s="111">
        <v>24276.173118169514</v>
      </c>
      <c r="C114" s="111">
        <v>2640.5078425203437</v>
      </c>
      <c r="D114" s="111">
        <v>29042.503199383551</v>
      </c>
      <c r="E114" s="111">
        <v>7817.2012716270501</v>
      </c>
      <c r="F114" s="111">
        <v>16299.356732563598</v>
      </c>
      <c r="G114" s="111">
        <v>57012.13134393825</v>
      </c>
      <c r="H114" s="111">
        <v>22624.916712921324</v>
      </c>
      <c r="I114" s="111">
        <v>8778.9475704926244</v>
      </c>
      <c r="J114" s="111">
        <v>15286.029220705383</v>
      </c>
      <c r="K114" s="111">
        <v>36357.827631361557</v>
      </c>
      <c r="L114" s="111">
        <v>33616.746107486644</v>
      </c>
      <c r="M114" s="111">
        <v>43971.788979805875</v>
      </c>
      <c r="N114" s="111">
        <v>40208.627348744318</v>
      </c>
      <c r="O114" s="111">
        <v>197612.54288080218</v>
      </c>
      <c r="P114" s="111">
        <v>277073.59159384196</v>
      </c>
      <c r="Q114" s="112">
        <v>325107.22447588376</v>
      </c>
      <c r="R114" s="111">
        <v>217600.07298357598</v>
      </c>
      <c r="S114" s="111">
        <v>58172.34368228013</v>
      </c>
      <c r="T114" s="111">
        <v>59336.843733058173</v>
      </c>
      <c r="U114" s="111">
        <v>47942.603266206621</v>
      </c>
      <c r="V114" s="111">
        <v>43850.564193203616</v>
      </c>
      <c r="X114" s="104">
        <f t="shared" si="2"/>
        <v>4092.0390730030049</v>
      </c>
      <c r="Y114" s="105">
        <f t="shared" si="3"/>
        <v>-0.19636041576821139</v>
      </c>
    </row>
    <row r="115" spans="1:25" ht="12.75" customHeight="1" x14ac:dyDescent="0.25">
      <c r="A115" s="110" t="s">
        <v>9</v>
      </c>
      <c r="B115" s="111">
        <v>23228.035582522913</v>
      </c>
      <c r="C115" s="111">
        <v>2669.9192852997771</v>
      </c>
      <c r="D115" s="111">
        <v>29145.583440245973</v>
      </c>
      <c r="E115" s="111">
        <v>8169.553258566154</v>
      </c>
      <c r="F115" s="111">
        <v>15818.327384855731</v>
      </c>
      <c r="G115" s="111">
        <v>57335.511395474401</v>
      </c>
      <c r="H115" s="111">
        <v>22634.39773413022</v>
      </c>
      <c r="I115" s="111">
        <v>8663.8114054777525</v>
      </c>
      <c r="J115" s="111">
        <v>15316.99632325462</v>
      </c>
      <c r="K115" s="111">
        <v>36942.202369785591</v>
      </c>
      <c r="L115" s="111">
        <v>34013.513466547927</v>
      </c>
      <c r="M115" s="111">
        <v>44232.137918131724</v>
      </c>
      <c r="N115" s="111">
        <v>40280.826310333228</v>
      </c>
      <c r="O115" s="111">
        <v>198321.76430682669</v>
      </c>
      <c r="P115" s="111">
        <v>277694.38579285593</v>
      </c>
      <c r="Q115" s="112">
        <v>325549.59273651417</v>
      </c>
      <c r="R115" s="111">
        <v>219596.2808653902</v>
      </c>
      <c r="S115" s="111">
        <v>58411.98260532102</v>
      </c>
      <c r="T115" s="111">
        <v>57943.523395923017</v>
      </c>
      <c r="U115" s="111">
        <v>49062.399648515944</v>
      </c>
      <c r="V115" s="111">
        <v>43997.406715816112</v>
      </c>
      <c r="X115" s="104">
        <f t="shared" si="2"/>
        <v>5064.9929326998317</v>
      </c>
      <c r="Y115" s="105">
        <f t="shared" si="3"/>
        <v>0.23776749007990539</v>
      </c>
    </row>
    <row r="116" spans="1:25" ht="12.75" customHeight="1" x14ac:dyDescent="0.25">
      <c r="A116" s="113" t="s">
        <v>8</v>
      </c>
      <c r="B116" s="111">
        <v>22658.566043178987</v>
      </c>
      <c r="C116" s="111">
        <v>2791.957801405536</v>
      </c>
      <c r="D116" s="111">
        <v>29062.235803203126</v>
      </c>
      <c r="E116" s="111">
        <v>8661.3806697634154</v>
      </c>
      <c r="F116" s="111">
        <v>16437.937421078528</v>
      </c>
      <c r="G116" s="111">
        <v>58175.48579037832</v>
      </c>
      <c r="H116" s="111">
        <v>22552.355875806286</v>
      </c>
      <c r="I116" s="111">
        <v>8561.5405411442516</v>
      </c>
      <c r="J116" s="111">
        <v>15472.836556628865</v>
      </c>
      <c r="K116" s="111">
        <v>37615.686318887092</v>
      </c>
      <c r="L116" s="111">
        <v>34210.391277549279</v>
      </c>
      <c r="M116" s="111">
        <v>44917.901200524866</v>
      </c>
      <c r="N116" s="111">
        <v>40220.254671099821</v>
      </c>
      <c r="O116" s="111">
        <v>199620.35513150514</v>
      </c>
      <c r="P116" s="111">
        <v>278834.25485981459</v>
      </c>
      <c r="Q116" s="112">
        <v>326771.86860055372</v>
      </c>
      <c r="R116" s="111">
        <v>221415.29785963803</v>
      </c>
      <c r="S116" s="111">
        <v>59047.605797082819</v>
      </c>
      <c r="T116" s="111">
        <v>58945.721699501861</v>
      </c>
      <c r="U116" s="111">
        <v>49341.426262422654</v>
      </c>
      <c r="V116" s="111">
        <v>44862.247849219202</v>
      </c>
      <c r="X116" s="104">
        <f t="shared" si="2"/>
        <v>4479.1784132034518</v>
      </c>
      <c r="Y116" s="105">
        <f t="shared" si="3"/>
        <v>-0.11565949395789554</v>
      </c>
    </row>
    <row r="117" spans="1:25" ht="12.75" customHeight="1" x14ac:dyDescent="0.25">
      <c r="A117" s="106" t="s">
        <v>7</v>
      </c>
      <c r="B117" s="107">
        <v>23482.741064828584</v>
      </c>
      <c r="C117" s="107">
        <v>2784.4983100143786</v>
      </c>
      <c r="D117" s="107">
        <v>29523.429535758318</v>
      </c>
      <c r="E117" s="107">
        <v>8258.4473479511616</v>
      </c>
      <c r="F117" s="107">
        <v>16519.012679008116</v>
      </c>
      <c r="G117" s="107">
        <v>58453.512014208987</v>
      </c>
      <c r="H117" s="107">
        <v>22972.206433317875</v>
      </c>
      <c r="I117" s="107">
        <v>8757.9835579721639</v>
      </c>
      <c r="J117" s="107">
        <v>15839.007143954273</v>
      </c>
      <c r="K117" s="107">
        <v>38003.227042337479</v>
      </c>
      <c r="L117" s="107">
        <v>34541.759951364853</v>
      </c>
      <c r="M117" s="107">
        <v>45924.819705941925</v>
      </c>
      <c r="N117" s="107">
        <v>40253.168455047693</v>
      </c>
      <c r="O117" s="107">
        <v>203005.5277675642</v>
      </c>
      <c r="P117" s="107">
        <v>279528.07481162192</v>
      </c>
      <c r="Q117" s="108">
        <v>328927.46498980245</v>
      </c>
      <c r="R117" s="107">
        <v>226551.39810485931</v>
      </c>
      <c r="S117" s="107">
        <v>58833.615434389227</v>
      </c>
      <c r="T117" s="107">
        <v>60667.791092929983</v>
      </c>
      <c r="U117" s="107">
        <v>49012.431980894893</v>
      </c>
      <c r="V117" s="107">
        <v>46327.795995671862</v>
      </c>
      <c r="X117" s="104">
        <f t="shared" si="2"/>
        <v>2684.6359852230307</v>
      </c>
      <c r="Y117" s="105">
        <f t="shared" si="3"/>
        <v>-0.40064097975882751</v>
      </c>
    </row>
    <row r="118" spans="1:25" ht="12.75" customHeight="1" x14ac:dyDescent="0.25">
      <c r="A118" s="106" t="s">
        <v>6</v>
      </c>
      <c r="B118" s="107">
        <v>23101.850696977097</v>
      </c>
      <c r="C118" s="107">
        <v>2636.1539850564968</v>
      </c>
      <c r="D118" s="107">
        <v>30188.606188195492</v>
      </c>
      <c r="E118" s="107">
        <v>8301.0164029752359</v>
      </c>
      <c r="F118" s="107">
        <v>16969.343549819841</v>
      </c>
      <c r="G118" s="107">
        <v>58893.589419560405</v>
      </c>
      <c r="H118" s="107">
        <v>23353.576632564629</v>
      </c>
      <c r="I118" s="107">
        <v>8794.2632195499646</v>
      </c>
      <c r="J118" s="107">
        <v>16084.267472183086</v>
      </c>
      <c r="K118" s="107">
        <v>38643.894328388218</v>
      </c>
      <c r="L118" s="107">
        <v>34826.440651934368</v>
      </c>
      <c r="M118" s="107">
        <v>46211.106243383096</v>
      </c>
      <c r="N118" s="107">
        <v>40784.1488260935</v>
      </c>
      <c r="O118" s="107">
        <v>205034.88257159418</v>
      </c>
      <c r="P118" s="107">
        <v>284396.01737886923</v>
      </c>
      <c r="Q118" s="108">
        <v>334544.20316164626</v>
      </c>
      <c r="R118" s="107">
        <v>229144.9541039441</v>
      </c>
      <c r="S118" s="107">
        <v>59435.942738244114</v>
      </c>
      <c r="T118" s="107">
        <v>62358.472223246383</v>
      </c>
      <c r="U118" s="107">
        <v>50134.820969869746</v>
      </c>
      <c r="V118" s="107">
        <v>50298.247744984721</v>
      </c>
      <c r="X118" s="104">
        <f t="shared" si="2"/>
        <v>-163.42677511497459</v>
      </c>
      <c r="Y118" s="105">
        <f t="shared" si="3"/>
        <v>-1.060874835923574</v>
      </c>
    </row>
    <row r="119" spans="1:25" ht="12.75" customHeight="1" x14ac:dyDescent="0.25">
      <c r="A119" s="106" t="s">
        <v>5</v>
      </c>
      <c r="B119" s="107">
        <v>23226.857070324615</v>
      </c>
      <c r="C119" s="107">
        <v>2651.555273637503</v>
      </c>
      <c r="D119" s="107">
        <v>30433.990517550388</v>
      </c>
      <c r="E119" s="107">
        <v>8137.5535180225488</v>
      </c>
      <c r="F119" s="107">
        <v>16786.52690748165</v>
      </c>
      <c r="G119" s="107">
        <v>59246.411982405458</v>
      </c>
      <c r="H119" s="107">
        <v>23539.675083722555</v>
      </c>
      <c r="I119" s="107">
        <v>8809.9526434821582</v>
      </c>
      <c r="J119" s="107">
        <v>16516.720846105396</v>
      </c>
      <c r="K119" s="107">
        <v>39218.167495753529</v>
      </c>
      <c r="L119" s="107">
        <v>35098.944087419317</v>
      </c>
      <c r="M119" s="107">
        <v>46969.558874512513</v>
      </c>
      <c r="N119" s="107">
        <v>40966.98138996568</v>
      </c>
      <c r="O119" s="107">
        <v>206709.58054051982</v>
      </c>
      <c r="P119" s="107">
        <v>287090.94885376643</v>
      </c>
      <c r="Q119" s="108">
        <v>337549.12953527813</v>
      </c>
      <c r="R119" s="107">
        <v>232233.40570353283</v>
      </c>
      <c r="S119" s="107">
        <v>59722.791727595002</v>
      </c>
      <c r="T119" s="107">
        <v>63818.403532998484</v>
      </c>
      <c r="U119" s="107">
        <v>49356.501752481803</v>
      </c>
      <c r="V119" s="107">
        <v>51224.117836896417</v>
      </c>
      <c r="X119" s="104">
        <f t="shared" si="2"/>
        <v>-1867.6160844146143</v>
      </c>
      <c r="Y119" s="105">
        <f t="shared" si="3"/>
        <v>10.427846404609664</v>
      </c>
    </row>
    <row r="120" spans="1:25" ht="12.75" customHeight="1" x14ac:dyDescent="0.25">
      <c r="A120" s="109" t="s">
        <v>4</v>
      </c>
      <c r="B120" s="107">
        <v>22725.117920915472</v>
      </c>
      <c r="C120" s="107">
        <v>2695.3685145992185</v>
      </c>
      <c r="D120" s="107">
        <v>30621.939843200482</v>
      </c>
      <c r="E120" s="107">
        <v>8100.8843311493647</v>
      </c>
      <c r="F120" s="107">
        <v>17259.958159135331</v>
      </c>
      <c r="G120" s="107">
        <v>59453.652012369676</v>
      </c>
      <c r="H120" s="107">
        <v>23627.52437129711</v>
      </c>
      <c r="I120" s="107">
        <v>8871.7179151781711</v>
      </c>
      <c r="J120" s="107">
        <v>16480.557727263396</v>
      </c>
      <c r="K120" s="107">
        <v>38999.554222428218</v>
      </c>
      <c r="L120" s="107">
        <v>35119.071276613409</v>
      </c>
      <c r="M120" s="107">
        <v>46866.6272075858</v>
      </c>
      <c r="N120" s="107">
        <v>40814.879120052377</v>
      </c>
      <c r="O120" s="107">
        <v>206743.70269271018</v>
      </c>
      <c r="P120" s="107">
        <v>287333.65494894813</v>
      </c>
      <c r="Q120" s="108">
        <v>337823.51567201846</v>
      </c>
      <c r="R120" s="107">
        <v>230802.92723804107</v>
      </c>
      <c r="S120" s="107">
        <v>59134.054428164927</v>
      </c>
      <c r="T120" s="107">
        <v>64620.988136480977</v>
      </c>
      <c r="U120" s="107">
        <v>48253.413786846482</v>
      </c>
      <c r="V120" s="107">
        <v>51638.878097738721</v>
      </c>
      <c r="X120" s="104">
        <f t="shared" si="2"/>
        <v>-3385.4643108922392</v>
      </c>
      <c r="Y120" s="105">
        <f t="shared" si="3"/>
        <v>0.81271961574125084</v>
      </c>
    </row>
    <row r="121" spans="1:25" ht="12.75" customHeight="1" x14ac:dyDescent="0.25">
      <c r="A121" s="110" t="s">
        <v>3</v>
      </c>
      <c r="B121" s="111">
        <v>26386.706953023535</v>
      </c>
      <c r="C121" s="111">
        <v>2778.6054760242196</v>
      </c>
      <c r="D121" s="111">
        <v>30249.285916432753</v>
      </c>
      <c r="E121" s="111">
        <v>8250.8350465441417</v>
      </c>
      <c r="F121" s="111">
        <v>17017.582311098995</v>
      </c>
      <c r="G121" s="111">
        <v>59465.982151907963</v>
      </c>
      <c r="H121" s="111">
        <v>23662.60204703718</v>
      </c>
      <c r="I121" s="111">
        <v>8888.295588068002</v>
      </c>
      <c r="J121" s="111">
        <v>16918.671091404729</v>
      </c>
      <c r="K121" s="111">
        <v>39290.008369745301</v>
      </c>
      <c r="L121" s="111">
        <v>35212.234728425537</v>
      </c>
      <c r="M121" s="111">
        <v>46904.212571430413</v>
      </c>
      <c r="N121" s="111">
        <v>40889.663822206399</v>
      </c>
      <c r="O121" s="111">
        <v>207270.89548482906</v>
      </c>
      <c r="P121" s="111">
        <v>290956.71314330085</v>
      </c>
      <c r="Q121" s="112">
        <v>342065.17630022642</v>
      </c>
      <c r="R121" s="111">
        <v>231350.41114376968</v>
      </c>
      <c r="S121" s="111">
        <v>60001.430007506351</v>
      </c>
      <c r="T121" s="111">
        <v>66041.159700393284</v>
      </c>
      <c r="U121" s="111">
        <v>50440.409265259361</v>
      </c>
      <c r="V121" s="111">
        <v>53390.422779656692</v>
      </c>
      <c r="X121" s="104">
        <f t="shared" si="2"/>
        <v>-2950.0135143973312</v>
      </c>
      <c r="Y121" s="105">
        <f t="shared" si="3"/>
        <v>-0.12862365587311275</v>
      </c>
    </row>
    <row r="122" spans="1:25" ht="12.75" customHeight="1" x14ac:dyDescent="0.25">
      <c r="A122" s="110" t="s">
        <v>2</v>
      </c>
      <c r="B122" s="111">
        <v>25551.969176463277</v>
      </c>
      <c r="C122" s="111">
        <v>2901.081327446745</v>
      </c>
      <c r="D122" s="111">
        <v>30135.893316922225</v>
      </c>
      <c r="E122" s="111">
        <v>8174.1609786377467</v>
      </c>
      <c r="F122" s="111">
        <v>16989.652471788351</v>
      </c>
      <c r="G122" s="111">
        <v>59897.808891192937</v>
      </c>
      <c r="H122" s="111">
        <v>23683.721978181718</v>
      </c>
      <c r="I122" s="111">
        <v>8962.3928323450018</v>
      </c>
      <c r="J122" s="111">
        <v>17110.333721013212</v>
      </c>
      <c r="K122" s="111">
        <v>39930.513092535664</v>
      </c>
      <c r="L122" s="111">
        <v>35527.142906236608</v>
      </c>
      <c r="M122" s="111">
        <v>47459.676908765556</v>
      </c>
      <c r="N122" s="111">
        <v>40907.425374126986</v>
      </c>
      <c r="O122" s="111">
        <v>208878.93606309078</v>
      </c>
      <c r="P122" s="111">
        <v>292265.57961216342</v>
      </c>
      <c r="Q122" s="112">
        <v>343294.08492849395</v>
      </c>
      <c r="R122" s="111">
        <v>233157.71946275473</v>
      </c>
      <c r="S122" s="111">
        <v>59989.38386361974</v>
      </c>
      <c r="T122" s="111">
        <v>64811.31332549853</v>
      </c>
      <c r="U122" s="111">
        <v>51327.253106483142</v>
      </c>
      <c r="V122" s="111">
        <v>52053.252738147981</v>
      </c>
      <c r="X122" s="104">
        <f t="shared" si="2"/>
        <v>-725.9996316648394</v>
      </c>
      <c r="Y122" s="105">
        <f t="shared" si="3"/>
        <v>-0.75389955736756797</v>
      </c>
    </row>
    <row r="123" spans="1:25" ht="12.75" customHeight="1" x14ac:dyDescent="0.25">
      <c r="A123" s="110" t="s">
        <v>1</v>
      </c>
      <c r="B123" s="111">
        <v>25690.783959840195</v>
      </c>
      <c r="C123" s="111">
        <v>2970.8410875089526</v>
      </c>
      <c r="D123" s="111">
        <v>30196.659830205033</v>
      </c>
      <c r="E123" s="111">
        <v>8075.393873879575</v>
      </c>
      <c r="F123" s="111">
        <v>17142.011333007918</v>
      </c>
      <c r="G123" s="111">
        <v>60270.384957568909</v>
      </c>
      <c r="H123" s="111">
        <v>23749.755732274258</v>
      </c>
      <c r="I123" s="111">
        <v>9155.9747134489535</v>
      </c>
      <c r="J123" s="111">
        <v>17389.687642387096</v>
      </c>
      <c r="K123" s="111">
        <v>39494.783304733137</v>
      </c>
      <c r="L123" s="111">
        <v>35777.653900167556</v>
      </c>
      <c r="M123" s="111">
        <v>47497.97665167915</v>
      </c>
      <c r="N123" s="111">
        <v>41069.974952462399</v>
      </c>
      <c r="O123" s="111">
        <v>209443.49030664549</v>
      </c>
      <c r="P123" s="111">
        <v>292507.63937195775</v>
      </c>
      <c r="Q123" s="112">
        <v>343667.45806773962</v>
      </c>
      <c r="R123" s="111">
        <v>233016.11510046889</v>
      </c>
      <c r="S123" s="111">
        <v>60778.600432486353</v>
      </c>
      <c r="T123" s="111">
        <v>65289.525622307701</v>
      </c>
      <c r="U123" s="111">
        <v>53016.960517539497</v>
      </c>
      <c r="V123" s="111">
        <v>52304.60226301504</v>
      </c>
      <c r="X123" s="104">
        <f t="shared" si="2"/>
        <v>712.35825452445715</v>
      </c>
      <c r="Y123" s="105">
        <f t="shared" si="3"/>
        <v>-1.9812102147915691</v>
      </c>
    </row>
    <row r="124" spans="1:25" ht="12.75" customHeight="1" x14ac:dyDescent="0.25">
      <c r="A124" s="113" t="s">
        <v>0</v>
      </c>
      <c r="B124" s="111">
        <v>25861.807155775612</v>
      </c>
      <c r="C124" s="111">
        <v>3022.2702645751806</v>
      </c>
      <c r="D124" s="111">
        <v>29989.120614182266</v>
      </c>
      <c r="E124" s="111">
        <v>8168.5021952550569</v>
      </c>
      <c r="F124" s="111">
        <v>16754.495462645751</v>
      </c>
      <c r="G124" s="111">
        <v>59832.735293725353</v>
      </c>
      <c r="H124" s="111">
        <v>23700.23996623026</v>
      </c>
      <c r="I124" s="111">
        <v>9027.5889184136704</v>
      </c>
      <c r="J124" s="111">
        <v>17691.95528350303</v>
      </c>
      <c r="K124" s="111">
        <v>40692.574170173066</v>
      </c>
      <c r="L124" s="111">
        <v>35813.87829970981</v>
      </c>
      <c r="M124" s="111">
        <v>47836.308997488093</v>
      </c>
      <c r="N124" s="111">
        <v>41208.301812017467</v>
      </c>
      <c r="O124" s="111">
        <v>210803.13140806532</v>
      </c>
      <c r="P124" s="111">
        <v>293234.60374334455</v>
      </c>
      <c r="Q124" s="112">
        <v>344521.60784660722</v>
      </c>
      <c r="R124" s="111">
        <v>233258.25743804217</v>
      </c>
      <c r="S124" s="111">
        <v>61362.301580028157</v>
      </c>
      <c r="T124" s="111">
        <v>62806.860545045944</v>
      </c>
      <c r="U124" s="111">
        <v>55023.146063849061</v>
      </c>
      <c r="V124" s="111">
        <v>51711.073554385082</v>
      </c>
      <c r="X124" s="104">
        <f t="shared" si="2"/>
        <v>3312.0725094639783</v>
      </c>
      <c r="Y124" s="105">
        <f t="shared" si="3"/>
        <v>3.6494477861774621</v>
      </c>
    </row>
    <row r="125" spans="1:25" ht="12.75" customHeight="1" x14ac:dyDescent="0.25">
      <c r="A125" s="106" t="s">
        <v>177</v>
      </c>
      <c r="B125" s="107">
        <v>26444.702061289332</v>
      </c>
      <c r="C125" s="107">
        <v>3139.459377756838</v>
      </c>
      <c r="D125" s="107">
        <v>30013.908187823348</v>
      </c>
      <c r="E125" s="107">
        <v>8164.9056485985493</v>
      </c>
      <c r="F125" s="107">
        <v>17222.086323199739</v>
      </c>
      <c r="G125" s="107">
        <v>60569.949018900166</v>
      </c>
      <c r="H125" s="107">
        <v>23888.536320124105</v>
      </c>
      <c r="I125" s="107">
        <v>8974.6600746604799</v>
      </c>
      <c r="J125" s="107">
        <v>18161.730055949658</v>
      </c>
      <c r="K125" s="107">
        <v>40407.077116050423</v>
      </c>
      <c r="L125" s="107">
        <v>36220.148922917186</v>
      </c>
      <c r="M125" s="107">
        <v>48012.326406878092</v>
      </c>
      <c r="N125" s="107">
        <v>41367.378293109105</v>
      </c>
      <c r="O125" s="107">
        <v>211682.06815065164</v>
      </c>
      <c r="P125" s="107">
        <v>296155.60105107486</v>
      </c>
      <c r="Q125" s="108">
        <v>348218.43514584407</v>
      </c>
      <c r="R125" s="107">
        <v>235227.6067029413</v>
      </c>
      <c r="S125" s="107">
        <v>61587.555922390238</v>
      </c>
      <c r="T125" s="107">
        <v>64959.2428732064</v>
      </c>
      <c r="U125" s="107">
        <v>53873.269310548145</v>
      </c>
      <c r="V125" s="107">
        <v>53905.349053777434</v>
      </c>
      <c r="X125" s="104">
        <f t="shared" si="2"/>
        <v>-32.079743229289306</v>
      </c>
      <c r="Y125" s="105">
        <f t="shared" si="3"/>
        <v>-1.0096857007621736</v>
      </c>
    </row>
    <row r="126" spans="1:25" ht="12.75" customHeight="1" x14ac:dyDescent="0.25">
      <c r="A126" s="114" t="s">
        <v>183</v>
      </c>
      <c r="B126" s="115">
        <v>27190.790952913161</v>
      </c>
      <c r="C126" s="115">
        <v>3246.4105375991421</v>
      </c>
      <c r="D126" s="115">
        <v>29899.976525418373</v>
      </c>
      <c r="E126" s="115">
        <v>8077.3951642172606</v>
      </c>
      <c r="F126" s="115">
        <v>17160.564336518717</v>
      </c>
      <c r="G126" s="115">
        <v>60643.494598555757</v>
      </c>
      <c r="H126" s="115">
        <v>23900.063814731231</v>
      </c>
      <c r="I126" s="115">
        <v>9070.714468617427</v>
      </c>
      <c r="J126" s="115">
        <v>18537.693343730039</v>
      </c>
      <c r="K126" s="115">
        <v>40306.050185330096</v>
      </c>
      <c r="L126" s="115">
        <v>36309.162549615809</v>
      </c>
      <c r="M126" s="115">
        <v>47994.652497197931</v>
      </c>
      <c r="N126" s="115">
        <v>41220.088766781882</v>
      </c>
      <c r="O126" s="115">
        <v>212075.35091706188</v>
      </c>
      <c r="P126" s="115">
        <v>297675.77361568704</v>
      </c>
      <c r="Q126" s="116">
        <v>349885.84482739499</v>
      </c>
      <c r="R126" s="115">
        <v>234183.65580931341</v>
      </c>
      <c r="S126" s="115">
        <v>61847.155844940185</v>
      </c>
      <c r="T126" s="115">
        <v>65738.821670091667</v>
      </c>
      <c r="U126" s="115">
        <v>53466.58648004014</v>
      </c>
      <c r="V126" s="115">
        <v>54877.135284109376</v>
      </c>
      <c r="X126" s="104">
        <f t="shared" si="2"/>
        <v>-1410.5488040692362</v>
      </c>
      <c r="Y126" s="105">
        <f t="shared" si="3"/>
        <v>42.970077752411157</v>
      </c>
    </row>
  </sheetData>
  <sheetProtection selectLockedCells="1" selectUnlockedCells="1"/>
  <mergeCells count="10">
    <mergeCell ref="S3:S4"/>
    <mergeCell ref="T3:T4"/>
    <mergeCell ref="U3:U4"/>
    <mergeCell ref="V3:V4"/>
    <mergeCell ref="A3:A4"/>
    <mergeCell ref="C3:G3"/>
    <mergeCell ref="H3:O3"/>
    <mergeCell ref="P3:P4"/>
    <mergeCell ref="Q3:Q4"/>
    <mergeCell ref="R3:R4"/>
  </mergeCells>
  <pageMargins left="0.78749999999999998" right="0.78749999999999998" top="1.0527777777777778" bottom="1.0527777777777778" header="0.78749999999999998" footer="0.78749999999999998"/>
  <pageSetup paperSize="9" orientation="portrait"/>
  <headerFooter alignWithMargins="0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FCE7-D7AE-42A1-881B-EF09CDADB206}">
  <sheetPr>
    <pageSetUpPr fitToPage="1"/>
  </sheetPr>
  <dimension ref="A1:AG129"/>
  <sheetViews>
    <sheetView topLeftCell="M100" workbookViewId="0">
      <selection activeCell="AD127" sqref="AD127"/>
    </sheetView>
  </sheetViews>
  <sheetFormatPr defaultColWidth="9.109375" defaultRowHeight="12.75" customHeight="1" x14ac:dyDescent="0.25"/>
  <cols>
    <col min="1" max="1" width="7.5546875" style="1" customWidth="1"/>
    <col min="2" max="2" width="10" style="1" customWidth="1"/>
    <col min="3" max="3" width="10.109375" style="1" customWidth="1"/>
    <col min="4" max="4" width="12.88671875" style="1" customWidth="1"/>
    <col min="5" max="5" width="9.88671875" style="1" customWidth="1"/>
    <col min="6" max="6" width="10" style="1" customWidth="1"/>
    <col min="7" max="7" width="8.44140625" style="1" customWidth="1"/>
    <col min="8" max="8" width="9.109375" style="1"/>
    <col min="9" max="9" width="9.88671875" style="1" customWidth="1"/>
    <col min="10" max="10" width="11.109375" style="1" customWidth="1"/>
    <col min="11" max="11" width="13.88671875" style="1" customWidth="1"/>
    <col min="12" max="12" width="10.5546875" style="1" customWidth="1"/>
    <col min="13" max="13" width="11.6640625" style="1" customWidth="1"/>
    <col min="14" max="14" width="11.88671875" style="1" customWidth="1"/>
    <col min="15" max="17" width="9.109375" style="1"/>
    <col min="18" max="18" width="10.109375" style="1" customWidth="1"/>
    <col min="19" max="19" width="11.109375" style="1" customWidth="1"/>
    <col min="20" max="20" width="9.44140625" style="1" customWidth="1"/>
    <col min="21" max="21" width="11.5546875" style="1" customWidth="1"/>
    <col min="22" max="22" width="9.109375" style="1"/>
    <col min="23" max="23" width="10" style="1" customWidth="1"/>
    <col min="24" max="24" width="10.44140625" style="1" customWidth="1"/>
    <col min="25" max="25" width="12.33203125" style="1" customWidth="1"/>
    <col min="26" max="16384" width="9.109375" style="1"/>
  </cols>
  <sheetData>
    <row r="1" spans="1:33" ht="15" customHeight="1" thickBot="1" x14ac:dyDescent="0.3">
      <c r="A1" s="18" t="s">
        <v>150</v>
      </c>
      <c r="B1" s="17"/>
      <c r="C1" s="17"/>
      <c r="D1" s="17"/>
      <c r="E1" s="17"/>
      <c r="F1" s="17"/>
      <c r="G1" s="16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  <c r="T1" s="16"/>
      <c r="U1" s="14"/>
      <c r="V1" s="14"/>
      <c r="W1" s="14"/>
      <c r="X1" s="13"/>
    </row>
    <row r="2" spans="1:33" ht="15" customHeight="1" thickBot="1" x14ac:dyDescent="0.3">
      <c r="A2" s="38" t="s">
        <v>149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37"/>
    </row>
    <row r="3" spans="1:33" ht="15" customHeight="1" thickBot="1" x14ac:dyDescent="0.3">
      <c r="A3" s="153" t="s">
        <v>143</v>
      </c>
      <c r="B3" s="10" t="s">
        <v>142</v>
      </c>
      <c r="C3" s="154" t="s">
        <v>141</v>
      </c>
      <c r="D3" s="154"/>
      <c r="E3" s="154"/>
      <c r="F3" s="154"/>
      <c r="G3" s="154"/>
      <c r="H3" s="155" t="s">
        <v>140</v>
      </c>
      <c r="I3" s="155"/>
      <c r="J3" s="155"/>
      <c r="K3" s="155"/>
      <c r="L3" s="155"/>
      <c r="M3" s="155"/>
      <c r="N3" s="155"/>
      <c r="O3" s="155"/>
      <c r="P3" s="152" t="s">
        <v>139</v>
      </c>
      <c r="Q3" s="152" t="s">
        <v>138</v>
      </c>
      <c r="R3" s="152" t="s">
        <v>137</v>
      </c>
      <c r="S3" s="152" t="s">
        <v>136</v>
      </c>
      <c r="T3" s="152" t="s">
        <v>135</v>
      </c>
      <c r="U3" s="152" t="s">
        <v>134</v>
      </c>
      <c r="V3" s="152" t="s">
        <v>148</v>
      </c>
      <c r="W3" s="152" t="s">
        <v>133</v>
      </c>
      <c r="X3" s="152" t="s">
        <v>132</v>
      </c>
    </row>
    <row r="4" spans="1:33" ht="15" customHeight="1" x14ac:dyDescent="0.25">
      <c r="A4" s="153"/>
      <c r="B4" s="9" t="s">
        <v>120</v>
      </c>
      <c r="C4" s="8" t="s">
        <v>131</v>
      </c>
      <c r="D4" s="8" t="s">
        <v>130</v>
      </c>
      <c r="E4" s="8" t="s">
        <v>129</v>
      </c>
      <c r="F4" s="8" t="s">
        <v>128</v>
      </c>
      <c r="G4" s="7" t="s">
        <v>120</v>
      </c>
      <c r="H4" s="8" t="s">
        <v>127</v>
      </c>
      <c r="I4" s="8" t="s">
        <v>126</v>
      </c>
      <c r="J4" s="8" t="s">
        <v>125</v>
      </c>
      <c r="K4" s="8" t="s">
        <v>124</v>
      </c>
      <c r="L4" s="8" t="s">
        <v>123</v>
      </c>
      <c r="M4" s="8" t="s">
        <v>122</v>
      </c>
      <c r="N4" s="8" t="s">
        <v>121</v>
      </c>
      <c r="O4" s="7" t="s">
        <v>120</v>
      </c>
      <c r="P4" s="152"/>
      <c r="Q4" s="152"/>
      <c r="R4" s="152"/>
      <c r="S4" s="152"/>
      <c r="T4" s="152"/>
      <c r="U4" s="152"/>
      <c r="V4" s="152"/>
      <c r="W4" s="152"/>
      <c r="X4" s="152"/>
    </row>
    <row r="5" spans="1:33" ht="12.75" customHeight="1" x14ac:dyDescent="0.25">
      <c r="A5" s="125" t="s">
        <v>119</v>
      </c>
      <c r="B5" s="126">
        <v>10053.714738613</v>
      </c>
      <c r="C5" s="126">
        <v>1763.4964651862099</v>
      </c>
      <c r="D5" s="126">
        <v>23306.073138566699</v>
      </c>
      <c r="E5" s="126">
        <v>4432.1565827139202</v>
      </c>
      <c r="F5" s="126">
        <v>11971.870424401401</v>
      </c>
      <c r="G5" s="126">
        <v>41473.596610868197</v>
      </c>
      <c r="H5" s="126">
        <v>12754.605625772299</v>
      </c>
      <c r="I5" s="126">
        <v>4017.5068881421698</v>
      </c>
      <c r="J5" s="126">
        <v>4017.4041531378298</v>
      </c>
      <c r="K5" s="126">
        <v>16073.8004686114</v>
      </c>
      <c r="L5" s="126">
        <v>21647.225900262802</v>
      </c>
      <c r="M5" s="126">
        <v>27237.156102484802</v>
      </c>
      <c r="N5" s="126">
        <v>27087.9084205527</v>
      </c>
      <c r="O5" s="126">
        <v>112835.60755896399</v>
      </c>
      <c r="P5" s="126">
        <v>164362.91890844499</v>
      </c>
      <c r="Q5" s="126">
        <v>24960.380239276299</v>
      </c>
      <c r="R5" s="127">
        <v>189323.29914772199</v>
      </c>
      <c r="S5" s="126">
        <v>125685.04552922399</v>
      </c>
      <c r="T5" s="126">
        <v>35666.080219050898</v>
      </c>
      <c r="U5" s="126">
        <v>35403.155673255103</v>
      </c>
      <c r="V5" s="126">
        <v>-4964.0574870311102</v>
      </c>
      <c r="W5" s="126">
        <v>12305.881160397301</v>
      </c>
      <c r="X5" s="128">
        <v>14772.8059471744</v>
      </c>
    </row>
    <row r="6" spans="1:33" ht="12.75" customHeight="1" x14ac:dyDescent="0.25">
      <c r="A6" s="125" t="s">
        <v>118</v>
      </c>
      <c r="B6" s="126">
        <v>10702.7171400929</v>
      </c>
      <c r="C6" s="126">
        <v>1369.17016053065</v>
      </c>
      <c r="D6" s="126">
        <v>26780.306739089599</v>
      </c>
      <c r="E6" s="126">
        <v>4103.0314980415096</v>
      </c>
      <c r="F6" s="126">
        <v>13586.8353057575</v>
      </c>
      <c r="G6" s="126">
        <v>45839.343703419298</v>
      </c>
      <c r="H6" s="126">
        <v>14358.7806463259</v>
      </c>
      <c r="I6" s="126">
        <v>4762.4554014203304</v>
      </c>
      <c r="J6" s="126">
        <v>5864.2391871308</v>
      </c>
      <c r="K6" s="126">
        <v>15276.8327335013</v>
      </c>
      <c r="L6" s="126">
        <v>23733.919213243302</v>
      </c>
      <c r="M6" s="126">
        <v>28919.624347913399</v>
      </c>
      <c r="N6" s="126">
        <v>28774.579372156</v>
      </c>
      <c r="O6" s="126">
        <v>121690.430901691</v>
      </c>
      <c r="P6" s="126">
        <v>178232.49174520301</v>
      </c>
      <c r="Q6" s="126">
        <v>26378.236710255798</v>
      </c>
      <c r="R6" s="127">
        <v>204610.728455459</v>
      </c>
      <c r="S6" s="126">
        <v>132510.86199065301</v>
      </c>
      <c r="T6" s="126">
        <v>39022.695112655798</v>
      </c>
      <c r="U6" s="126">
        <v>39326.084018085101</v>
      </c>
      <c r="V6" s="126">
        <v>-3354.7478003348901</v>
      </c>
      <c r="W6" s="126">
        <v>14576.3115534512</v>
      </c>
      <c r="X6" s="128">
        <v>17470.476419051502</v>
      </c>
    </row>
    <row r="7" spans="1:33" ht="13.2" x14ac:dyDescent="0.25">
      <c r="A7" s="125" t="s">
        <v>117</v>
      </c>
      <c r="B7" s="126">
        <v>11096.040125245299</v>
      </c>
      <c r="C7" s="126">
        <v>1323.5455247689399</v>
      </c>
      <c r="D7" s="126">
        <v>28771.939387287101</v>
      </c>
      <c r="E7" s="126">
        <v>4147.9442912023596</v>
      </c>
      <c r="F7" s="126">
        <v>14767.3098435391</v>
      </c>
      <c r="G7" s="126">
        <v>49010.739046797498</v>
      </c>
      <c r="H7" s="126">
        <v>15788.165107766001</v>
      </c>
      <c r="I7" s="126">
        <v>7828.9848829225002</v>
      </c>
      <c r="J7" s="126">
        <v>5332.9913265912101</v>
      </c>
      <c r="K7" s="126">
        <v>19180.401310808302</v>
      </c>
      <c r="L7" s="126">
        <v>25828.418468444299</v>
      </c>
      <c r="M7" s="126">
        <v>31498.314656968501</v>
      </c>
      <c r="N7" s="126">
        <v>28599.740226053898</v>
      </c>
      <c r="O7" s="126">
        <v>134057.015979555</v>
      </c>
      <c r="P7" s="126">
        <v>194163.79515159799</v>
      </c>
      <c r="Q7" s="126">
        <v>27349.439223400801</v>
      </c>
      <c r="R7" s="127">
        <v>221513.23437499799</v>
      </c>
      <c r="S7" s="126">
        <v>142658.329877749</v>
      </c>
      <c r="T7" s="126">
        <v>41810.459717367201</v>
      </c>
      <c r="U7" s="126">
        <v>41417.571128637799</v>
      </c>
      <c r="V7" s="126">
        <v>993.97887176562995</v>
      </c>
      <c r="W7" s="126">
        <v>15560.4751805381</v>
      </c>
      <c r="X7" s="128">
        <v>20927.580401059698</v>
      </c>
      <c r="Z7" s="1" t="s">
        <v>136</v>
      </c>
      <c r="AA7" s="1" t="s">
        <v>135</v>
      </c>
      <c r="AB7" s="1" t="s">
        <v>134</v>
      </c>
      <c r="AC7" s="1" t="s">
        <v>148</v>
      </c>
      <c r="AD7" s="1" t="s">
        <v>133</v>
      </c>
      <c r="AE7" s="1" t="s">
        <v>132</v>
      </c>
    </row>
    <row r="8" spans="1:33" ht="13.2" x14ac:dyDescent="0.25">
      <c r="A8" s="125" t="s">
        <v>116</v>
      </c>
      <c r="B8" s="126">
        <v>8906.1716757152699</v>
      </c>
      <c r="C8" s="126">
        <v>1457.3050270634899</v>
      </c>
      <c r="D8" s="126">
        <v>32835.275989805603</v>
      </c>
      <c r="E8" s="126">
        <v>5235.0712553275098</v>
      </c>
      <c r="F8" s="126">
        <v>15103.837575858101</v>
      </c>
      <c r="G8" s="126">
        <v>54631.489848054698</v>
      </c>
      <c r="H8" s="126">
        <v>16917.5207102764</v>
      </c>
      <c r="I8" s="126">
        <v>7429.6874855260003</v>
      </c>
      <c r="J8" s="126">
        <v>6510.1307746695502</v>
      </c>
      <c r="K8" s="126">
        <v>18763.7975368513</v>
      </c>
      <c r="L8" s="126">
        <v>27030.6209470996</v>
      </c>
      <c r="M8" s="126">
        <v>34128.359489449198</v>
      </c>
      <c r="N8" s="126">
        <v>36220.661730411397</v>
      </c>
      <c r="O8" s="126">
        <v>147000.77867428301</v>
      </c>
      <c r="P8" s="126">
        <v>210538.44019805299</v>
      </c>
      <c r="Q8" s="126">
        <v>28777.905636166099</v>
      </c>
      <c r="R8" s="127">
        <v>239316.34583421901</v>
      </c>
      <c r="S8" s="126">
        <v>156087.49891516101</v>
      </c>
      <c r="T8" s="126">
        <v>52323.642222572198</v>
      </c>
      <c r="U8" s="126">
        <v>43186.71401666</v>
      </c>
      <c r="V8" s="126">
        <v>-4417.1245984156703</v>
      </c>
      <c r="W8" s="126">
        <v>15084.715220001701</v>
      </c>
      <c r="X8" s="128">
        <v>22949.09994176</v>
      </c>
      <c r="Z8" s="80">
        <f>SUM(S5:S8)/SUM($R5:$R8)</f>
        <v>0.65157399218033119</v>
      </c>
      <c r="AA8" s="80">
        <f t="shared" ref="AA8:AD8" si="0">SUM(T5:T8)/SUM($R5:$R8)</f>
        <v>0.19750826512574113</v>
      </c>
      <c r="AB8" s="80">
        <f t="shared" si="0"/>
        <v>0.18640653787825773</v>
      </c>
      <c r="AC8" s="80">
        <f>SUM(V5:V8)/SUM($R5:$R8)</f>
        <v>-1.3737074094751519E-2</v>
      </c>
      <c r="AD8" s="80">
        <f t="shared" si="0"/>
        <v>6.7302096847125376E-2</v>
      </c>
      <c r="AE8" s="80">
        <f>SUM(X5:X8)/SUM($R5:$R8)</f>
        <v>8.9053817936704069E-2</v>
      </c>
      <c r="AG8" s="1">
        <f>SUM(B5:B8)/SUM(R5:R8)</f>
        <v>4.7684112083316611E-2</v>
      </c>
    </row>
    <row r="9" spans="1:33" ht="12.75" customHeight="1" x14ac:dyDescent="0.25">
      <c r="A9" s="129" t="s">
        <v>115</v>
      </c>
      <c r="B9" s="130">
        <v>12337.924977865399</v>
      </c>
      <c r="C9" s="130">
        <v>1492.97699116476</v>
      </c>
      <c r="D9" s="130">
        <v>28429.9669329399</v>
      </c>
      <c r="E9" s="130">
        <v>4706.5550527744099</v>
      </c>
      <c r="F9" s="130">
        <v>14442.609258623001</v>
      </c>
      <c r="G9" s="130">
        <v>49072.108235502099</v>
      </c>
      <c r="H9" s="130">
        <v>14821.3620847937</v>
      </c>
      <c r="I9" s="130">
        <v>4692.7108411536301</v>
      </c>
      <c r="J9" s="130">
        <v>5149.0622468402898</v>
      </c>
      <c r="K9" s="130">
        <v>16766.433446042702</v>
      </c>
      <c r="L9" s="130">
        <v>27560.593894465601</v>
      </c>
      <c r="M9" s="130">
        <v>32316.014692373799</v>
      </c>
      <c r="N9" s="130">
        <v>29408.362477307099</v>
      </c>
      <c r="O9" s="130">
        <v>130714.539682977</v>
      </c>
      <c r="P9" s="130">
        <v>192124.57289634401</v>
      </c>
      <c r="Q9" s="130">
        <v>26992.4764860875</v>
      </c>
      <c r="R9" s="131">
        <v>219117.04938243199</v>
      </c>
      <c r="S9" s="130">
        <v>147807.94462590301</v>
      </c>
      <c r="T9" s="130">
        <v>42139.016771511699</v>
      </c>
      <c r="U9" s="130">
        <v>42696.634956251197</v>
      </c>
      <c r="V9" s="130">
        <v>-7355.30157292068</v>
      </c>
      <c r="W9" s="130">
        <v>13162.000818774501</v>
      </c>
      <c r="X9" s="132">
        <v>19333.246217087799</v>
      </c>
      <c r="Z9" s="80">
        <f t="shared" ref="Z9:Z72" si="1">SUM(S6:S9)/SUM($R6:$R9)</f>
        <v>0.65463774637283301</v>
      </c>
      <c r="AA9" s="80">
        <f t="shared" ref="AA9:AA72" si="2">SUM(T6:T9)/SUM($R6:$R9)</f>
        <v>0.19817348443194041</v>
      </c>
      <c r="AB9" s="80">
        <f t="shared" ref="AB9:AC24" si="3">SUM(U6:U9)/SUM($R6:$R9)</f>
        <v>0.1883733175737827</v>
      </c>
      <c r="AC9" s="80">
        <f t="shared" si="3"/>
        <v>-1.5977703391793992E-2</v>
      </c>
      <c r="AD9" s="80">
        <f t="shared" ref="AD9:AD72" si="4">SUM(W6:W9)/SUM($R6:$R9)</f>
        <v>6.6003071752930034E-2</v>
      </c>
      <c r="AE9" s="80">
        <f t="shared" ref="AE9:AE72" si="5">SUM(X6:X9)/SUM($R6:$R9)</f>
        <v>9.1209916739692393E-2</v>
      </c>
    </row>
    <row r="10" spans="1:33" ht="12.75" customHeight="1" x14ac:dyDescent="0.25">
      <c r="A10" s="129" t="s">
        <v>114</v>
      </c>
      <c r="B10" s="130">
        <v>11625.102240345999</v>
      </c>
      <c r="C10" s="130">
        <v>1446.9526970955201</v>
      </c>
      <c r="D10" s="130">
        <v>33389.055866554198</v>
      </c>
      <c r="E10" s="130">
        <v>4949.3676895389499</v>
      </c>
      <c r="F10" s="130">
        <v>15850.338297164501</v>
      </c>
      <c r="G10" s="130">
        <v>55635.714550353201</v>
      </c>
      <c r="H10" s="130">
        <v>16218.3894541887</v>
      </c>
      <c r="I10" s="130">
        <v>6214.5964052664704</v>
      </c>
      <c r="J10" s="130">
        <v>5998.0898393632797</v>
      </c>
      <c r="K10" s="130">
        <v>15929.132682843099</v>
      </c>
      <c r="L10" s="130">
        <v>29218.058134207298</v>
      </c>
      <c r="M10" s="130">
        <v>32266.028932529302</v>
      </c>
      <c r="N10" s="130">
        <v>31184.032513117501</v>
      </c>
      <c r="O10" s="130">
        <v>137028.32796151601</v>
      </c>
      <c r="P10" s="130">
        <v>204289.14475221501</v>
      </c>
      <c r="Q10" s="130">
        <v>28600.399445925701</v>
      </c>
      <c r="R10" s="131">
        <v>232889.54419814001</v>
      </c>
      <c r="S10" s="130">
        <v>154446.529400787</v>
      </c>
      <c r="T10" s="130">
        <v>45484.648066843598</v>
      </c>
      <c r="U10" s="130">
        <v>46189.457864415199</v>
      </c>
      <c r="V10" s="130">
        <v>-8062.7418876664997</v>
      </c>
      <c r="W10" s="130">
        <v>17401.764342269002</v>
      </c>
      <c r="X10" s="132">
        <v>22570.113588508098</v>
      </c>
      <c r="Z10" s="80">
        <f t="shared" si="1"/>
        <v>0.65838791239445371</v>
      </c>
      <c r="AA10" s="80">
        <f t="shared" si="2"/>
        <v>0.19911323849458937</v>
      </c>
      <c r="AB10" s="80">
        <f t="shared" si="3"/>
        <v>0.19005642298956058</v>
      </c>
      <c r="AC10" s="80">
        <f t="shared" ref="AC10:AC73" si="6">SUM(V7:V10)/SUM($R7:$R10)</f>
        <v>-2.0640274485414983E-2</v>
      </c>
      <c r="AD10" s="80">
        <f t="shared" si="4"/>
        <v>6.7053604271031783E-2</v>
      </c>
      <c r="AE10" s="80">
        <f t="shared" si="5"/>
        <v>9.397090366422016E-2</v>
      </c>
    </row>
    <row r="11" spans="1:33" ht="12.75" customHeight="1" x14ac:dyDescent="0.25">
      <c r="A11" s="129" t="s">
        <v>113</v>
      </c>
      <c r="B11" s="130">
        <v>10871.340287753899</v>
      </c>
      <c r="C11" s="130">
        <v>1424.7206608860499</v>
      </c>
      <c r="D11" s="130">
        <v>33163.222326369098</v>
      </c>
      <c r="E11" s="130">
        <v>5341.4545380667096</v>
      </c>
      <c r="F11" s="130">
        <v>17159.6223312414</v>
      </c>
      <c r="G11" s="130">
        <v>57089.019856563304</v>
      </c>
      <c r="H11" s="130">
        <v>17387.384456610002</v>
      </c>
      <c r="I11" s="130">
        <v>8785.2724837529004</v>
      </c>
      <c r="J11" s="130">
        <v>7054.23856516458</v>
      </c>
      <c r="K11" s="130">
        <v>20023.216318621198</v>
      </c>
      <c r="L11" s="130">
        <v>30131.307206772599</v>
      </c>
      <c r="M11" s="130">
        <v>34272.665974160001</v>
      </c>
      <c r="N11" s="130">
        <v>31008.413965601201</v>
      </c>
      <c r="O11" s="130">
        <v>148662.49897068201</v>
      </c>
      <c r="P11" s="130">
        <v>216622.859115</v>
      </c>
      <c r="Q11" s="130">
        <v>29555.621981753498</v>
      </c>
      <c r="R11" s="131">
        <v>246178.48109675301</v>
      </c>
      <c r="S11" s="130">
        <v>157597.812218876</v>
      </c>
      <c r="T11" s="130">
        <v>45829.9437727595</v>
      </c>
      <c r="U11" s="130">
        <v>47287.134029045803</v>
      </c>
      <c r="V11" s="130">
        <v>2106.21793698895</v>
      </c>
      <c r="W11" s="130">
        <v>18528.582860457402</v>
      </c>
      <c r="X11" s="132">
        <v>25171.209721374202</v>
      </c>
      <c r="Z11" s="80">
        <f t="shared" si="1"/>
        <v>0.6570014420081004</v>
      </c>
      <c r="AA11" s="80">
        <f t="shared" si="2"/>
        <v>0.19816210063161113</v>
      </c>
      <c r="AB11" s="80">
        <f t="shared" si="3"/>
        <v>0.19131698037161921</v>
      </c>
      <c r="AC11" s="80">
        <f t="shared" si="6"/>
        <v>-1.891085147619314E-2</v>
      </c>
      <c r="AD11" s="80">
        <f t="shared" si="4"/>
        <v>6.8455430399758363E-2</v>
      </c>
      <c r="AE11" s="80">
        <f t="shared" si="5"/>
        <v>9.6025101934895232E-2</v>
      </c>
    </row>
    <row r="12" spans="1:33" ht="12.75" customHeight="1" x14ac:dyDescent="0.25">
      <c r="A12" s="129" t="s">
        <v>112</v>
      </c>
      <c r="B12" s="130">
        <v>9771.4590553261405</v>
      </c>
      <c r="C12" s="130">
        <v>1655.5427260314</v>
      </c>
      <c r="D12" s="130">
        <v>28966.6805317697</v>
      </c>
      <c r="E12" s="130">
        <v>5462.4749616389399</v>
      </c>
      <c r="F12" s="130">
        <v>17234.897498697101</v>
      </c>
      <c r="G12" s="130">
        <v>53319.595718137098</v>
      </c>
      <c r="H12" s="130">
        <v>17353.297538544099</v>
      </c>
      <c r="I12" s="130">
        <v>9338.8115782205005</v>
      </c>
      <c r="J12" s="130">
        <v>7681.8342908325503</v>
      </c>
      <c r="K12" s="130">
        <v>21134.752624295499</v>
      </c>
      <c r="L12" s="130">
        <v>31601.610294518599</v>
      </c>
      <c r="M12" s="130">
        <v>35384.418648644903</v>
      </c>
      <c r="N12" s="130">
        <v>38120.352359612203</v>
      </c>
      <c r="O12" s="130">
        <v>160615.07733466799</v>
      </c>
      <c r="P12" s="130">
        <v>223706.13210813099</v>
      </c>
      <c r="Q12" s="130">
        <v>30197.989303354399</v>
      </c>
      <c r="R12" s="131">
        <v>253904.121411486</v>
      </c>
      <c r="S12" s="130">
        <v>161953.64206206301</v>
      </c>
      <c r="T12" s="130">
        <v>52539.8226152481</v>
      </c>
      <c r="U12" s="130">
        <v>45893.848726554803</v>
      </c>
      <c r="V12" s="130">
        <v>373.73778336308197</v>
      </c>
      <c r="W12" s="130">
        <v>17398.225096545499</v>
      </c>
      <c r="X12" s="132">
        <v>24255.154872288898</v>
      </c>
      <c r="Z12" s="80">
        <f t="shared" si="1"/>
        <v>0.6530962969247126</v>
      </c>
      <c r="AA12" s="80">
        <f t="shared" si="2"/>
        <v>0.19535294801204048</v>
      </c>
      <c r="AB12" s="80">
        <f t="shared" si="3"/>
        <v>0.19122901123571176</v>
      </c>
      <c r="AC12" s="80">
        <f t="shared" si="6"/>
        <v>-1.3589155084822831E-2</v>
      </c>
      <c r="AD12" s="80">
        <f t="shared" si="4"/>
        <v>6.9836495772864715E-2</v>
      </c>
      <c r="AE12" s="80">
        <f t="shared" si="5"/>
        <v>9.5925596860506501E-2</v>
      </c>
    </row>
    <row r="13" spans="1:33" ht="12.75" customHeight="1" x14ac:dyDescent="0.25">
      <c r="A13" s="125" t="s">
        <v>111</v>
      </c>
      <c r="B13" s="126">
        <v>11868.8393526043</v>
      </c>
      <c r="C13" s="126">
        <v>1383.1795579724301</v>
      </c>
      <c r="D13" s="126">
        <v>28092.0172819037</v>
      </c>
      <c r="E13" s="126">
        <v>6249.2830683473603</v>
      </c>
      <c r="F13" s="126">
        <v>16730.4357712048</v>
      </c>
      <c r="G13" s="126">
        <v>52454.915679428297</v>
      </c>
      <c r="H13" s="126">
        <v>14963.2652987826</v>
      </c>
      <c r="I13" s="126">
        <v>5398.9416147296597</v>
      </c>
      <c r="J13" s="126">
        <v>8064.6741280505203</v>
      </c>
      <c r="K13" s="126">
        <v>18101.4807761261</v>
      </c>
      <c r="L13" s="126">
        <v>30035.679219599599</v>
      </c>
      <c r="M13" s="126">
        <v>34227.484303157798</v>
      </c>
      <c r="N13" s="126">
        <v>31326.015399165299</v>
      </c>
      <c r="O13" s="126">
        <v>142117.54073961201</v>
      </c>
      <c r="P13" s="126">
        <v>206441.29577164401</v>
      </c>
      <c r="Q13" s="126">
        <v>29259.4061356815</v>
      </c>
      <c r="R13" s="127">
        <v>235700.701907326</v>
      </c>
      <c r="S13" s="126">
        <v>157102.91027367601</v>
      </c>
      <c r="T13" s="126">
        <v>46994.030117266899</v>
      </c>
      <c r="U13" s="126">
        <v>45594.776960241797</v>
      </c>
      <c r="V13" s="126">
        <v>-8375.5260588199308</v>
      </c>
      <c r="W13" s="126">
        <v>16098.854683637501</v>
      </c>
      <c r="X13" s="128">
        <v>21714.344068676099</v>
      </c>
      <c r="Z13" s="80">
        <f t="shared" si="1"/>
        <v>0.65151087372644778</v>
      </c>
      <c r="AA13" s="80">
        <f t="shared" si="2"/>
        <v>0.1970205367531945</v>
      </c>
      <c r="AB13" s="80">
        <f t="shared" si="3"/>
        <v>0.19094704455169415</v>
      </c>
      <c r="AC13" s="80">
        <f t="shared" si="6"/>
        <v>-1.4409727955222997E-2</v>
      </c>
      <c r="AD13" s="80">
        <f t="shared" si="4"/>
        <v>7.1672729427968332E-2</v>
      </c>
      <c r="AE13" s="80">
        <f t="shared" si="5"/>
        <v>9.6741456504081322E-2</v>
      </c>
    </row>
    <row r="14" spans="1:33" ht="12.75" customHeight="1" x14ac:dyDescent="0.25">
      <c r="A14" s="125" t="s">
        <v>110</v>
      </c>
      <c r="B14" s="126">
        <v>14201.6840427963</v>
      </c>
      <c r="C14" s="126">
        <v>1122.2193815589001</v>
      </c>
      <c r="D14" s="126">
        <v>33171.071540269302</v>
      </c>
      <c r="E14" s="126">
        <v>6137.0584438019496</v>
      </c>
      <c r="F14" s="126">
        <v>17952.189740141101</v>
      </c>
      <c r="G14" s="126">
        <v>58382.539105771197</v>
      </c>
      <c r="H14" s="126">
        <v>16933.787167754599</v>
      </c>
      <c r="I14" s="126">
        <v>6723.7828995944401</v>
      </c>
      <c r="J14" s="126">
        <v>8271.5616843715106</v>
      </c>
      <c r="K14" s="126">
        <v>17206.136884862699</v>
      </c>
      <c r="L14" s="126">
        <v>31041.849612074999</v>
      </c>
      <c r="M14" s="126">
        <v>35130.659138662602</v>
      </c>
      <c r="N14" s="126">
        <v>33246.572763225297</v>
      </c>
      <c r="O14" s="126">
        <v>148554.350150546</v>
      </c>
      <c r="P14" s="126">
        <v>221138.57329911401</v>
      </c>
      <c r="Q14" s="126">
        <v>30797.305671979801</v>
      </c>
      <c r="R14" s="127">
        <v>251935.878971094</v>
      </c>
      <c r="S14" s="126">
        <v>159193.94315707899</v>
      </c>
      <c r="T14" s="126">
        <v>49306.681275901698</v>
      </c>
      <c r="U14" s="126">
        <v>48379.306747027702</v>
      </c>
      <c r="V14" s="126">
        <v>-852.94638287945804</v>
      </c>
      <c r="W14" s="126">
        <v>18804.595297616001</v>
      </c>
      <c r="X14" s="128">
        <v>22895.701123651601</v>
      </c>
      <c r="Z14" s="80">
        <f t="shared" si="1"/>
        <v>0.64375413417760929</v>
      </c>
      <c r="AA14" s="80">
        <f t="shared" si="2"/>
        <v>0.19709091516649141</v>
      </c>
      <c r="AB14" s="80">
        <f t="shared" si="3"/>
        <v>0.18948206090435438</v>
      </c>
      <c r="AC14" s="80">
        <f t="shared" si="6"/>
        <v>-6.8324244733288103E-3</v>
      </c>
      <c r="AD14" s="80">
        <f t="shared" si="4"/>
        <v>7.1710926677961181E-2</v>
      </c>
      <c r="AE14" s="80">
        <f t="shared" si="5"/>
        <v>9.5205612453087979E-2</v>
      </c>
    </row>
    <row r="15" spans="1:33" ht="12.75" customHeight="1" x14ac:dyDescent="0.25">
      <c r="A15" s="125" t="s">
        <v>109</v>
      </c>
      <c r="B15" s="126">
        <v>13142.7177353768</v>
      </c>
      <c r="C15" s="126">
        <v>1354.27404918568</v>
      </c>
      <c r="D15" s="126">
        <v>32581.8979457807</v>
      </c>
      <c r="E15" s="126">
        <v>6202.8460211928996</v>
      </c>
      <c r="F15" s="126">
        <v>17972.501704333401</v>
      </c>
      <c r="G15" s="126">
        <v>58111.519720492703</v>
      </c>
      <c r="H15" s="126">
        <v>17431.797859936501</v>
      </c>
      <c r="I15" s="126">
        <v>8717.7704402191303</v>
      </c>
      <c r="J15" s="126">
        <v>8382.7901188858705</v>
      </c>
      <c r="K15" s="126">
        <v>21560.615340176799</v>
      </c>
      <c r="L15" s="126">
        <v>31412.754952623502</v>
      </c>
      <c r="M15" s="126">
        <v>36224.371521686997</v>
      </c>
      <c r="N15" s="126">
        <v>33031.629851980499</v>
      </c>
      <c r="O15" s="126">
        <v>156761.73008550901</v>
      </c>
      <c r="P15" s="126">
        <v>228015.96754137901</v>
      </c>
      <c r="Q15" s="126">
        <v>30027.318084395301</v>
      </c>
      <c r="R15" s="127">
        <v>258043.28562577401</v>
      </c>
      <c r="S15" s="126">
        <v>163447.30979296201</v>
      </c>
      <c r="T15" s="126">
        <v>49839.273578795197</v>
      </c>
      <c r="U15" s="126">
        <v>47636.032295500401</v>
      </c>
      <c r="V15" s="126">
        <v>3701.0354509016502</v>
      </c>
      <c r="W15" s="126">
        <v>18785.813594897601</v>
      </c>
      <c r="X15" s="128">
        <v>25366.179087282999</v>
      </c>
      <c r="Z15" s="80">
        <f t="shared" si="1"/>
        <v>0.64196487042958761</v>
      </c>
      <c r="AA15" s="80">
        <f t="shared" si="2"/>
        <v>0.19876249518711933</v>
      </c>
      <c r="AB15" s="80">
        <f t="shared" si="3"/>
        <v>0.18758200110858678</v>
      </c>
      <c r="AC15" s="80">
        <f t="shared" si="6"/>
        <v>-5.1558441008854941E-3</v>
      </c>
      <c r="AD15" s="80">
        <f t="shared" si="4"/>
        <v>7.111707423497983E-2</v>
      </c>
      <c r="AE15" s="80">
        <f t="shared" si="5"/>
        <v>9.4270596859389155E-2</v>
      </c>
    </row>
    <row r="16" spans="1:33" ht="12.75" customHeight="1" x14ac:dyDescent="0.25">
      <c r="A16" s="125" t="s">
        <v>108</v>
      </c>
      <c r="B16" s="126">
        <v>8398.8812104903409</v>
      </c>
      <c r="C16" s="126">
        <v>1632.3869539396701</v>
      </c>
      <c r="D16" s="126">
        <v>27992.154783003301</v>
      </c>
      <c r="E16" s="126">
        <v>6082.2202366452002</v>
      </c>
      <c r="F16" s="126">
        <v>17052.184326996401</v>
      </c>
      <c r="G16" s="126">
        <v>52758.946300584597</v>
      </c>
      <c r="H16" s="126">
        <v>16606.835041070801</v>
      </c>
      <c r="I16" s="126">
        <v>8219.0696032119795</v>
      </c>
      <c r="J16" s="126">
        <v>9210.4451575164894</v>
      </c>
      <c r="K16" s="126">
        <v>22707.1166786381</v>
      </c>
      <c r="L16" s="126">
        <v>32438.425903966901</v>
      </c>
      <c r="M16" s="126">
        <v>35005.968585090501</v>
      </c>
      <c r="N16" s="126">
        <v>41001.3584017619</v>
      </c>
      <c r="O16" s="126">
        <v>165189.219371257</v>
      </c>
      <c r="P16" s="126">
        <v>226347.04688233201</v>
      </c>
      <c r="Q16" s="126">
        <v>30324.105826953401</v>
      </c>
      <c r="R16" s="127">
        <v>256671.152709285</v>
      </c>
      <c r="S16" s="126">
        <v>163186.842166516</v>
      </c>
      <c r="T16" s="126">
        <v>55037.192922530201</v>
      </c>
      <c r="U16" s="126">
        <v>44249.303166812198</v>
      </c>
      <c r="V16" s="126">
        <v>1742.5938019482001</v>
      </c>
      <c r="W16" s="126">
        <v>16781.028183936502</v>
      </c>
      <c r="X16" s="128">
        <v>24325.8075324581</v>
      </c>
      <c r="Z16" s="80">
        <f t="shared" si="1"/>
        <v>0.64142300757545567</v>
      </c>
      <c r="AA16" s="80">
        <f t="shared" si="2"/>
        <v>0.20070531584070514</v>
      </c>
      <c r="AB16" s="80">
        <f t="shared" si="3"/>
        <v>0.1854234849937316</v>
      </c>
      <c r="AC16" s="80">
        <f t="shared" si="6"/>
        <v>-3.7759658206557361E-3</v>
      </c>
      <c r="AD16" s="80">
        <f t="shared" si="4"/>
        <v>7.0305003346416484E-2</v>
      </c>
      <c r="AE16" s="80">
        <f t="shared" si="5"/>
        <v>9.4080845935653717E-2</v>
      </c>
    </row>
    <row r="17" spans="1:31" ht="12.75" customHeight="1" x14ac:dyDescent="0.25">
      <c r="A17" s="129" t="s">
        <v>107</v>
      </c>
      <c r="B17" s="130">
        <v>14190.1786244779</v>
      </c>
      <c r="C17" s="130">
        <v>1560.17114208014</v>
      </c>
      <c r="D17" s="130">
        <v>26994.515649307199</v>
      </c>
      <c r="E17" s="130">
        <v>6530.6814538419503</v>
      </c>
      <c r="F17" s="130">
        <v>15918.899223263001</v>
      </c>
      <c r="G17" s="130">
        <v>51004.267468492297</v>
      </c>
      <c r="H17" s="130">
        <v>15395.2386392889</v>
      </c>
      <c r="I17" s="130">
        <v>6144.79159624977</v>
      </c>
      <c r="J17" s="130">
        <v>9602.1022564515606</v>
      </c>
      <c r="K17" s="130">
        <v>17730.546596566401</v>
      </c>
      <c r="L17" s="130">
        <v>29215.0507459404</v>
      </c>
      <c r="M17" s="130">
        <v>39521.592112594299</v>
      </c>
      <c r="N17" s="130">
        <v>33876.531304051299</v>
      </c>
      <c r="O17" s="130">
        <v>151485.85325114301</v>
      </c>
      <c r="P17" s="130">
        <v>216680.29934411301</v>
      </c>
      <c r="Q17" s="130">
        <v>33987.694571915497</v>
      </c>
      <c r="R17" s="131">
        <v>250667.993916028</v>
      </c>
      <c r="S17" s="130">
        <v>164892.67123278099</v>
      </c>
      <c r="T17" s="130">
        <v>48863.088353182196</v>
      </c>
      <c r="U17" s="130">
        <v>44120.584176554301</v>
      </c>
      <c r="V17" s="130">
        <v>-3514.9794935076102</v>
      </c>
      <c r="W17" s="130">
        <v>22153.373714190198</v>
      </c>
      <c r="X17" s="132">
        <v>25846.744067171701</v>
      </c>
      <c r="Z17" s="80">
        <f t="shared" si="1"/>
        <v>0.63964322589217748</v>
      </c>
      <c r="AA17" s="80">
        <f t="shared" si="2"/>
        <v>0.19958967993653293</v>
      </c>
      <c r="AB17" s="80">
        <f t="shared" si="3"/>
        <v>0.18124634576210347</v>
      </c>
      <c r="AC17" s="80">
        <f t="shared" si="6"/>
        <v>1.0573911474870226E-3</v>
      </c>
      <c r="AD17" s="80">
        <f t="shared" si="4"/>
        <v>7.5222091204379574E-2</v>
      </c>
      <c r="AE17" s="80">
        <f t="shared" si="5"/>
        <v>9.675873394268085E-2</v>
      </c>
    </row>
    <row r="18" spans="1:31" ht="12.75" customHeight="1" x14ac:dyDescent="0.25">
      <c r="A18" s="129" t="s">
        <v>106</v>
      </c>
      <c r="B18" s="130">
        <v>13487.279268210101</v>
      </c>
      <c r="C18" s="130">
        <v>1562.1891364005601</v>
      </c>
      <c r="D18" s="130">
        <v>37291.374345370503</v>
      </c>
      <c r="E18" s="130">
        <v>6672.5116730290001</v>
      </c>
      <c r="F18" s="130">
        <v>16951.543230886298</v>
      </c>
      <c r="G18" s="130">
        <v>62477.618385686401</v>
      </c>
      <c r="H18" s="130">
        <v>17623.557480667499</v>
      </c>
      <c r="I18" s="130">
        <v>6282.1583570901003</v>
      </c>
      <c r="J18" s="130">
        <v>9021.6070562758105</v>
      </c>
      <c r="K18" s="130">
        <v>16830.554670085399</v>
      </c>
      <c r="L18" s="130">
        <v>30343.615418324898</v>
      </c>
      <c r="M18" s="130">
        <v>41053.262341928901</v>
      </c>
      <c r="N18" s="130">
        <v>35928.300544093501</v>
      </c>
      <c r="O18" s="130">
        <v>157083.05586846601</v>
      </c>
      <c r="P18" s="130">
        <v>233047.95352236301</v>
      </c>
      <c r="Q18" s="130">
        <v>35660.977429391103</v>
      </c>
      <c r="R18" s="131">
        <v>268708.93095175398</v>
      </c>
      <c r="S18" s="130">
        <v>170252.07358346999</v>
      </c>
      <c r="T18" s="130">
        <v>51748.671930550197</v>
      </c>
      <c r="U18" s="130">
        <v>47152.457998667502</v>
      </c>
      <c r="V18" s="130">
        <v>3828.6672222895299</v>
      </c>
      <c r="W18" s="130">
        <v>24727.753853892798</v>
      </c>
      <c r="X18" s="132">
        <v>29000.693637116499</v>
      </c>
      <c r="Z18" s="80">
        <f t="shared" si="1"/>
        <v>0.6399617290352696</v>
      </c>
      <c r="AA18" s="80">
        <f t="shared" si="2"/>
        <v>0.19871380237487826</v>
      </c>
      <c r="AB18" s="80">
        <f t="shared" si="3"/>
        <v>0.17712011158302962</v>
      </c>
      <c r="AC18" s="80">
        <f t="shared" si="6"/>
        <v>5.5675128779723217E-3</v>
      </c>
      <c r="AD18" s="80">
        <f t="shared" si="4"/>
        <v>7.9729869410721119E-2</v>
      </c>
      <c r="AE18" s="80">
        <f t="shared" si="5"/>
        <v>0.10109302528187106</v>
      </c>
    </row>
    <row r="19" spans="1:31" ht="12.75" customHeight="1" x14ac:dyDescent="0.25">
      <c r="A19" s="129" t="s">
        <v>105</v>
      </c>
      <c r="B19" s="130">
        <v>11736.0064417631</v>
      </c>
      <c r="C19" s="130">
        <v>2242.7745305783201</v>
      </c>
      <c r="D19" s="130">
        <v>34583.057265053503</v>
      </c>
      <c r="E19" s="130">
        <v>7361.2809448042999</v>
      </c>
      <c r="F19" s="130">
        <v>16957.668020332902</v>
      </c>
      <c r="G19" s="130">
        <v>61144.780760768997</v>
      </c>
      <c r="H19" s="130">
        <v>18216.773389096899</v>
      </c>
      <c r="I19" s="130">
        <v>7840.18784910042</v>
      </c>
      <c r="J19" s="130">
        <v>7601.1040008608497</v>
      </c>
      <c r="K19" s="130">
        <v>21311.22876813</v>
      </c>
      <c r="L19" s="130">
        <v>31426.859502940599</v>
      </c>
      <c r="M19" s="130">
        <v>42058.267114625902</v>
      </c>
      <c r="N19" s="130">
        <v>35880.474961505701</v>
      </c>
      <c r="O19" s="130">
        <v>164334.89558626001</v>
      </c>
      <c r="P19" s="130">
        <v>237215.68278879201</v>
      </c>
      <c r="Q19" s="130">
        <v>36909.873088139502</v>
      </c>
      <c r="R19" s="131">
        <v>274125.55587693199</v>
      </c>
      <c r="S19" s="130">
        <v>178811.438940872</v>
      </c>
      <c r="T19" s="130">
        <v>53944.092402026297</v>
      </c>
      <c r="U19" s="130">
        <v>46383.160999336498</v>
      </c>
      <c r="V19" s="130">
        <v>311.873979106094</v>
      </c>
      <c r="W19" s="130">
        <v>27646.2199609612</v>
      </c>
      <c r="X19" s="132">
        <v>32971.230405370399</v>
      </c>
      <c r="Z19" s="80">
        <f t="shared" si="1"/>
        <v>0.64479149385662049</v>
      </c>
      <c r="AA19" s="80">
        <f t="shared" si="2"/>
        <v>0.19957942089913433</v>
      </c>
      <c r="AB19" s="80">
        <f t="shared" si="3"/>
        <v>0.17321469569092793</v>
      </c>
      <c r="AC19" s="80">
        <f t="shared" si="6"/>
        <v>2.2550132991316875E-3</v>
      </c>
      <c r="AD19" s="80">
        <f t="shared" si="4"/>
        <v>8.6945979983014204E-2</v>
      </c>
      <c r="AE19" s="80">
        <f t="shared" si="5"/>
        <v>0.10678660372882899</v>
      </c>
    </row>
    <row r="20" spans="1:31" ht="12.75" customHeight="1" x14ac:dyDescent="0.25">
      <c r="A20" s="129" t="s">
        <v>104</v>
      </c>
      <c r="B20" s="130">
        <v>11121.362642960599</v>
      </c>
      <c r="C20" s="130">
        <v>2601.45620153563</v>
      </c>
      <c r="D20" s="130">
        <v>35012.256763132798</v>
      </c>
      <c r="E20" s="130">
        <v>7228.8120994068504</v>
      </c>
      <c r="F20" s="130">
        <v>17072.060431607599</v>
      </c>
      <c r="G20" s="130">
        <v>61914.585495682797</v>
      </c>
      <c r="H20" s="130">
        <v>20358.697607482402</v>
      </c>
      <c r="I20" s="130">
        <v>9266.8033594308108</v>
      </c>
      <c r="J20" s="130">
        <v>7582.5800058929799</v>
      </c>
      <c r="K20" s="130">
        <v>22638.280680749798</v>
      </c>
      <c r="L20" s="130">
        <v>32723.162144285201</v>
      </c>
      <c r="M20" s="130">
        <v>44951.078247802798</v>
      </c>
      <c r="N20" s="130">
        <v>44417.061391249401</v>
      </c>
      <c r="O20" s="130">
        <v>181937.663436893</v>
      </c>
      <c r="P20" s="130">
        <v>254973.61157553701</v>
      </c>
      <c r="Q20" s="130">
        <v>39234.363733741899</v>
      </c>
      <c r="R20" s="131">
        <v>294207.97530927899</v>
      </c>
      <c r="S20" s="130">
        <v>189576.238411814</v>
      </c>
      <c r="T20" s="130">
        <v>60622.543291463197</v>
      </c>
      <c r="U20" s="130">
        <v>47431.808276397802</v>
      </c>
      <c r="V20" s="130">
        <v>3434.48643161767</v>
      </c>
      <c r="W20" s="130">
        <v>29511.050951170899</v>
      </c>
      <c r="X20" s="132">
        <v>36368.1520531844</v>
      </c>
      <c r="Z20" s="80">
        <f t="shared" si="1"/>
        <v>0.64680119442927764</v>
      </c>
      <c r="AA20" s="80">
        <f t="shared" si="2"/>
        <v>0.1978269076844662</v>
      </c>
      <c r="AB20" s="80">
        <f t="shared" si="3"/>
        <v>0.17016294218814471</v>
      </c>
      <c r="AC20" s="80">
        <f t="shared" si="6"/>
        <v>3.7326552456200222E-3</v>
      </c>
      <c r="AD20" s="80">
        <f t="shared" si="4"/>
        <v>9.5648982595650175E-2</v>
      </c>
      <c r="AE20" s="80">
        <f t="shared" si="5"/>
        <v>0.11417268214315894</v>
      </c>
    </row>
    <row r="21" spans="1:31" ht="12.75" customHeight="1" x14ac:dyDescent="0.25">
      <c r="A21" s="125" t="s">
        <v>103</v>
      </c>
      <c r="B21" s="126">
        <v>16346.8580165082</v>
      </c>
      <c r="C21" s="126">
        <v>2956.3757078274002</v>
      </c>
      <c r="D21" s="126">
        <v>35034.303835943101</v>
      </c>
      <c r="E21" s="126">
        <v>7445.7142699083097</v>
      </c>
      <c r="F21" s="126">
        <v>16949.141379131201</v>
      </c>
      <c r="G21" s="126">
        <v>62385.535192809999</v>
      </c>
      <c r="H21" s="126">
        <v>18518.723394393</v>
      </c>
      <c r="I21" s="126">
        <v>7423.3923491000396</v>
      </c>
      <c r="J21" s="126">
        <v>11633.280812982501</v>
      </c>
      <c r="K21" s="126">
        <v>16057.463782807299</v>
      </c>
      <c r="L21" s="126">
        <v>30302.018001571101</v>
      </c>
      <c r="M21" s="126">
        <v>39855.309726682201</v>
      </c>
      <c r="N21" s="126">
        <v>36254.075446210598</v>
      </c>
      <c r="O21" s="126">
        <v>160044.26351374699</v>
      </c>
      <c r="P21" s="126">
        <v>238776.65672306501</v>
      </c>
      <c r="Q21" s="126">
        <v>38150.249487270798</v>
      </c>
      <c r="R21" s="127">
        <v>276926.90621033602</v>
      </c>
      <c r="S21" s="126">
        <v>176025.22598448599</v>
      </c>
      <c r="T21" s="126">
        <v>49216.445633064599</v>
      </c>
      <c r="U21" s="126">
        <v>56886.922621220001</v>
      </c>
      <c r="V21" s="126">
        <v>-496.53574312817</v>
      </c>
      <c r="W21" s="126">
        <v>26401.8531289946</v>
      </c>
      <c r="X21" s="128">
        <v>31107.005414301399</v>
      </c>
      <c r="Z21" s="80">
        <f t="shared" si="1"/>
        <v>0.64154814057435572</v>
      </c>
      <c r="AA21" s="80">
        <f t="shared" si="2"/>
        <v>0.19348086166559184</v>
      </c>
      <c r="AB21" s="80">
        <f t="shared" si="3"/>
        <v>0.17761202014825905</v>
      </c>
      <c r="AC21" s="80">
        <f t="shared" si="6"/>
        <v>6.3542967077995236E-3</v>
      </c>
      <c r="AD21" s="80">
        <f t="shared" si="4"/>
        <v>9.7208128851494435E-2</v>
      </c>
      <c r="AE21" s="80">
        <f t="shared" si="5"/>
        <v>0.11620344794750131</v>
      </c>
    </row>
    <row r="22" spans="1:31" ht="12.75" customHeight="1" x14ac:dyDescent="0.25">
      <c r="A22" s="125" t="s">
        <v>102</v>
      </c>
      <c r="B22" s="126">
        <v>15217.7527236242</v>
      </c>
      <c r="C22" s="126">
        <v>2842.5253881927501</v>
      </c>
      <c r="D22" s="126">
        <v>41600.1357813309</v>
      </c>
      <c r="E22" s="126">
        <v>7536.9481836227997</v>
      </c>
      <c r="F22" s="126">
        <v>18483.838122702098</v>
      </c>
      <c r="G22" s="126">
        <v>70463.447475848603</v>
      </c>
      <c r="H22" s="126">
        <v>20038.878307417999</v>
      </c>
      <c r="I22" s="126">
        <v>8687.8167097585701</v>
      </c>
      <c r="J22" s="126">
        <v>10669.6124930404</v>
      </c>
      <c r="K22" s="126">
        <v>15132.257125557901</v>
      </c>
      <c r="L22" s="126">
        <v>30842.011745242198</v>
      </c>
      <c r="M22" s="126">
        <v>42838.203165582301</v>
      </c>
      <c r="N22" s="126">
        <v>38673.311700179802</v>
      </c>
      <c r="O22" s="126">
        <v>166882.09124677899</v>
      </c>
      <c r="P22" s="126">
        <v>252563.291446252</v>
      </c>
      <c r="Q22" s="126">
        <v>40225.266537552598</v>
      </c>
      <c r="R22" s="127">
        <v>292788.55798380502</v>
      </c>
      <c r="S22" s="126">
        <v>189995.882576545</v>
      </c>
      <c r="T22" s="126">
        <v>52695.368312609498</v>
      </c>
      <c r="U22" s="126">
        <v>53911.0787355715</v>
      </c>
      <c r="V22" s="126">
        <v>930.54334597628599</v>
      </c>
      <c r="W22" s="126">
        <v>30238.765783907798</v>
      </c>
      <c r="X22" s="128">
        <v>34983.0807708059</v>
      </c>
      <c r="Z22" s="80">
        <f t="shared" si="1"/>
        <v>0.64532264330875067</v>
      </c>
      <c r="AA22" s="80">
        <f t="shared" si="2"/>
        <v>0.19021891897265236</v>
      </c>
      <c r="AB22" s="80">
        <f t="shared" si="3"/>
        <v>0.17979276064835967</v>
      </c>
      <c r="AC22" s="80">
        <f t="shared" si="6"/>
        <v>3.6732759578375989E-3</v>
      </c>
      <c r="AD22" s="80">
        <f t="shared" si="4"/>
        <v>9.9993840587681931E-2</v>
      </c>
      <c r="AE22" s="80">
        <f t="shared" si="5"/>
        <v>0.11900143947528347</v>
      </c>
    </row>
    <row r="23" spans="1:31" ht="12.75" customHeight="1" x14ac:dyDescent="0.25">
      <c r="A23" s="125" t="s">
        <v>101</v>
      </c>
      <c r="B23" s="126">
        <v>15177.735359189201</v>
      </c>
      <c r="C23" s="126">
        <v>3661.2757287494401</v>
      </c>
      <c r="D23" s="126">
        <v>40581.515776976303</v>
      </c>
      <c r="E23" s="126">
        <v>8376.2580836985508</v>
      </c>
      <c r="F23" s="126">
        <v>18470.087383772599</v>
      </c>
      <c r="G23" s="126">
        <v>71089.136973196903</v>
      </c>
      <c r="H23" s="126">
        <v>22196.489856991</v>
      </c>
      <c r="I23" s="126">
        <v>11059.2502441537</v>
      </c>
      <c r="J23" s="126">
        <v>10383.3101398578</v>
      </c>
      <c r="K23" s="126">
        <v>19308.858669142701</v>
      </c>
      <c r="L23" s="126">
        <v>31577.693107879699</v>
      </c>
      <c r="M23" s="126">
        <v>45940.755018776501</v>
      </c>
      <c r="N23" s="126">
        <v>38447.892684459701</v>
      </c>
      <c r="O23" s="126">
        <v>178914.249721261</v>
      </c>
      <c r="P23" s="126">
        <v>265181.12205364701</v>
      </c>
      <c r="Q23" s="126">
        <v>43714.677852684603</v>
      </c>
      <c r="R23" s="127">
        <v>308895.79990633199</v>
      </c>
      <c r="S23" s="126">
        <v>200011.591048498</v>
      </c>
      <c r="T23" s="126">
        <v>54588.351838169903</v>
      </c>
      <c r="U23" s="126">
        <v>53878.574951676797</v>
      </c>
      <c r="V23" s="126">
        <v>6805.0809123853496</v>
      </c>
      <c r="W23" s="126">
        <v>33767.674647758897</v>
      </c>
      <c r="X23" s="128">
        <v>40155.473492156903</v>
      </c>
      <c r="Z23" s="80">
        <f t="shared" si="1"/>
        <v>0.64426717488162999</v>
      </c>
      <c r="AA23" s="80">
        <f t="shared" si="2"/>
        <v>0.18512887730642888</v>
      </c>
      <c r="AB23" s="80">
        <f t="shared" si="3"/>
        <v>0.18085343201874354</v>
      </c>
      <c r="AC23" s="80">
        <f t="shared" si="6"/>
        <v>9.1007843222480345E-3</v>
      </c>
      <c r="AD23" s="80">
        <f t="shared" si="4"/>
        <v>0.10224878692490101</v>
      </c>
      <c r="AE23" s="80">
        <f t="shared" si="5"/>
        <v>0.1215990554539523</v>
      </c>
    </row>
    <row r="24" spans="1:31" ht="12.75" customHeight="1" x14ac:dyDescent="0.25">
      <c r="A24" s="125" t="s">
        <v>100</v>
      </c>
      <c r="B24" s="126">
        <v>10220.042759211299</v>
      </c>
      <c r="C24" s="126">
        <v>4767.0652269685097</v>
      </c>
      <c r="D24" s="126">
        <v>40280.706337020703</v>
      </c>
      <c r="E24" s="126">
        <v>9007.2841748353403</v>
      </c>
      <c r="F24" s="126">
        <v>17877.364395523899</v>
      </c>
      <c r="G24" s="126">
        <v>71932.420134348402</v>
      </c>
      <c r="H24" s="126">
        <v>22877.213228533401</v>
      </c>
      <c r="I24" s="126">
        <v>10704.286548242801</v>
      </c>
      <c r="J24" s="126">
        <v>11456.840663623399</v>
      </c>
      <c r="K24" s="126">
        <v>19990.6118321871</v>
      </c>
      <c r="L24" s="126">
        <v>33433.567967748</v>
      </c>
      <c r="M24" s="126">
        <v>45728.762803561003</v>
      </c>
      <c r="N24" s="126">
        <v>48461.561867764802</v>
      </c>
      <c r="O24" s="126">
        <v>192652.844911661</v>
      </c>
      <c r="P24" s="126">
        <v>274805.30780522001</v>
      </c>
      <c r="Q24" s="126">
        <v>45675.499034517001</v>
      </c>
      <c r="R24" s="127">
        <v>320480.80683973699</v>
      </c>
      <c r="S24" s="126">
        <v>208493.248513578</v>
      </c>
      <c r="T24" s="126">
        <v>68543.584410491007</v>
      </c>
      <c r="U24" s="126">
        <v>54811.088283295801</v>
      </c>
      <c r="V24" s="126">
        <v>-60.948792407187298</v>
      </c>
      <c r="W24" s="126">
        <v>31755.782261057699</v>
      </c>
      <c r="X24" s="128">
        <v>43061.947836277803</v>
      </c>
      <c r="Z24" s="80">
        <f t="shared" si="1"/>
        <v>0.64592700334995956</v>
      </c>
      <c r="AA24" s="80">
        <f t="shared" si="2"/>
        <v>0.18767845743311257</v>
      </c>
      <c r="AB24" s="80">
        <f t="shared" si="3"/>
        <v>0.18304488029819385</v>
      </c>
      <c r="AC24" s="80">
        <f t="shared" si="6"/>
        <v>5.9863123915062568E-3</v>
      </c>
      <c r="AD24" s="80">
        <f t="shared" si="4"/>
        <v>0.10188048005849121</v>
      </c>
      <c r="AE24" s="80">
        <f t="shared" si="5"/>
        <v>0.12451713353126401</v>
      </c>
    </row>
    <row r="25" spans="1:31" ht="12.75" customHeight="1" x14ac:dyDescent="0.25">
      <c r="A25" s="129" t="s">
        <v>99</v>
      </c>
      <c r="B25" s="130">
        <v>17485.384302287399</v>
      </c>
      <c r="C25" s="130">
        <v>3805.52357386531</v>
      </c>
      <c r="D25" s="130">
        <v>42555.275259488102</v>
      </c>
      <c r="E25" s="130">
        <v>10739.591604664</v>
      </c>
      <c r="F25" s="130">
        <v>17864.5305160137</v>
      </c>
      <c r="G25" s="130">
        <v>74964.920954031099</v>
      </c>
      <c r="H25" s="130">
        <v>21963.158011051601</v>
      </c>
      <c r="I25" s="130">
        <v>7353.8840980642899</v>
      </c>
      <c r="J25" s="130">
        <v>10427.3855811714</v>
      </c>
      <c r="K25" s="130">
        <v>18490.196320608698</v>
      </c>
      <c r="L25" s="130">
        <v>30317.795797908999</v>
      </c>
      <c r="M25" s="130">
        <v>43215.379954955701</v>
      </c>
      <c r="N25" s="130">
        <v>41233.855432012999</v>
      </c>
      <c r="O25" s="130">
        <v>173001.65519577399</v>
      </c>
      <c r="P25" s="130">
        <v>265451.960452092</v>
      </c>
      <c r="Q25" s="130">
        <v>47017.859479851802</v>
      </c>
      <c r="R25" s="131">
        <v>312469.81993194402</v>
      </c>
      <c r="S25" s="130">
        <v>203369.31853886499</v>
      </c>
      <c r="T25" s="130">
        <v>55189.8892394055</v>
      </c>
      <c r="U25" s="130">
        <v>61689.234301396798</v>
      </c>
      <c r="V25" s="130">
        <v>1546.5283229604199</v>
      </c>
      <c r="W25" s="130">
        <v>33576.475440388604</v>
      </c>
      <c r="X25" s="132">
        <v>42901.6259110725</v>
      </c>
      <c r="Z25" s="80">
        <f t="shared" si="1"/>
        <v>0.64947944181018669</v>
      </c>
      <c r="AA25" s="80">
        <f t="shared" si="2"/>
        <v>0.18711375967039717</v>
      </c>
      <c r="AB25" s="80">
        <f t="shared" ref="AB25:AB88" si="7">SUM(U22:U25)/SUM($R22:$R25)</f>
        <v>0.18166500954399631</v>
      </c>
      <c r="AC25" s="80">
        <f t="shared" si="6"/>
        <v>7.4687692342046115E-3</v>
      </c>
      <c r="AD25" s="80">
        <f t="shared" si="4"/>
        <v>0.10475865315653637</v>
      </c>
      <c r="AE25" s="80">
        <f t="shared" si="5"/>
        <v>0.13048563341532154</v>
      </c>
    </row>
    <row r="26" spans="1:31" ht="12.75" customHeight="1" x14ac:dyDescent="0.25">
      <c r="A26" s="129" t="s">
        <v>98</v>
      </c>
      <c r="B26" s="130">
        <v>17314.199714630198</v>
      </c>
      <c r="C26" s="130">
        <v>4162.8366640663198</v>
      </c>
      <c r="D26" s="130">
        <v>42454.508814950903</v>
      </c>
      <c r="E26" s="130">
        <v>9676.5025033442507</v>
      </c>
      <c r="F26" s="130">
        <v>17687.4688649827</v>
      </c>
      <c r="G26" s="130">
        <v>73981.316847344206</v>
      </c>
      <c r="H26" s="130">
        <v>23239.1967698921</v>
      </c>
      <c r="I26" s="130">
        <v>10194.3187610447</v>
      </c>
      <c r="J26" s="130">
        <v>11485.144217864499</v>
      </c>
      <c r="K26" s="130">
        <v>16886.257585615302</v>
      </c>
      <c r="L26" s="130">
        <v>31696.7706074864</v>
      </c>
      <c r="M26" s="130">
        <v>45378.699864320697</v>
      </c>
      <c r="N26" s="130">
        <v>44026.935725446798</v>
      </c>
      <c r="O26" s="130">
        <v>182907.32353167</v>
      </c>
      <c r="P26" s="130">
        <v>274202.84009364498</v>
      </c>
      <c r="Q26" s="130">
        <v>49520.719675235297</v>
      </c>
      <c r="R26" s="131">
        <v>323723.55976888002</v>
      </c>
      <c r="S26" s="130">
        <v>210283.80357930899</v>
      </c>
      <c r="T26" s="130">
        <v>58687.244280381303</v>
      </c>
      <c r="U26" s="130">
        <v>62066.886281921201</v>
      </c>
      <c r="V26" s="130">
        <v>425.90512815548601</v>
      </c>
      <c r="W26" s="130">
        <v>40837.1561374292</v>
      </c>
      <c r="X26" s="132">
        <v>48577.435638315903</v>
      </c>
      <c r="Z26" s="80">
        <f t="shared" si="1"/>
        <v>0.649634528698386</v>
      </c>
      <c r="AA26" s="80">
        <f t="shared" si="2"/>
        <v>0.18727456585301483</v>
      </c>
      <c r="AB26" s="80">
        <f t="shared" si="7"/>
        <v>0.18366884985229912</v>
      </c>
      <c r="AC26" s="80">
        <f t="shared" si="6"/>
        <v>6.8874623011295957E-3</v>
      </c>
      <c r="AD26" s="80">
        <f t="shared" si="4"/>
        <v>0.11057238239309856</v>
      </c>
      <c r="AE26" s="80">
        <f t="shared" si="5"/>
        <v>0.13803778909792747</v>
      </c>
    </row>
    <row r="27" spans="1:31" ht="12.75" customHeight="1" x14ac:dyDescent="0.25">
      <c r="A27" s="129" t="s">
        <v>97</v>
      </c>
      <c r="B27" s="130">
        <v>14694.499094122501</v>
      </c>
      <c r="C27" s="130">
        <v>5453.23273983742</v>
      </c>
      <c r="D27" s="130">
        <v>43904.089501572897</v>
      </c>
      <c r="E27" s="130">
        <v>8832.2513027465393</v>
      </c>
      <c r="F27" s="130">
        <v>17592.128706880601</v>
      </c>
      <c r="G27" s="130">
        <v>75781.702251037394</v>
      </c>
      <c r="H27" s="130">
        <v>23334.719207959301</v>
      </c>
      <c r="I27" s="130">
        <v>11383.4298079686</v>
      </c>
      <c r="J27" s="130">
        <v>16090.669618124901</v>
      </c>
      <c r="K27" s="130">
        <v>21649.850781015099</v>
      </c>
      <c r="L27" s="130">
        <v>32113.405745059201</v>
      </c>
      <c r="M27" s="130">
        <v>44200.849906880801</v>
      </c>
      <c r="N27" s="130">
        <v>43966.926645754</v>
      </c>
      <c r="O27" s="130">
        <v>192739.851712762</v>
      </c>
      <c r="P27" s="130">
        <v>283216.05305792199</v>
      </c>
      <c r="Q27" s="130">
        <v>49308.392678510601</v>
      </c>
      <c r="R27" s="131">
        <v>332524.44573643198</v>
      </c>
      <c r="S27" s="130">
        <v>211485.55471160499</v>
      </c>
      <c r="T27" s="130">
        <v>59987.834699316198</v>
      </c>
      <c r="U27" s="130">
        <v>60427.3887483457</v>
      </c>
      <c r="V27" s="130">
        <v>6445.2302844755104</v>
      </c>
      <c r="W27" s="130">
        <v>45700.994584250599</v>
      </c>
      <c r="X27" s="132">
        <v>51522.557291561097</v>
      </c>
      <c r="Z27" s="80">
        <f t="shared" si="1"/>
        <v>0.64662799391199277</v>
      </c>
      <c r="AA27" s="80">
        <f t="shared" si="2"/>
        <v>0.18803041405764606</v>
      </c>
      <c r="AB27" s="80">
        <f t="shared" si="7"/>
        <v>0.18538229224835998</v>
      </c>
      <c r="AC27" s="80">
        <f t="shared" si="6"/>
        <v>6.4821003792290199E-3</v>
      </c>
      <c r="AD27" s="80">
        <f t="shared" si="4"/>
        <v>0.11780217929248912</v>
      </c>
      <c r="AE27" s="80">
        <f t="shared" si="5"/>
        <v>0.14432497988971674</v>
      </c>
    </row>
    <row r="28" spans="1:31" ht="12.75" customHeight="1" x14ac:dyDescent="0.25">
      <c r="A28" s="129" t="s">
        <v>96</v>
      </c>
      <c r="B28" s="130">
        <v>13675.902923776501</v>
      </c>
      <c r="C28" s="130">
        <v>4754.8140291355503</v>
      </c>
      <c r="D28" s="130">
        <v>43312.437522820102</v>
      </c>
      <c r="E28" s="130">
        <v>8048.1034640150401</v>
      </c>
      <c r="F28" s="130">
        <v>17037.5313361148</v>
      </c>
      <c r="G28" s="130">
        <v>73152.886352085494</v>
      </c>
      <c r="H28" s="130">
        <v>24863.7297952714</v>
      </c>
      <c r="I28" s="130">
        <v>11757.5144565255</v>
      </c>
      <c r="J28" s="130">
        <v>13365.791593882799</v>
      </c>
      <c r="K28" s="130">
        <v>22885.319429704999</v>
      </c>
      <c r="L28" s="130">
        <v>34004.5634655014</v>
      </c>
      <c r="M28" s="130">
        <v>48877.041864406798</v>
      </c>
      <c r="N28" s="130">
        <v>54968.270386698197</v>
      </c>
      <c r="O28" s="130">
        <v>210722.230991991</v>
      </c>
      <c r="P28" s="130">
        <v>297551.02026785299</v>
      </c>
      <c r="Q28" s="130">
        <v>49486.622125821297</v>
      </c>
      <c r="R28" s="131">
        <v>347037.642393674</v>
      </c>
      <c r="S28" s="130">
        <v>218362.001373162</v>
      </c>
      <c r="T28" s="130">
        <v>80645.493601096096</v>
      </c>
      <c r="U28" s="130">
        <v>58153.470869924196</v>
      </c>
      <c r="V28" s="130">
        <v>-4157.5923554893698</v>
      </c>
      <c r="W28" s="130">
        <v>42666.833474087602</v>
      </c>
      <c r="X28" s="132">
        <v>48632.5645691065</v>
      </c>
      <c r="Z28" s="80">
        <f t="shared" si="1"/>
        <v>0.6410770837179055</v>
      </c>
      <c r="AA28" s="80">
        <f t="shared" si="2"/>
        <v>0.19343295015126841</v>
      </c>
      <c r="AB28" s="80">
        <f t="shared" si="7"/>
        <v>0.18418086500608591</v>
      </c>
      <c r="AC28" s="80">
        <f t="shared" si="6"/>
        <v>3.2377379264286305E-3</v>
      </c>
      <c r="AD28" s="80">
        <f t="shared" si="4"/>
        <v>0.12371710672387103</v>
      </c>
      <c r="AE28" s="80">
        <f t="shared" si="5"/>
        <v>0.14564574352555937</v>
      </c>
    </row>
    <row r="29" spans="1:31" ht="12.75" customHeight="1" x14ac:dyDescent="0.25">
      <c r="A29" s="125" t="s">
        <v>95</v>
      </c>
      <c r="B29" s="126">
        <v>22074.128510862301</v>
      </c>
      <c r="C29" s="126">
        <v>3307.9442858157699</v>
      </c>
      <c r="D29" s="126">
        <v>39380.1646475792</v>
      </c>
      <c r="E29" s="126">
        <v>11633.2922727724</v>
      </c>
      <c r="F29" s="126">
        <v>19263.400726113501</v>
      </c>
      <c r="G29" s="126">
        <v>73584.801932280796</v>
      </c>
      <c r="H29" s="126">
        <v>19656.942980293301</v>
      </c>
      <c r="I29" s="126">
        <v>10703.218490789401</v>
      </c>
      <c r="J29" s="126">
        <v>12882.2115717217</v>
      </c>
      <c r="K29" s="126">
        <v>22205.7709228085</v>
      </c>
      <c r="L29" s="126">
        <v>33097.7005209196</v>
      </c>
      <c r="M29" s="126">
        <v>50351.415228588499</v>
      </c>
      <c r="N29" s="126">
        <v>46824.231548707598</v>
      </c>
      <c r="O29" s="126">
        <v>195721.491263829</v>
      </c>
      <c r="P29" s="126">
        <v>291380.421706972</v>
      </c>
      <c r="Q29" s="126">
        <v>50916.245527236802</v>
      </c>
      <c r="R29" s="127">
        <v>342296.66723420902</v>
      </c>
      <c r="S29" s="126">
        <v>215912.92836607501</v>
      </c>
      <c r="T29" s="126">
        <v>65697.128253290706</v>
      </c>
      <c r="U29" s="126">
        <v>62805.927262864003</v>
      </c>
      <c r="V29" s="126">
        <v>1804.0638027468401</v>
      </c>
      <c r="W29" s="126">
        <v>34811.533547835803</v>
      </c>
      <c r="X29" s="128">
        <v>38734.913998603901</v>
      </c>
      <c r="Z29" s="80">
        <f t="shared" si="1"/>
        <v>0.63618871800155452</v>
      </c>
      <c r="AA29" s="80">
        <f t="shared" si="2"/>
        <v>0.19695391196327594</v>
      </c>
      <c r="AB29" s="80">
        <f t="shared" si="7"/>
        <v>0.18092811597256789</v>
      </c>
      <c r="AC29" s="80">
        <f t="shared" si="6"/>
        <v>3.3573619458882997E-3</v>
      </c>
      <c r="AD29" s="80">
        <f t="shared" si="4"/>
        <v>0.12189259319105107</v>
      </c>
      <c r="AE29" s="80">
        <f t="shared" si="5"/>
        <v>0.13932070107433792</v>
      </c>
    </row>
    <row r="30" spans="1:31" ht="12.75" customHeight="1" x14ac:dyDescent="0.25">
      <c r="A30" s="125" t="s">
        <v>94</v>
      </c>
      <c r="B30" s="126">
        <v>21534.092426060299</v>
      </c>
      <c r="C30" s="126">
        <v>4042.3699745266599</v>
      </c>
      <c r="D30" s="126">
        <v>48348.267192044201</v>
      </c>
      <c r="E30" s="126">
        <v>11251.812422389599</v>
      </c>
      <c r="F30" s="126">
        <v>20670.179043503598</v>
      </c>
      <c r="G30" s="126">
        <v>84312.628632464097</v>
      </c>
      <c r="H30" s="126">
        <v>23406.853417576</v>
      </c>
      <c r="I30" s="126">
        <v>12356.820654655599</v>
      </c>
      <c r="J30" s="126">
        <v>12870.5171846425</v>
      </c>
      <c r="K30" s="126">
        <v>20919.7653171292</v>
      </c>
      <c r="L30" s="126">
        <v>33795.066588312802</v>
      </c>
      <c r="M30" s="126">
        <v>54745.699880721302</v>
      </c>
      <c r="N30" s="126">
        <v>50231.771845439202</v>
      </c>
      <c r="O30" s="126">
        <v>208326.494888477</v>
      </c>
      <c r="P30" s="126">
        <v>314173.21594700101</v>
      </c>
      <c r="Q30" s="126">
        <v>53189.608671350899</v>
      </c>
      <c r="R30" s="127">
        <v>367362.824618352</v>
      </c>
      <c r="S30" s="126">
        <v>225796.03047386801</v>
      </c>
      <c r="T30" s="126">
        <v>71518.744706586294</v>
      </c>
      <c r="U30" s="126">
        <v>65569.3858844723</v>
      </c>
      <c r="V30" s="126">
        <v>7826.4413115344496</v>
      </c>
      <c r="W30" s="126">
        <v>38896.189456170199</v>
      </c>
      <c r="X30" s="128">
        <v>42243.967214278899</v>
      </c>
      <c r="Z30" s="80">
        <f t="shared" si="1"/>
        <v>0.62737041195083099</v>
      </c>
      <c r="AA30" s="80">
        <f t="shared" si="2"/>
        <v>0.20000351654755893</v>
      </c>
      <c r="AB30" s="80">
        <f t="shared" si="7"/>
        <v>0.17776586278532142</v>
      </c>
      <c r="AC30" s="80">
        <f t="shared" si="6"/>
        <v>8.5790079962738061E-3</v>
      </c>
      <c r="AD30" s="80">
        <f t="shared" si="4"/>
        <v>0.11666645076472709</v>
      </c>
      <c r="AE30" s="80">
        <f t="shared" si="5"/>
        <v>0.13038525004471235</v>
      </c>
    </row>
    <row r="31" spans="1:31" ht="12.75" customHeight="1" x14ac:dyDescent="0.25">
      <c r="A31" s="125" t="s">
        <v>93</v>
      </c>
      <c r="B31" s="126">
        <v>21462.8338604399</v>
      </c>
      <c r="C31" s="126">
        <v>7651.4813230141499</v>
      </c>
      <c r="D31" s="126">
        <v>46475.841547094002</v>
      </c>
      <c r="E31" s="126">
        <v>10560.560849031899</v>
      </c>
      <c r="F31" s="126">
        <v>21206.4177456174</v>
      </c>
      <c r="G31" s="126">
        <v>85894.301464757402</v>
      </c>
      <c r="H31" s="126">
        <v>25908.930286872099</v>
      </c>
      <c r="I31" s="126">
        <v>12914.5034398925</v>
      </c>
      <c r="J31" s="126">
        <v>13333.322250998999</v>
      </c>
      <c r="K31" s="126">
        <v>27827.874019635899</v>
      </c>
      <c r="L31" s="126">
        <v>34340.794165186402</v>
      </c>
      <c r="M31" s="126">
        <v>53311.831446604003</v>
      </c>
      <c r="N31" s="126">
        <v>49792.0203662766</v>
      </c>
      <c r="O31" s="126">
        <v>217429.275975467</v>
      </c>
      <c r="P31" s="126">
        <v>324786.41130066401</v>
      </c>
      <c r="Q31" s="126">
        <v>55008.120334731997</v>
      </c>
      <c r="R31" s="127">
        <v>379794.53163539601</v>
      </c>
      <c r="S31" s="126">
        <v>233655.44219649199</v>
      </c>
      <c r="T31" s="126">
        <v>68750.950901847595</v>
      </c>
      <c r="U31" s="126">
        <v>67911.940693721903</v>
      </c>
      <c r="V31" s="126">
        <v>-235.37296978011699</v>
      </c>
      <c r="W31" s="126">
        <v>65893.982297419207</v>
      </c>
      <c r="X31" s="128">
        <v>56182.411484304997</v>
      </c>
      <c r="Z31" s="80">
        <f t="shared" si="1"/>
        <v>0.62215912812907426</v>
      </c>
      <c r="AA31" s="80">
        <f t="shared" si="2"/>
        <v>0.19952243669086345</v>
      </c>
      <c r="AB31" s="80">
        <f t="shared" si="7"/>
        <v>0.1771264886210267</v>
      </c>
      <c r="AC31" s="80">
        <f t="shared" si="6"/>
        <v>3.6460634707527664E-3</v>
      </c>
      <c r="AD31" s="80">
        <f t="shared" si="4"/>
        <v>0.12688450835086992</v>
      </c>
      <c r="AE31" s="80">
        <f t="shared" si="5"/>
        <v>0.12933862526258749</v>
      </c>
    </row>
    <row r="32" spans="1:31" ht="12.75" customHeight="1" x14ac:dyDescent="0.25">
      <c r="A32" s="125" t="s">
        <v>92</v>
      </c>
      <c r="B32" s="126">
        <v>16444.140020751998</v>
      </c>
      <c r="C32" s="126">
        <v>10739.058359595399</v>
      </c>
      <c r="D32" s="126">
        <v>49764.611929815597</v>
      </c>
      <c r="E32" s="126">
        <v>9772.5869195437208</v>
      </c>
      <c r="F32" s="126">
        <v>20839.5843678452</v>
      </c>
      <c r="G32" s="126">
        <v>91115.841576799896</v>
      </c>
      <c r="H32" s="126">
        <v>29267.61495838</v>
      </c>
      <c r="I32" s="126">
        <v>10707.107412543701</v>
      </c>
      <c r="J32" s="126">
        <v>15080.473562941001</v>
      </c>
      <c r="K32" s="126">
        <v>29620.782871012401</v>
      </c>
      <c r="L32" s="126">
        <v>35278.4820272422</v>
      </c>
      <c r="M32" s="126">
        <v>49819.498778207198</v>
      </c>
      <c r="N32" s="126">
        <v>62540.659137841503</v>
      </c>
      <c r="O32" s="126">
        <v>232314.618748168</v>
      </c>
      <c r="P32" s="126">
        <v>339874.60034572001</v>
      </c>
      <c r="Q32" s="126">
        <v>59458.631324691298</v>
      </c>
      <c r="R32" s="127">
        <v>399333.23167041101</v>
      </c>
      <c r="S32" s="126">
        <v>246171.61085763099</v>
      </c>
      <c r="T32" s="126">
        <v>88956.904395334393</v>
      </c>
      <c r="U32" s="126">
        <v>70596.483731565793</v>
      </c>
      <c r="V32" s="126">
        <v>-16499.198209381801</v>
      </c>
      <c r="W32" s="126">
        <v>72261.509033415801</v>
      </c>
      <c r="X32" s="128">
        <v>62154.078138154102</v>
      </c>
      <c r="Z32" s="80">
        <f t="shared" si="1"/>
        <v>0.61898435031675403</v>
      </c>
      <c r="AA32" s="80">
        <f t="shared" si="2"/>
        <v>0.19809662343306858</v>
      </c>
      <c r="AB32" s="80">
        <f t="shared" si="7"/>
        <v>0.17926250822467885</v>
      </c>
      <c r="AC32" s="80">
        <f t="shared" si="6"/>
        <v>-4.7717133796426415E-3</v>
      </c>
      <c r="AD32" s="80">
        <f t="shared" si="4"/>
        <v>0.14230590274115712</v>
      </c>
      <c r="AE32" s="80">
        <f t="shared" si="5"/>
        <v>0.13387767133601636</v>
      </c>
    </row>
    <row r="33" spans="1:31" ht="12.75" customHeight="1" x14ac:dyDescent="0.25">
      <c r="A33" s="129" t="s">
        <v>91</v>
      </c>
      <c r="B33" s="130">
        <v>30849.5459841958</v>
      </c>
      <c r="C33" s="130">
        <v>8577.3973888181699</v>
      </c>
      <c r="D33" s="130">
        <v>52680.477461426803</v>
      </c>
      <c r="E33" s="130">
        <v>10759.1153725109</v>
      </c>
      <c r="F33" s="130">
        <v>16488.701776904501</v>
      </c>
      <c r="G33" s="130">
        <v>88505.691999660397</v>
      </c>
      <c r="H33" s="130">
        <v>31569.214912392199</v>
      </c>
      <c r="I33" s="130">
        <v>7950.0610707495198</v>
      </c>
      <c r="J33" s="130">
        <v>12629.955954052601</v>
      </c>
      <c r="K33" s="130">
        <v>24824.198729473501</v>
      </c>
      <c r="L33" s="130">
        <v>35206.982073761697</v>
      </c>
      <c r="M33" s="130">
        <v>51801.893054689601</v>
      </c>
      <c r="N33" s="130">
        <v>53403.037310473497</v>
      </c>
      <c r="O33" s="130">
        <v>217385.343105593</v>
      </c>
      <c r="P33" s="130">
        <v>336740.581089449</v>
      </c>
      <c r="Q33" s="130">
        <v>60501.057759369301</v>
      </c>
      <c r="R33" s="131">
        <v>397241.63884881802</v>
      </c>
      <c r="S33" s="130">
        <v>257432.13367878701</v>
      </c>
      <c r="T33" s="130">
        <v>70185.411445756006</v>
      </c>
      <c r="U33" s="130">
        <v>70261.662972613296</v>
      </c>
      <c r="V33" s="130">
        <v>-5652.1784269767504</v>
      </c>
      <c r="W33" s="130">
        <v>63030.907300206003</v>
      </c>
      <c r="X33" s="132">
        <v>58016.298121567997</v>
      </c>
      <c r="Z33" s="80">
        <f t="shared" si="1"/>
        <v>0.62384861862989793</v>
      </c>
      <c r="AA33" s="80">
        <f t="shared" si="2"/>
        <v>0.19395333352301403</v>
      </c>
      <c r="AB33" s="80">
        <f t="shared" si="7"/>
        <v>0.17771182626397158</v>
      </c>
      <c r="AC33" s="80">
        <f t="shared" si="6"/>
        <v>-9.4318872418963067E-3</v>
      </c>
      <c r="AD33" s="80">
        <f t="shared" si="4"/>
        <v>0.15552087591581909</v>
      </c>
      <c r="AE33" s="80">
        <f t="shared" si="5"/>
        <v>0.14160276709080652</v>
      </c>
    </row>
    <row r="34" spans="1:31" ht="12.75" customHeight="1" x14ac:dyDescent="0.25">
      <c r="A34" s="129" t="s">
        <v>90</v>
      </c>
      <c r="B34" s="130">
        <v>29204.9002095588</v>
      </c>
      <c r="C34" s="130">
        <v>5374.8999461510102</v>
      </c>
      <c r="D34" s="130">
        <v>63615.3229975617</v>
      </c>
      <c r="E34" s="130">
        <v>11392.9375368479</v>
      </c>
      <c r="F34" s="130">
        <v>15699.0954880928</v>
      </c>
      <c r="G34" s="130">
        <v>96082.255968653393</v>
      </c>
      <c r="H34" s="130">
        <v>34668.606012425902</v>
      </c>
      <c r="I34" s="130">
        <v>11702.9317021931</v>
      </c>
      <c r="J34" s="130">
        <v>14250.3020153498</v>
      </c>
      <c r="K34" s="130">
        <v>23120.816823701502</v>
      </c>
      <c r="L34" s="130">
        <v>36058.919946842099</v>
      </c>
      <c r="M34" s="130">
        <v>55490.540685836102</v>
      </c>
      <c r="N34" s="130">
        <v>57097.020584372302</v>
      </c>
      <c r="O34" s="130">
        <v>232389.13777072099</v>
      </c>
      <c r="P34" s="130">
        <v>357676.29394893302</v>
      </c>
      <c r="Q34" s="130">
        <v>61311.042986995497</v>
      </c>
      <c r="R34" s="131">
        <v>418987.33693592797</v>
      </c>
      <c r="S34" s="130">
        <v>260277.12008734699</v>
      </c>
      <c r="T34" s="130">
        <v>78571.750733538996</v>
      </c>
      <c r="U34" s="130">
        <v>68695.769435214606</v>
      </c>
      <c r="V34" s="130">
        <v>1755.03981347945</v>
      </c>
      <c r="W34" s="130">
        <v>62161.501137623702</v>
      </c>
      <c r="X34" s="132">
        <v>52473.844271275098</v>
      </c>
      <c r="Z34" s="80">
        <f t="shared" si="1"/>
        <v>0.62527476292788986</v>
      </c>
      <c r="AA34" s="80">
        <f t="shared" si="2"/>
        <v>0.19209811195656465</v>
      </c>
      <c r="AB34" s="80">
        <f t="shared" si="7"/>
        <v>0.17392088555145815</v>
      </c>
      <c r="AC34" s="80">
        <f t="shared" si="6"/>
        <v>-1.2932348788911316E-2</v>
      </c>
      <c r="AD34" s="80">
        <f t="shared" si="4"/>
        <v>0.16507148107751024</v>
      </c>
      <c r="AE34" s="80">
        <f t="shared" si="5"/>
        <v>0.14343289272451176</v>
      </c>
    </row>
    <row r="35" spans="1:31" ht="12.75" customHeight="1" x14ac:dyDescent="0.25">
      <c r="A35" s="129" t="s">
        <v>89</v>
      </c>
      <c r="B35" s="130">
        <v>25417.606086393698</v>
      </c>
      <c r="C35" s="130">
        <v>8137.4569372700398</v>
      </c>
      <c r="D35" s="130">
        <v>67082.317395726102</v>
      </c>
      <c r="E35" s="130">
        <v>12847.746562262801</v>
      </c>
      <c r="F35" s="130">
        <v>17351.771073281401</v>
      </c>
      <c r="G35" s="130">
        <v>105419.29196854</v>
      </c>
      <c r="H35" s="130">
        <v>35955.056346427402</v>
      </c>
      <c r="I35" s="130">
        <v>15558.995230427599</v>
      </c>
      <c r="J35" s="130">
        <v>15805.5475448011</v>
      </c>
      <c r="K35" s="130">
        <v>30030.563125992601</v>
      </c>
      <c r="L35" s="130">
        <v>36565.136215951497</v>
      </c>
      <c r="M35" s="130">
        <v>58055.023469849497</v>
      </c>
      <c r="N35" s="130">
        <v>55341.046321039699</v>
      </c>
      <c r="O35" s="130">
        <v>247311.368254489</v>
      </c>
      <c r="P35" s="130">
        <v>378148.26630942302</v>
      </c>
      <c r="Q35" s="130">
        <v>61201.5152733672</v>
      </c>
      <c r="R35" s="131">
        <v>439349.78158279101</v>
      </c>
      <c r="S35" s="130">
        <v>267444.743584977</v>
      </c>
      <c r="T35" s="130">
        <v>82553.1503849539</v>
      </c>
      <c r="U35" s="130">
        <v>71784.870827864594</v>
      </c>
      <c r="V35" s="130">
        <v>5204.0402489196103</v>
      </c>
      <c r="W35" s="130">
        <v>66753.630620654498</v>
      </c>
      <c r="X35" s="132">
        <v>54390.654084578899</v>
      </c>
      <c r="Z35" s="80">
        <f t="shared" si="1"/>
        <v>0.62319060774239965</v>
      </c>
      <c r="AA35" s="80">
        <f t="shared" si="2"/>
        <v>0.19352522616369749</v>
      </c>
      <c r="AB35" s="80">
        <f t="shared" si="7"/>
        <v>0.17000226527503096</v>
      </c>
      <c r="AC35" s="80">
        <f t="shared" si="6"/>
        <v>-9.180123580342937E-3</v>
      </c>
      <c r="AD35" s="80">
        <f t="shared" si="4"/>
        <v>0.15965051304359221</v>
      </c>
      <c r="AE35" s="80">
        <f t="shared" si="5"/>
        <v>0.13718848864437716</v>
      </c>
    </row>
    <row r="36" spans="1:31" ht="12.75" customHeight="1" x14ac:dyDescent="0.25">
      <c r="A36" s="129" t="s">
        <v>88</v>
      </c>
      <c r="B36" s="130">
        <v>20477.116351834698</v>
      </c>
      <c r="C36" s="130">
        <v>10235.264453006001</v>
      </c>
      <c r="D36" s="130">
        <v>64878.849242628399</v>
      </c>
      <c r="E36" s="130">
        <v>13108.6081426457</v>
      </c>
      <c r="F36" s="130">
        <v>18338.577944664201</v>
      </c>
      <c r="G36" s="130">
        <v>106561.299782944</v>
      </c>
      <c r="H36" s="130">
        <v>37899.331486840601</v>
      </c>
      <c r="I36" s="130">
        <v>14654.0603141926</v>
      </c>
      <c r="J36" s="130">
        <v>17837.464817653501</v>
      </c>
      <c r="K36" s="130">
        <v>31516.990390153402</v>
      </c>
      <c r="L36" s="130">
        <v>38177.922660230703</v>
      </c>
      <c r="M36" s="130">
        <v>61213.180912922799</v>
      </c>
      <c r="N36" s="130">
        <v>69814.732162845597</v>
      </c>
      <c r="O36" s="130">
        <v>271113.682744839</v>
      </c>
      <c r="P36" s="130">
        <v>398152.09887961799</v>
      </c>
      <c r="Q36" s="130">
        <v>64219.540177335002</v>
      </c>
      <c r="R36" s="131">
        <v>462371.63905695302</v>
      </c>
      <c r="S36" s="130">
        <v>277306.41967630899</v>
      </c>
      <c r="T36" s="130">
        <v>96431.304851610199</v>
      </c>
      <c r="U36" s="130">
        <v>74519.222425276501</v>
      </c>
      <c r="V36" s="130">
        <v>3021.1178576339198</v>
      </c>
      <c r="W36" s="130">
        <v>68852.294794721805</v>
      </c>
      <c r="X36" s="132">
        <v>57758.720548598001</v>
      </c>
      <c r="Z36" s="80">
        <f t="shared" si="1"/>
        <v>0.6184465041823568</v>
      </c>
      <c r="AA36" s="80">
        <f t="shared" si="2"/>
        <v>0.19077478494022662</v>
      </c>
      <c r="AB36" s="80">
        <f t="shared" si="7"/>
        <v>0.16604759151060111</v>
      </c>
      <c r="AC36" s="80">
        <f t="shared" si="6"/>
        <v>2.5192924673867103E-3</v>
      </c>
      <c r="AD36" s="80">
        <f t="shared" si="4"/>
        <v>0.15180783705745896</v>
      </c>
      <c r="AE36" s="80">
        <f t="shared" si="5"/>
        <v>0.12959601015803007</v>
      </c>
    </row>
    <row r="37" spans="1:31" ht="12.75" customHeight="1" x14ac:dyDescent="0.25">
      <c r="A37" s="125" t="s">
        <v>87</v>
      </c>
      <c r="B37" s="126">
        <v>34343.360119319397</v>
      </c>
      <c r="C37" s="126">
        <v>7078.94420384972</v>
      </c>
      <c r="D37" s="126">
        <v>62957.317481091901</v>
      </c>
      <c r="E37" s="126">
        <v>14113.3933659098</v>
      </c>
      <c r="F37" s="126">
        <v>18629.601729328198</v>
      </c>
      <c r="G37" s="126">
        <v>102779.25678018</v>
      </c>
      <c r="H37" s="126">
        <v>36435.128520072598</v>
      </c>
      <c r="I37" s="126">
        <v>13281.1179761084</v>
      </c>
      <c r="J37" s="126">
        <v>16243.7597423444</v>
      </c>
      <c r="K37" s="126">
        <v>24355.081175098199</v>
      </c>
      <c r="L37" s="126">
        <v>37460.7756114523</v>
      </c>
      <c r="M37" s="126">
        <v>58735.570305909401</v>
      </c>
      <c r="N37" s="126">
        <v>56264.458123812103</v>
      </c>
      <c r="O37" s="126">
        <v>242775.89145479701</v>
      </c>
      <c r="P37" s="126">
        <v>379898.50835429598</v>
      </c>
      <c r="Q37" s="126">
        <v>64884.979806539901</v>
      </c>
      <c r="R37" s="127">
        <v>444783.48816083599</v>
      </c>
      <c r="S37" s="126">
        <v>274159.48622185399</v>
      </c>
      <c r="T37" s="126">
        <v>76587.980361982496</v>
      </c>
      <c r="U37" s="126">
        <v>76797.436703896397</v>
      </c>
      <c r="V37" s="126">
        <v>5596.0365213068899</v>
      </c>
      <c r="W37" s="126">
        <v>66312.688002523093</v>
      </c>
      <c r="X37" s="128">
        <v>54670.139650727098</v>
      </c>
      <c r="Z37" s="80">
        <f t="shared" si="1"/>
        <v>0.61126735174092128</v>
      </c>
      <c r="AA37" s="80">
        <f t="shared" si="2"/>
        <v>0.18926403508087405</v>
      </c>
      <c r="AB37" s="80">
        <f t="shared" si="7"/>
        <v>0.16527815406548182</v>
      </c>
      <c r="AC37" s="80">
        <f t="shared" si="6"/>
        <v>8.8226014466814915E-3</v>
      </c>
      <c r="AD37" s="80">
        <f t="shared" si="4"/>
        <v>0.1495787450742142</v>
      </c>
      <c r="AE37" s="80">
        <f t="shared" si="5"/>
        <v>0.12421088740817253</v>
      </c>
    </row>
    <row r="38" spans="1:31" ht="12.75" customHeight="1" x14ac:dyDescent="0.25">
      <c r="A38" s="125" t="s">
        <v>86</v>
      </c>
      <c r="B38" s="126">
        <v>34585.322783081501</v>
      </c>
      <c r="C38" s="126">
        <v>10334.2731877305</v>
      </c>
      <c r="D38" s="126">
        <v>73483.166579429395</v>
      </c>
      <c r="E38" s="126">
        <v>14220.689789453299</v>
      </c>
      <c r="F38" s="126">
        <v>19787.053168522099</v>
      </c>
      <c r="G38" s="126">
        <v>117825.182725135</v>
      </c>
      <c r="H38" s="126">
        <v>40146.188956552403</v>
      </c>
      <c r="I38" s="126">
        <v>14310.5602316891</v>
      </c>
      <c r="J38" s="126">
        <v>17594.461453121901</v>
      </c>
      <c r="K38" s="126">
        <v>24009.6372953479</v>
      </c>
      <c r="L38" s="126">
        <v>38422.9575233461</v>
      </c>
      <c r="M38" s="126">
        <v>61760.683986063799</v>
      </c>
      <c r="N38" s="126">
        <v>61526.473863823703</v>
      </c>
      <c r="O38" s="126">
        <v>257770.96330994499</v>
      </c>
      <c r="P38" s="126">
        <v>410181.46881816199</v>
      </c>
      <c r="Q38" s="126">
        <v>71613.491685563597</v>
      </c>
      <c r="R38" s="127">
        <v>481794.96050372499</v>
      </c>
      <c r="S38" s="126">
        <v>284833.457873184</v>
      </c>
      <c r="T38" s="126">
        <v>84759.827413702296</v>
      </c>
      <c r="U38" s="126">
        <v>83337.299809878095</v>
      </c>
      <c r="V38" s="126">
        <v>9433.3032799207704</v>
      </c>
      <c r="W38" s="126">
        <v>82949.566092943001</v>
      </c>
      <c r="X38" s="128">
        <v>63518.4939659027</v>
      </c>
      <c r="Z38" s="80">
        <f t="shared" si="1"/>
        <v>0.60369971353567664</v>
      </c>
      <c r="AA38" s="80">
        <f t="shared" si="2"/>
        <v>0.18614685081268992</v>
      </c>
      <c r="AB38" s="80">
        <f t="shared" si="7"/>
        <v>0.16760862641395916</v>
      </c>
      <c r="AC38" s="80">
        <f t="shared" si="6"/>
        <v>1.2719192457542463E-2</v>
      </c>
      <c r="AD38" s="80">
        <f t="shared" si="4"/>
        <v>0.15581042491636724</v>
      </c>
      <c r="AE38" s="80">
        <f t="shared" si="5"/>
        <v>0.12598480813623517</v>
      </c>
    </row>
    <row r="39" spans="1:31" ht="12.75" customHeight="1" x14ac:dyDescent="0.25">
      <c r="A39" s="125" t="s">
        <v>85</v>
      </c>
      <c r="B39" s="126">
        <v>25123.536531418998</v>
      </c>
      <c r="C39" s="126">
        <v>12357.077617598299</v>
      </c>
      <c r="D39" s="126">
        <v>78353.349639141306</v>
      </c>
      <c r="E39" s="126">
        <v>14268.529992273699</v>
      </c>
      <c r="F39" s="126">
        <v>22097.1944809665</v>
      </c>
      <c r="G39" s="126">
        <v>127076.15172998</v>
      </c>
      <c r="H39" s="126">
        <v>43176.518274642003</v>
      </c>
      <c r="I39" s="126">
        <v>14847.7561697576</v>
      </c>
      <c r="J39" s="126">
        <v>18768.382455079201</v>
      </c>
      <c r="K39" s="126">
        <v>28738.678568759999</v>
      </c>
      <c r="L39" s="126">
        <v>39616.533180409599</v>
      </c>
      <c r="M39" s="126">
        <v>64595.281762019396</v>
      </c>
      <c r="N39" s="126">
        <v>64558.205426189103</v>
      </c>
      <c r="O39" s="126">
        <v>274301.35583685699</v>
      </c>
      <c r="P39" s="126">
        <v>426501.04409825598</v>
      </c>
      <c r="Q39" s="126">
        <v>78751.274295944502</v>
      </c>
      <c r="R39" s="127">
        <v>505252.3183942</v>
      </c>
      <c r="S39" s="126">
        <v>301880.68700003601</v>
      </c>
      <c r="T39" s="126">
        <v>90361.522504807697</v>
      </c>
      <c r="U39" s="126">
        <v>90684.394326577007</v>
      </c>
      <c r="V39" s="126">
        <v>1330.15043735471</v>
      </c>
      <c r="W39" s="126">
        <v>90341.255601795405</v>
      </c>
      <c r="X39" s="128">
        <v>69345.691476370805</v>
      </c>
      <c r="Z39" s="80">
        <f t="shared" si="1"/>
        <v>0.60087562295169705</v>
      </c>
      <c r="AA39" s="80">
        <f t="shared" si="2"/>
        <v>0.18379273197419607</v>
      </c>
      <c r="AB39" s="80">
        <f t="shared" si="7"/>
        <v>0.17175479886163422</v>
      </c>
      <c r="AC39" s="80">
        <f t="shared" si="6"/>
        <v>1.0231540216422025E-2</v>
      </c>
      <c r="AD39" s="80">
        <f t="shared" si="4"/>
        <v>0.16284205082629391</v>
      </c>
      <c r="AE39" s="80">
        <f t="shared" si="5"/>
        <v>0.12949674483024282</v>
      </c>
    </row>
    <row r="40" spans="1:31" ht="12.75" customHeight="1" x14ac:dyDescent="0.25">
      <c r="A40" s="125" t="s">
        <v>84</v>
      </c>
      <c r="B40" s="126">
        <v>16860.486678874098</v>
      </c>
      <c r="C40" s="126">
        <v>11057.4791016981</v>
      </c>
      <c r="D40" s="126">
        <v>80817.401088654398</v>
      </c>
      <c r="E40" s="126">
        <v>14764.864140608001</v>
      </c>
      <c r="F40" s="126">
        <v>21542.8767352713</v>
      </c>
      <c r="G40" s="126">
        <v>128182.62106623199</v>
      </c>
      <c r="H40" s="126">
        <v>44872.791473907098</v>
      </c>
      <c r="I40" s="126">
        <v>15065.7848632859</v>
      </c>
      <c r="J40" s="126">
        <v>22736.0334485313</v>
      </c>
      <c r="K40" s="126">
        <v>31212.2638821779</v>
      </c>
      <c r="L40" s="126">
        <v>43134.525783024001</v>
      </c>
      <c r="M40" s="126">
        <v>66007.104720480405</v>
      </c>
      <c r="N40" s="126">
        <v>77329.4745067841</v>
      </c>
      <c r="O40" s="126">
        <v>300357.97867819102</v>
      </c>
      <c r="P40" s="126">
        <v>445401.08642329701</v>
      </c>
      <c r="Q40" s="126">
        <v>80519.359480503903</v>
      </c>
      <c r="R40" s="127">
        <v>525920.44590380101</v>
      </c>
      <c r="S40" s="126">
        <v>317821.36410550599</v>
      </c>
      <c r="T40" s="126">
        <v>109840.017950116</v>
      </c>
      <c r="U40" s="126">
        <v>88267.947123490507</v>
      </c>
      <c r="V40" s="126">
        <v>-4763.0442153630902</v>
      </c>
      <c r="W40" s="126">
        <v>84321.337034961398</v>
      </c>
      <c r="X40" s="128">
        <v>69567.176094910494</v>
      </c>
      <c r="Z40" s="80">
        <f t="shared" si="1"/>
        <v>0.60206577188984245</v>
      </c>
      <c r="AA40" s="80">
        <f t="shared" si="2"/>
        <v>0.18467583921630928</v>
      </c>
      <c r="AB40" s="80">
        <f t="shared" si="7"/>
        <v>0.17320233322737644</v>
      </c>
      <c r="AC40" s="80">
        <f t="shared" si="6"/>
        <v>5.9233501920149438E-3</v>
      </c>
      <c r="AD40" s="80">
        <f t="shared" si="4"/>
        <v>0.16545761513897594</v>
      </c>
      <c r="AE40" s="80">
        <f t="shared" si="5"/>
        <v>0.1313249096645191</v>
      </c>
    </row>
    <row r="41" spans="1:31" ht="12.75" customHeight="1" x14ac:dyDescent="0.25">
      <c r="A41" s="129" t="s">
        <v>83</v>
      </c>
      <c r="B41" s="130">
        <v>27588.648514069482</v>
      </c>
      <c r="C41" s="130">
        <v>11467.774041974415</v>
      </c>
      <c r="D41" s="130">
        <v>73205.621226643634</v>
      </c>
      <c r="E41" s="130">
        <v>15553.153975860767</v>
      </c>
      <c r="F41" s="130">
        <v>19375.629263469102</v>
      </c>
      <c r="G41" s="130">
        <v>119602.17850794792</v>
      </c>
      <c r="H41" s="130">
        <v>43767.682303881185</v>
      </c>
      <c r="I41" s="130">
        <v>14652.724068039184</v>
      </c>
      <c r="J41" s="130">
        <v>19165.104567306204</v>
      </c>
      <c r="K41" s="130">
        <v>27032.355507284752</v>
      </c>
      <c r="L41" s="130">
        <v>41763.362603017566</v>
      </c>
      <c r="M41" s="130">
        <v>64417.560421906004</v>
      </c>
      <c r="N41" s="130">
        <v>64448.544266894278</v>
      </c>
      <c r="O41" s="130">
        <v>275247.33373832918</v>
      </c>
      <c r="P41" s="130">
        <v>422438.16076034657</v>
      </c>
      <c r="Q41" s="130">
        <v>77272.20188018796</v>
      </c>
      <c r="R41" s="131">
        <v>499710.36264053453</v>
      </c>
      <c r="S41" s="130">
        <v>308544.14049293782</v>
      </c>
      <c r="T41" s="130">
        <v>89562.244451148188</v>
      </c>
      <c r="U41" s="130">
        <v>85393.595486497972</v>
      </c>
      <c r="V41" s="130">
        <v>773.44274767010938</v>
      </c>
      <c r="W41" s="130">
        <v>77093.39730866185</v>
      </c>
      <c r="X41" s="132">
        <v>61656.457846381491</v>
      </c>
      <c r="Z41" s="80">
        <f t="shared" si="1"/>
        <v>0.60271916161876748</v>
      </c>
      <c r="AA41" s="80">
        <f t="shared" si="2"/>
        <v>0.18608222281374567</v>
      </c>
      <c r="AB41" s="80">
        <f t="shared" si="7"/>
        <v>0.17274657031134286</v>
      </c>
      <c r="AC41" s="80">
        <f t="shared" si="6"/>
        <v>3.36559149316859E-3</v>
      </c>
      <c r="AD41" s="80">
        <f t="shared" si="4"/>
        <v>0.1662986038983065</v>
      </c>
      <c r="AE41" s="80">
        <f t="shared" si="5"/>
        <v>0.13121215013533133</v>
      </c>
    </row>
    <row r="42" spans="1:31" ht="12.75" customHeight="1" x14ac:dyDescent="0.25">
      <c r="A42" s="129" t="s">
        <v>82</v>
      </c>
      <c r="B42" s="130">
        <v>27174.004443690661</v>
      </c>
      <c r="C42" s="130">
        <v>14011.655408457988</v>
      </c>
      <c r="D42" s="130">
        <v>82985.755364151686</v>
      </c>
      <c r="E42" s="130">
        <v>15839.877314332325</v>
      </c>
      <c r="F42" s="130">
        <v>20891.424346984011</v>
      </c>
      <c r="G42" s="130">
        <v>133728.712433926</v>
      </c>
      <c r="H42" s="130">
        <v>49113.896286927142</v>
      </c>
      <c r="I42" s="130">
        <v>15870.138498005817</v>
      </c>
      <c r="J42" s="130">
        <v>20385.309137555876</v>
      </c>
      <c r="K42" s="130">
        <v>30032.962811130416</v>
      </c>
      <c r="L42" s="130">
        <v>42496.68609958297</v>
      </c>
      <c r="M42" s="130">
        <v>66939.471340438497</v>
      </c>
      <c r="N42" s="130">
        <v>69929.189005470107</v>
      </c>
      <c r="O42" s="130">
        <v>294767.65317911084</v>
      </c>
      <c r="P42" s="130">
        <v>455670.37005672749</v>
      </c>
      <c r="Q42" s="130">
        <v>79887.047817721512</v>
      </c>
      <c r="R42" s="131">
        <v>535557.41787444905</v>
      </c>
      <c r="S42" s="130">
        <v>321751.90067450941</v>
      </c>
      <c r="T42" s="130">
        <v>95934.701810106286</v>
      </c>
      <c r="U42" s="130">
        <v>92729.202997842061</v>
      </c>
      <c r="V42" s="130">
        <v>7349.2900022348622</v>
      </c>
      <c r="W42" s="130">
        <v>82694.057278273656</v>
      </c>
      <c r="X42" s="132">
        <v>64901.734888517218</v>
      </c>
      <c r="Z42" s="80">
        <f t="shared" si="1"/>
        <v>0.60490397142595531</v>
      </c>
      <c r="AA42" s="80">
        <f t="shared" si="2"/>
        <v>0.18664872196992455</v>
      </c>
      <c r="AB42" s="80">
        <f t="shared" si="7"/>
        <v>0.17279719991495002</v>
      </c>
      <c r="AC42" s="80">
        <f t="shared" si="6"/>
        <v>2.2695252392664544E-3</v>
      </c>
      <c r="AD42" s="80">
        <f t="shared" si="4"/>
        <v>0.16184837645738334</v>
      </c>
      <c r="AE42" s="80">
        <f t="shared" si="5"/>
        <v>0.1284677950074801</v>
      </c>
    </row>
    <row r="43" spans="1:31" ht="12.75" customHeight="1" x14ac:dyDescent="0.25">
      <c r="A43" s="129" t="s">
        <v>81</v>
      </c>
      <c r="B43" s="130">
        <v>26472.211574875273</v>
      </c>
      <c r="C43" s="130">
        <v>15738.569392492935</v>
      </c>
      <c r="D43" s="130">
        <v>82048.033490017755</v>
      </c>
      <c r="E43" s="130">
        <v>15402.819150269981</v>
      </c>
      <c r="F43" s="130">
        <v>22006.116000646274</v>
      </c>
      <c r="G43" s="130">
        <v>135195.53803342694</v>
      </c>
      <c r="H43" s="130">
        <v>50937.75626216305</v>
      </c>
      <c r="I43" s="130">
        <v>16563.563975579069</v>
      </c>
      <c r="J43" s="130">
        <v>21273.041644086068</v>
      </c>
      <c r="K43" s="130">
        <v>36351.22507657198</v>
      </c>
      <c r="L43" s="130">
        <v>43261.786975012896</v>
      </c>
      <c r="M43" s="130">
        <v>68985.971172942081</v>
      </c>
      <c r="N43" s="130">
        <v>71455.374590100924</v>
      </c>
      <c r="O43" s="130">
        <v>308828.7196964561</v>
      </c>
      <c r="P43" s="130">
        <v>470496.46930475836</v>
      </c>
      <c r="Q43" s="130">
        <v>82362.685858515135</v>
      </c>
      <c r="R43" s="131">
        <v>552859.15516327345</v>
      </c>
      <c r="S43" s="130">
        <v>332896.02806745522</v>
      </c>
      <c r="T43" s="130">
        <v>99485.464913194752</v>
      </c>
      <c r="U43" s="130">
        <v>96633.965900830328</v>
      </c>
      <c r="V43" s="130">
        <v>1882.1514072080608</v>
      </c>
      <c r="W43" s="130">
        <v>88086.500529061668</v>
      </c>
      <c r="X43" s="132">
        <v>66124.955654476536</v>
      </c>
      <c r="Z43" s="80">
        <f t="shared" si="1"/>
        <v>0.60595303799754741</v>
      </c>
      <c r="AA43" s="80">
        <f t="shared" si="2"/>
        <v>0.1867613907636724</v>
      </c>
      <c r="AB43" s="80">
        <f t="shared" si="7"/>
        <v>0.17172023421584312</v>
      </c>
      <c r="AC43" s="80">
        <f t="shared" si="6"/>
        <v>2.4795281257259166E-3</v>
      </c>
      <c r="AD43" s="80">
        <f t="shared" si="4"/>
        <v>0.15713710820537927</v>
      </c>
      <c r="AE43" s="80">
        <f t="shared" si="5"/>
        <v>0.12405129930816847</v>
      </c>
    </row>
    <row r="44" spans="1:31" ht="12.75" customHeight="1" x14ac:dyDescent="0.25">
      <c r="A44" s="129" t="s">
        <v>80</v>
      </c>
      <c r="B44" s="130">
        <v>19722.685162557176</v>
      </c>
      <c r="C44" s="130">
        <v>16805.109195461919</v>
      </c>
      <c r="D44" s="130">
        <v>81667.436413338131</v>
      </c>
      <c r="E44" s="130">
        <v>15389.69122997221</v>
      </c>
      <c r="F44" s="130">
        <v>22297.572531367539</v>
      </c>
      <c r="G44" s="130">
        <v>136159.80937013979</v>
      </c>
      <c r="H44" s="130">
        <v>54426.537687090378</v>
      </c>
      <c r="I44" s="130">
        <v>17189.874437172999</v>
      </c>
      <c r="J44" s="130">
        <v>23209.168030861329</v>
      </c>
      <c r="K44" s="130">
        <v>38103.321861639924</v>
      </c>
      <c r="L44" s="130">
        <v>44296.403322281192</v>
      </c>
      <c r="M44" s="130">
        <v>71808.79611724912</v>
      </c>
      <c r="N44" s="130">
        <v>89296.805322194763</v>
      </c>
      <c r="O44" s="130">
        <v>338330.90677848971</v>
      </c>
      <c r="P44" s="130">
        <v>494213.40131118667</v>
      </c>
      <c r="Q44" s="130">
        <v>88244.166486326285</v>
      </c>
      <c r="R44" s="131">
        <v>582457.56779751298</v>
      </c>
      <c r="S44" s="130">
        <v>350103.8444697698</v>
      </c>
      <c r="T44" s="130">
        <v>125041.03231117035</v>
      </c>
      <c r="U44" s="130">
        <v>95462.110685424501</v>
      </c>
      <c r="V44" s="130">
        <v>-6777.2252609357238</v>
      </c>
      <c r="W44" s="130">
        <v>83006.240650019608</v>
      </c>
      <c r="X44" s="132">
        <v>64378.435057935552</v>
      </c>
      <c r="Z44" s="80">
        <f t="shared" si="1"/>
        <v>0.60504251808749376</v>
      </c>
      <c r="AA44" s="80">
        <f t="shared" si="2"/>
        <v>0.18890001418007293</v>
      </c>
      <c r="AB44" s="80">
        <f t="shared" si="7"/>
        <v>0.17056183460158361</v>
      </c>
      <c r="AC44" s="80">
        <f t="shared" si="6"/>
        <v>1.4869998799903153E-3</v>
      </c>
      <c r="AD44" s="80">
        <f t="shared" si="4"/>
        <v>0.15243829265166883</v>
      </c>
      <c r="AE44" s="80">
        <f t="shared" si="5"/>
        <v>0.11842965940080954</v>
      </c>
    </row>
    <row r="45" spans="1:31" ht="12.75" customHeight="1" x14ac:dyDescent="0.25">
      <c r="A45" s="125" t="s">
        <v>79</v>
      </c>
      <c r="B45" s="126">
        <v>28065.403858722788</v>
      </c>
      <c r="C45" s="126">
        <v>17529.236737045951</v>
      </c>
      <c r="D45" s="126">
        <v>73622.92366811473</v>
      </c>
      <c r="E45" s="126">
        <v>16216.030692501399</v>
      </c>
      <c r="F45" s="126">
        <v>20721.471764494821</v>
      </c>
      <c r="G45" s="126">
        <v>128089.66286215691</v>
      </c>
      <c r="H45" s="126">
        <v>51574.691229868098</v>
      </c>
      <c r="I45" s="126">
        <v>17057.91774671285</v>
      </c>
      <c r="J45" s="126">
        <v>19509.097411777202</v>
      </c>
      <c r="K45" s="126">
        <v>33447.360691881164</v>
      </c>
      <c r="L45" s="126">
        <v>44169.847049295939</v>
      </c>
      <c r="M45" s="126">
        <v>74288.810273752388</v>
      </c>
      <c r="N45" s="126">
        <v>73083.951872310849</v>
      </c>
      <c r="O45" s="126">
        <v>313131.67627559847</v>
      </c>
      <c r="P45" s="126">
        <v>469286.74299647816</v>
      </c>
      <c r="Q45" s="126">
        <v>84983.72253421924</v>
      </c>
      <c r="R45" s="127">
        <v>554270.46553069737</v>
      </c>
      <c r="S45" s="126">
        <v>345001.78731142374</v>
      </c>
      <c r="T45" s="126">
        <v>100991.55640699122</v>
      </c>
      <c r="U45" s="126">
        <v>96723.077351536092</v>
      </c>
      <c r="V45" s="126">
        <v>-1707.4032316466328</v>
      </c>
      <c r="W45" s="126">
        <v>76051.282860439984</v>
      </c>
      <c r="X45" s="128">
        <v>62789.83516804695</v>
      </c>
      <c r="Z45" s="80">
        <f t="shared" si="1"/>
        <v>0.60659139035801901</v>
      </c>
      <c r="AA45" s="80">
        <f t="shared" si="2"/>
        <v>0.18940465902113743</v>
      </c>
      <c r="AB45" s="80">
        <f t="shared" si="7"/>
        <v>0.1714712634154465</v>
      </c>
      <c r="AC45" s="80">
        <f t="shared" si="6"/>
        <v>3.3562444199087275E-4</v>
      </c>
      <c r="AD45" s="80">
        <f t="shared" si="4"/>
        <v>0.14823220044852756</v>
      </c>
      <c r="AE45" s="80">
        <f t="shared" si="5"/>
        <v>0.11603513768512137</v>
      </c>
    </row>
    <row r="46" spans="1:31" ht="12.75" customHeight="1" x14ac:dyDescent="0.25">
      <c r="A46" s="125" t="s">
        <v>78</v>
      </c>
      <c r="B46" s="126">
        <v>26201.070223856266</v>
      </c>
      <c r="C46" s="126">
        <v>16718.529387829076</v>
      </c>
      <c r="D46" s="126">
        <v>84940.852308674032</v>
      </c>
      <c r="E46" s="126">
        <v>16347.992505193588</v>
      </c>
      <c r="F46" s="126">
        <v>21262.450206765363</v>
      </c>
      <c r="G46" s="126">
        <v>139269.82440846207</v>
      </c>
      <c r="H46" s="126">
        <v>54869.871274681071</v>
      </c>
      <c r="I46" s="126">
        <v>17325.290272309998</v>
      </c>
      <c r="J46" s="126">
        <v>21283.320315029632</v>
      </c>
      <c r="K46" s="126">
        <v>35790.621698616917</v>
      </c>
      <c r="L46" s="126">
        <v>44953.032692580557</v>
      </c>
      <c r="M46" s="126">
        <v>78171.175298509886</v>
      </c>
      <c r="N46" s="126">
        <v>78270.145837648713</v>
      </c>
      <c r="O46" s="126">
        <v>330663.45738937677</v>
      </c>
      <c r="P46" s="126">
        <v>496134.35202169511</v>
      </c>
      <c r="Q46" s="126">
        <v>85842.504140530655</v>
      </c>
      <c r="R46" s="127">
        <v>581976.85616222583</v>
      </c>
      <c r="S46" s="126">
        <v>355817.07104369107</v>
      </c>
      <c r="T46" s="126">
        <v>105728.71773664132</v>
      </c>
      <c r="U46" s="126">
        <v>100732.55751315579</v>
      </c>
      <c r="V46" s="126">
        <v>6668.3691452167695</v>
      </c>
      <c r="W46" s="126">
        <v>79741.782620916187</v>
      </c>
      <c r="X46" s="128">
        <v>66711.641897395239</v>
      </c>
      <c r="Z46" s="80">
        <f t="shared" si="1"/>
        <v>0.60919203847642223</v>
      </c>
      <c r="AA46" s="80">
        <f t="shared" si="2"/>
        <v>0.18984574631869533</v>
      </c>
      <c r="AB46" s="80">
        <f t="shared" si="7"/>
        <v>0.17149052537954404</v>
      </c>
      <c r="AC46" s="80">
        <f t="shared" si="6"/>
        <v>2.9007352884262964E-5</v>
      </c>
      <c r="AD46" s="80">
        <f t="shared" si="4"/>
        <v>0.14390340762338921</v>
      </c>
      <c r="AE46" s="80">
        <f t="shared" si="5"/>
        <v>0.1144607251509349</v>
      </c>
    </row>
    <row r="47" spans="1:31" ht="12.75" customHeight="1" x14ac:dyDescent="0.25">
      <c r="A47" s="125" t="s">
        <v>77</v>
      </c>
      <c r="B47" s="126">
        <v>28661.880122209925</v>
      </c>
      <c r="C47" s="126">
        <v>20059.373803623334</v>
      </c>
      <c r="D47" s="126">
        <v>89552.883228212755</v>
      </c>
      <c r="E47" s="126">
        <v>16679.444854107325</v>
      </c>
      <c r="F47" s="126">
        <v>23379.626959806665</v>
      </c>
      <c r="G47" s="126">
        <v>149671.32884575007</v>
      </c>
      <c r="H47" s="126">
        <v>58949.646616360042</v>
      </c>
      <c r="I47" s="126">
        <v>17975.401699101261</v>
      </c>
      <c r="J47" s="126">
        <v>22996.418477589839</v>
      </c>
      <c r="K47" s="126">
        <v>37177.213652006714</v>
      </c>
      <c r="L47" s="126">
        <v>46213.153799302985</v>
      </c>
      <c r="M47" s="126">
        <v>83916.995099605687</v>
      </c>
      <c r="N47" s="126">
        <v>82327.899517393831</v>
      </c>
      <c r="O47" s="126">
        <v>349556.7288613604</v>
      </c>
      <c r="P47" s="126">
        <v>527889.93782932044</v>
      </c>
      <c r="Q47" s="126">
        <v>89957.768019825802</v>
      </c>
      <c r="R47" s="127">
        <v>617847.70584914624</v>
      </c>
      <c r="S47" s="126">
        <v>368733.9232634622</v>
      </c>
      <c r="T47" s="126">
        <v>111875.35815601962</v>
      </c>
      <c r="U47" s="126">
        <v>108368.10947920136</v>
      </c>
      <c r="V47" s="126">
        <v>6820.2411421942525</v>
      </c>
      <c r="W47" s="126">
        <v>98607.880597879921</v>
      </c>
      <c r="X47" s="128">
        <v>76557.806789611146</v>
      </c>
      <c r="Z47" s="80">
        <f t="shared" si="1"/>
        <v>0.6075859918240023</v>
      </c>
      <c r="AA47" s="80">
        <f t="shared" si="2"/>
        <v>0.18986804127400633</v>
      </c>
      <c r="AB47" s="80">
        <f t="shared" si="7"/>
        <v>0.17174270154659069</v>
      </c>
      <c r="AC47" s="80">
        <f t="shared" si="6"/>
        <v>2.1416088834505403E-3</v>
      </c>
      <c r="AD47" s="80">
        <f t="shared" si="4"/>
        <v>0.14440384838853529</v>
      </c>
      <c r="AE47" s="80">
        <f t="shared" si="5"/>
        <v>0.11574219191658508</v>
      </c>
    </row>
    <row r="48" spans="1:31" ht="12.75" customHeight="1" x14ac:dyDescent="0.25">
      <c r="A48" s="125" t="s">
        <v>76</v>
      </c>
      <c r="B48" s="126">
        <v>22365.66219869347</v>
      </c>
      <c r="C48" s="126">
        <v>17705.508705800792</v>
      </c>
      <c r="D48" s="126">
        <v>91831.326042991277</v>
      </c>
      <c r="E48" s="126">
        <v>16975.259050098204</v>
      </c>
      <c r="F48" s="126">
        <v>23738.501784090866</v>
      </c>
      <c r="G48" s="126">
        <v>150250.59558298113</v>
      </c>
      <c r="H48" s="126">
        <v>63230.419619423876</v>
      </c>
      <c r="I48" s="126">
        <v>18271.026693563337</v>
      </c>
      <c r="J48" s="126">
        <v>25192.356298765753</v>
      </c>
      <c r="K48" s="126">
        <v>41052.694430389951</v>
      </c>
      <c r="L48" s="126">
        <v>47640.783097206026</v>
      </c>
      <c r="M48" s="126">
        <v>88037.628552990107</v>
      </c>
      <c r="N48" s="126">
        <v>99937.790104453496</v>
      </c>
      <c r="O48" s="126">
        <v>383362.69879679254</v>
      </c>
      <c r="P48" s="126">
        <v>555978.95657846716</v>
      </c>
      <c r="Q48" s="126">
        <v>99375.937422058225</v>
      </c>
      <c r="R48" s="127">
        <v>655354.89400052535</v>
      </c>
      <c r="S48" s="126">
        <v>386662.76642701071</v>
      </c>
      <c r="T48" s="126">
        <v>140137.53705777589</v>
      </c>
      <c r="U48" s="126">
        <v>108849.80526787182</v>
      </c>
      <c r="V48" s="126">
        <v>2824.2592623867095</v>
      </c>
      <c r="W48" s="126">
        <v>91941.006784814221</v>
      </c>
      <c r="X48" s="128">
        <v>75060.480799333949</v>
      </c>
      <c r="Z48" s="80">
        <f t="shared" si="1"/>
        <v>0.60437676459914935</v>
      </c>
      <c r="AA48" s="80">
        <f t="shared" si="2"/>
        <v>0.19038916943487863</v>
      </c>
      <c r="AB48" s="80">
        <f t="shared" si="7"/>
        <v>0.17210299575194321</v>
      </c>
      <c r="AC48" s="80">
        <f t="shared" si="6"/>
        <v>6.0617430507957128E-3</v>
      </c>
      <c r="AD48" s="80">
        <f t="shared" si="4"/>
        <v>0.1437431630213393</v>
      </c>
      <c r="AE48" s="80">
        <f t="shared" si="5"/>
        <v>0.11667383585810608</v>
      </c>
    </row>
    <row r="49" spans="1:31" customFormat="1" ht="12.75" customHeight="1" x14ac:dyDescent="0.3">
      <c r="A49" s="129" t="s">
        <v>75</v>
      </c>
      <c r="B49" s="130">
        <v>34345.974949897442</v>
      </c>
      <c r="C49" s="130">
        <v>15539.224314039795</v>
      </c>
      <c r="D49" s="130">
        <v>84400.437426924007</v>
      </c>
      <c r="E49" s="130">
        <v>17300.778457859135</v>
      </c>
      <c r="F49" s="130">
        <v>23803.356396573599</v>
      </c>
      <c r="G49" s="130">
        <v>141043.79659539653</v>
      </c>
      <c r="H49" s="130">
        <v>59837.624006316597</v>
      </c>
      <c r="I49" s="130">
        <v>18937.235894385642</v>
      </c>
      <c r="J49" s="130">
        <v>22182.92551214034</v>
      </c>
      <c r="K49" s="130">
        <v>42874.370593758402</v>
      </c>
      <c r="L49" s="130">
        <v>48637.811634463607</v>
      </c>
      <c r="M49" s="130">
        <v>84981.295392738175</v>
      </c>
      <c r="N49" s="130">
        <v>86020.300565059646</v>
      </c>
      <c r="O49" s="130">
        <v>363471.56359886244</v>
      </c>
      <c r="P49" s="130">
        <v>538861.33514415636</v>
      </c>
      <c r="Q49" s="130">
        <v>92561.669828591024</v>
      </c>
      <c r="R49" s="131">
        <v>631423.00497274741</v>
      </c>
      <c r="S49" s="130">
        <v>384998.89328977827</v>
      </c>
      <c r="T49" s="130">
        <v>114488.86372968486</v>
      </c>
      <c r="U49" s="130">
        <v>109266.942726753</v>
      </c>
      <c r="V49" s="130">
        <v>13577.434816049528</v>
      </c>
      <c r="W49" s="130">
        <v>85073.56963464788</v>
      </c>
      <c r="X49" s="132">
        <v>75982.699224166106</v>
      </c>
      <c r="Z49" s="80">
        <f t="shared" si="1"/>
        <v>0.60170963292277602</v>
      </c>
      <c r="AA49" s="80">
        <f t="shared" si="2"/>
        <v>0.18990992090192327</v>
      </c>
      <c r="AB49" s="80">
        <f t="shared" si="7"/>
        <v>0.17180768606567387</v>
      </c>
      <c r="AC49" s="80">
        <f t="shared" si="6"/>
        <v>1.2020540007835147E-2</v>
      </c>
      <c r="AD49" s="80">
        <f t="shared" si="4"/>
        <v>0.1429115611417601</v>
      </c>
      <c r="AE49" s="80">
        <f t="shared" si="5"/>
        <v>0.11835934103996845</v>
      </c>
    </row>
    <row r="50" spans="1:31" ht="12.75" customHeight="1" x14ac:dyDescent="0.25">
      <c r="A50" s="129" t="s">
        <v>74</v>
      </c>
      <c r="B50" s="130">
        <v>32718.000806115542</v>
      </c>
      <c r="C50" s="130">
        <v>15624.043188161519</v>
      </c>
      <c r="D50" s="130">
        <v>95963.638613725183</v>
      </c>
      <c r="E50" s="130">
        <v>17904.818624267475</v>
      </c>
      <c r="F50" s="130">
        <v>25939.461140277028</v>
      </c>
      <c r="G50" s="130">
        <v>155431.96156643122</v>
      </c>
      <c r="H50" s="130">
        <v>65939.143285182989</v>
      </c>
      <c r="I50" s="130">
        <v>20378.000940802936</v>
      </c>
      <c r="J50" s="130">
        <v>24197.517959231704</v>
      </c>
      <c r="K50" s="130">
        <v>44552.95907928823</v>
      </c>
      <c r="L50" s="130">
        <v>50965.165060292384</v>
      </c>
      <c r="M50" s="130">
        <v>88038.928620713035</v>
      </c>
      <c r="N50" s="130">
        <v>91842.901087006758</v>
      </c>
      <c r="O50" s="130">
        <v>385914.61603251798</v>
      </c>
      <c r="P50" s="130">
        <v>574064.57840506476</v>
      </c>
      <c r="Q50" s="130">
        <v>96590.124926859309</v>
      </c>
      <c r="R50" s="131">
        <v>670654.70333192404</v>
      </c>
      <c r="S50" s="130">
        <v>400751.22235750005</v>
      </c>
      <c r="T50" s="130">
        <v>123655.18120692013</v>
      </c>
      <c r="U50" s="130">
        <v>119166.96051912893</v>
      </c>
      <c r="V50" s="130">
        <v>15016.787942106603</v>
      </c>
      <c r="W50" s="130">
        <v>89584.565605347161</v>
      </c>
      <c r="X50" s="132">
        <v>77520.014299078903</v>
      </c>
      <c r="Z50" s="80">
        <f t="shared" si="1"/>
        <v>0.59843846918639443</v>
      </c>
      <c r="AA50" s="80">
        <f t="shared" si="2"/>
        <v>0.19033149075010289</v>
      </c>
      <c r="AB50" s="80">
        <f t="shared" si="7"/>
        <v>0.17304982940375363</v>
      </c>
      <c r="AC50" s="80">
        <f t="shared" si="6"/>
        <v>1.4848373220444532E-2</v>
      </c>
      <c r="AD50" s="80">
        <f t="shared" si="4"/>
        <v>0.14181253258773469</v>
      </c>
      <c r="AE50" s="80">
        <f t="shared" si="5"/>
        <v>0.11848069514843018</v>
      </c>
    </row>
    <row r="51" spans="1:31" ht="12.75" customHeight="1" x14ac:dyDescent="0.25">
      <c r="A51" s="129" t="s">
        <v>73</v>
      </c>
      <c r="B51" s="130">
        <v>29821.226041708251</v>
      </c>
      <c r="C51" s="130">
        <v>17138.386048242395</v>
      </c>
      <c r="D51" s="130">
        <v>104394.21461132359</v>
      </c>
      <c r="E51" s="130">
        <v>17162.766226334727</v>
      </c>
      <c r="F51" s="130">
        <v>28016.24864820603</v>
      </c>
      <c r="G51" s="130">
        <v>166711.61553410674</v>
      </c>
      <c r="H51" s="130">
        <v>70578.688329511337</v>
      </c>
      <c r="I51" s="130">
        <v>22285.376250721019</v>
      </c>
      <c r="J51" s="130">
        <v>25601.104715689529</v>
      </c>
      <c r="K51" s="130">
        <v>41054.324520981878</v>
      </c>
      <c r="L51" s="130">
        <v>51329.880703252275</v>
      </c>
      <c r="M51" s="130">
        <v>90475.365174353225</v>
      </c>
      <c r="N51" s="130">
        <v>91666.603676482162</v>
      </c>
      <c r="O51" s="130">
        <v>392991.34337099141</v>
      </c>
      <c r="P51" s="130">
        <v>589524.1849468064</v>
      </c>
      <c r="Q51" s="130">
        <v>102321.73880465924</v>
      </c>
      <c r="R51" s="131">
        <v>691845.92375146563</v>
      </c>
      <c r="S51" s="130">
        <v>410354.14246007171</v>
      </c>
      <c r="T51" s="130">
        <v>125131.291831376</v>
      </c>
      <c r="U51" s="130">
        <v>129920.68280408939</v>
      </c>
      <c r="V51" s="130">
        <v>16545.249250711291</v>
      </c>
      <c r="W51" s="130">
        <v>95806.739065728965</v>
      </c>
      <c r="X51" s="132">
        <v>85912.181660511778</v>
      </c>
      <c r="Z51" s="80">
        <f t="shared" si="1"/>
        <v>0.59743322907246066</v>
      </c>
      <c r="AA51" s="80">
        <f t="shared" si="2"/>
        <v>0.19001885565239732</v>
      </c>
      <c r="AB51" s="80">
        <f t="shared" si="7"/>
        <v>0.17635155636627492</v>
      </c>
      <c r="AC51" s="80">
        <f t="shared" si="6"/>
        <v>1.8104450249195238E-2</v>
      </c>
      <c r="AD51" s="80">
        <f t="shared" si="4"/>
        <v>0.13679417906654151</v>
      </c>
      <c r="AE51" s="80">
        <f t="shared" si="5"/>
        <v>0.11870227040686955</v>
      </c>
    </row>
    <row r="52" spans="1:31" ht="12.75" customHeight="1" x14ac:dyDescent="0.25">
      <c r="A52" s="129" t="s">
        <v>72</v>
      </c>
      <c r="B52" s="130">
        <v>23266.511795898783</v>
      </c>
      <c r="C52" s="130">
        <v>20285.683568824399</v>
      </c>
      <c r="D52" s="130">
        <v>100274.92898512393</v>
      </c>
      <c r="E52" s="130">
        <v>17210.985152218022</v>
      </c>
      <c r="F52" s="130">
        <v>28112.181021798984</v>
      </c>
      <c r="G52" s="130">
        <v>165883.77872796534</v>
      </c>
      <c r="H52" s="130">
        <v>74443.078878577944</v>
      </c>
      <c r="I52" s="130">
        <v>24291.091757296264</v>
      </c>
      <c r="J52" s="130">
        <v>30380.725160795948</v>
      </c>
      <c r="K52" s="130">
        <v>41694.082233158224</v>
      </c>
      <c r="L52" s="130">
        <v>53264.946553729154</v>
      </c>
      <c r="M52" s="130">
        <v>96273.590572554458</v>
      </c>
      <c r="N52" s="130">
        <v>107580.37097561087</v>
      </c>
      <c r="O52" s="130">
        <v>427927.88613172283</v>
      </c>
      <c r="P52" s="130">
        <v>617078.17665558693</v>
      </c>
      <c r="Q52" s="130">
        <v>109261.12884956371</v>
      </c>
      <c r="R52" s="131">
        <v>726339.3055051507</v>
      </c>
      <c r="S52" s="130">
        <v>432651.74947348773</v>
      </c>
      <c r="T52" s="130">
        <v>152023.73463499278</v>
      </c>
      <c r="U52" s="130">
        <v>131177.44006491147</v>
      </c>
      <c r="V52" s="130">
        <v>4466.281048784731</v>
      </c>
      <c r="W52" s="130">
        <v>92082.931995131366</v>
      </c>
      <c r="X52" s="132">
        <v>86062.831712157407</v>
      </c>
      <c r="Z52" s="80">
        <f t="shared" si="1"/>
        <v>0.59874947568157344</v>
      </c>
      <c r="AA52" s="80">
        <f t="shared" si="2"/>
        <v>0.18942987616665422</v>
      </c>
      <c r="AB52" s="80">
        <f t="shared" si="7"/>
        <v>0.17995761341870417</v>
      </c>
      <c r="AC52" s="80">
        <f t="shared" si="6"/>
        <v>1.8235646404874246E-2</v>
      </c>
      <c r="AD52" s="80">
        <f t="shared" si="4"/>
        <v>0.13327675104299991</v>
      </c>
      <c r="AE52" s="80">
        <f t="shared" si="5"/>
        <v>0.119649362714806</v>
      </c>
    </row>
    <row r="53" spans="1:31" ht="12.75" customHeight="1" x14ac:dyDescent="0.25">
      <c r="A53" s="125" t="s">
        <v>71</v>
      </c>
      <c r="B53" s="126">
        <v>42412.671369011026</v>
      </c>
      <c r="C53" s="126">
        <v>18051.137230677767</v>
      </c>
      <c r="D53" s="126">
        <v>90223.432647599009</v>
      </c>
      <c r="E53" s="126">
        <v>17135.736493016997</v>
      </c>
      <c r="F53" s="126">
        <v>25875.316527186031</v>
      </c>
      <c r="G53" s="126">
        <v>151285.62289847981</v>
      </c>
      <c r="H53" s="126">
        <v>69266.101362911068</v>
      </c>
      <c r="I53" s="126">
        <v>24698.032765893178</v>
      </c>
      <c r="J53" s="126">
        <v>25926.511729768186</v>
      </c>
      <c r="K53" s="126">
        <v>44720.124768060698</v>
      </c>
      <c r="L53" s="126">
        <v>53366.726221006182</v>
      </c>
      <c r="M53" s="126">
        <v>93651.897912112341</v>
      </c>
      <c r="N53" s="126">
        <v>94335.012420745785</v>
      </c>
      <c r="O53" s="126">
        <v>405964.40718049748</v>
      </c>
      <c r="P53" s="126">
        <v>599662.70144798828</v>
      </c>
      <c r="Q53" s="126">
        <v>112392.54760642003</v>
      </c>
      <c r="R53" s="127">
        <v>712055.24905440828</v>
      </c>
      <c r="S53" s="126">
        <v>433753.14604470402</v>
      </c>
      <c r="T53" s="126">
        <v>128393.76819663581</v>
      </c>
      <c r="U53" s="126">
        <v>132371.4541814581</v>
      </c>
      <c r="V53" s="126">
        <v>23504.185380360927</v>
      </c>
      <c r="W53" s="126">
        <v>80459.147995781896</v>
      </c>
      <c r="X53" s="128">
        <v>86426.452744532333</v>
      </c>
      <c r="Z53" s="80">
        <f t="shared" si="1"/>
        <v>0.59891932812414983</v>
      </c>
      <c r="AA53" s="80">
        <f t="shared" si="2"/>
        <v>0.18894101405090935</v>
      </c>
      <c r="AB53" s="80">
        <f t="shared" si="7"/>
        <v>0.18302596288836689</v>
      </c>
      <c r="AC53" s="80">
        <f t="shared" si="6"/>
        <v>2.1254813108373082E-2</v>
      </c>
      <c r="AD53" s="80">
        <f t="shared" si="4"/>
        <v>0.12779249541642357</v>
      </c>
      <c r="AE53" s="80">
        <f t="shared" si="5"/>
        <v>0.11993361358822276</v>
      </c>
    </row>
    <row r="54" spans="1:31" ht="12.75" customHeight="1" x14ac:dyDescent="0.25">
      <c r="A54" s="125" t="s">
        <v>70</v>
      </c>
      <c r="B54" s="126">
        <v>43288.963395530198</v>
      </c>
      <c r="C54" s="126">
        <v>21446.815360493485</v>
      </c>
      <c r="D54" s="126">
        <v>109761.76230606082</v>
      </c>
      <c r="E54" s="126">
        <v>17550.746494593102</v>
      </c>
      <c r="F54" s="126">
        <v>27854.134166045693</v>
      </c>
      <c r="G54" s="126">
        <v>176613.4583271931</v>
      </c>
      <c r="H54" s="126">
        <v>78837.893446060552</v>
      </c>
      <c r="I54" s="126">
        <v>25858.355032554002</v>
      </c>
      <c r="J54" s="126">
        <v>27408.920298818233</v>
      </c>
      <c r="K54" s="126">
        <v>41225.251040101321</v>
      </c>
      <c r="L54" s="126">
        <v>54894.241665133653</v>
      </c>
      <c r="M54" s="126">
        <v>99046.035168396687</v>
      </c>
      <c r="N54" s="126">
        <v>104315.33060857173</v>
      </c>
      <c r="O54" s="126">
        <v>431586.0272596362</v>
      </c>
      <c r="P54" s="126">
        <v>651488.44898235949</v>
      </c>
      <c r="Q54" s="126">
        <v>118036.71061325219</v>
      </c>
      <c r="R54" s="127">
        <v>769525.15959561174</v>
      </c>
      <c r="S54" s="126">
        <v>456472.73542334809</v>
      </c>
      <c r="T54" s="126">
        <v>139782.58355640172</v>
      </c>
      <c r="U54" s="126">
        <v>147732.50624720368</v>
      </c>
      <c r="V54" s="126">
        <v>25905.822873733123</v>
      </c>
      <c r="W54" s="126">
        <v>98392.59134193715</v>
      </c>
      <c r="X54" s="128">
        <v>98761.079847012035</v>
      </c>
      <c r="Z54" s="80">
        <f t="shared" si="1"/>
        <v>0.59771443276114045</v>
      </c>
      <c r="AA54" s="80">
        <f t="shared" si="2"/>
        <v>0.18806050085243628</v>
      </c>
      <c r="AB54" s="80">
        <f t="shared" si="7"/>
        <v>0.18663649097116716</v>
      </c>
      <c r="AC54" s="80">
        <f t="shared" si="6"/>
        <v>2.4285251757251644E-2</v>
      </c>
      <c r="AD54" s="80">
        <f t="shared" si="4"/>
        <v>0.12647277614591396</v>
      </c>
      <c r="AE54" s="80">
        <f t="shared" si="5"/>
        <v>0.12316945248790935</v>
      </c>
    </row>
    <row r="55" spans="1:31" ht="12.75" customHeight="1" x14ac:dyDescent="0.25">
      <c r="A55" s="125" t="s">
        <v>69</v>
      </c>
      <c r="B55" s="126">
        <v>34034.674377949879</v>
      </c>
      <c r="C55" s="126">
        <v>30534.156999345982</v>
      </c>
      <c r="D55" s="126">
        <v>126929.14033990944</v>
      </c>
      <c r="E55" s="126">
        <v>16667.921537606409</v>
      </c>
      <c r="F55" s="126">
        <v>30724.928063190175</v>
      </c>
      <c r="G55" s="126">
        <v>204856.14694005201</v>
      </c>
      <c r="H55" s="126">
        <v>87103.891874239547</v>
      </c>
      <c r="I55" s="126">
        <v>27144.431193474134</v>
      </c>
      <c r="J55" s="126">
        <v>27850.270007241023</v>
      </c>
      <c r="K55" s="126">
        <v>44019.514321892872</v>
      </c>
      <c r="L55" s="126">
        <v>56666.538413918752</v>
      </c>
      <c r="M55" s="126">
        <v>101652.4306985555</v>
      </c>
      <c r="N55" s="126">
        <v>104414.70613944363</v>
      </c>
      <c r="O55" s="126">
        <v>448851.78264876542</v>
      </c>
      <c r="P55" s="126">
        <v>687742.60396676732</v>
      </c>
      <c r="Q55" s="126">
        <v>124859.97173697803</v>
      </c>
      <c r="R55" s="127">
        <v>812602.57570374536</v>
      </c>
      <c r="S55" s="126">
        <v>480468.42742231651</v>
      </c>
      <c r="T55" s="126">
        <v>144804.72140609537</v>
      </c>
      <c r="U55" s="126">
        <v>168885.98205088009</v>
      </c>
      <c r="V55" s="126">
        <v>17304.929565889761</v>
      </c>
      <c r="W55" s="126">
        <v>115435.0374331115</v>
      </c>
      <c r="X55" s="128">
        <v>114296.52217454785</v>
      </c>
      <c r="Z55" s="80">
        <f t="shared" si="1"/>
        <v>0.59703120364924955</v>
      </c>
      <c r="AA55" s="80">
        <f t="shared" si="2"/>
        <v>0.18705533466548802</v>
      </c>
      <c r="AB55" s="80">
        <f t="shared" si="7"/>
        <v>0.19207518662990963</v>
      </c>
      <c r="AC55" s="80">
        <f t="shared" si="6"/>
        <v>2.356586445587637E-2</v>
      </c>
      <c r="AD55" s="80">
        <f t="shared" si="4"/>
        <v>0.12791486759199139</v>
      </c>
      <c r="AE55" s="80">
        <f t="shared" si="5"/>
        <v>0.127642456992515</v>
      </c>
    </row>
    <row r="56" spans="1:31" ht="12.75" customHeight="1" x14ac:dyDescent="0.25">
      <c r="A56" s="125" t="s">
        <v>68</v>
      </c>
      <c r="B56" s="126">
        <v>22314.867984318786</v>
      </c>
      <c r="C56" s="126">
        <v>30256.009634760878</v>
      </c>
      <c r="D56" s="126">
        <v>107064.18695646735</v>
      </c>
      <c r="E56" s="126">
        <v>17484.175207617296</v>
      </c>
      <c r="F56" s="126">
        <v>30347.578233721535</v>
      </c>
      <c r="G56" s="126">
        <v>185151.95003256708</v>
      </c>
      <c r="H56" s="126">
        <v>86901.06970232325</v>
      </c>
      <c r="I56" s="126">
        <v>26811.87071271057</v>
      </c>
      <c r="J56" s="126">
        <v>33448.552992527242</v>
      </c>
      <c r="K56" s="126">
        <v>40854.389017763642</v>
      </c>
      <c r="L56" s="126">
        <v>56371.926773899984</v>
      </c>
      <c r="M56" s="126">
        <v>104571.68837623925</v>
      </c>
      <c r="N56" s="126">
        <v>131157.63146099937</v>
      </c>
      <c r="O56" s="126">
        <v>480117.12903646333</v>
      </c>
      <c r="P56" s="126">
        <v>687583.94705334923</v>
      </c>
      <c r="Q56" s="126">
        <v>128036.15754210266</v>
      </c>
      <c r="R56" s="127">
        <v>815620.10459545185</v>
      </c>
      <c r="S56" s="126">
        <v>486815.7264897842</v>
      </c>
      <c r="T56" s="126">
        <v>172886.94830067083</v>
      </c>
      <c r="U56" s="126">
        <v>153855.63480930193</v>
      </c>
      <c r="V56" s="126">
        <v>2759.7206425158074</v>
      </c>
      <c r="W56" s="126">
        <v>126593.9892530069</v>
      </c>
      <c r="X56" s="128">
        <v>127291.9148998278</v>
      </c>
      <c r="Z56" s="80">
        <f t="shared" si="1"/>
        <v>0.59730792665968879</v>
      </c>
      <c r="AA56" s="80">
        <f t="shared" si="2"/>
        <v>0.18839392871584185</v>
      </c>
      <c r="AB56" s="80">
        <f t="shared" si="7"/>
        <v>0.19385329554500555</v>
      </c>
      <c r="AC56" s="80">
        <f t="shared" si="6"/>
        <v>2.234053297759591E-2</v>
      </c>
      <c r="AD56" s="80">
        <f t="shared" si="4"/>
        <v>0.1353400051339104</v>
      </c>
      <c r="AE56" s="80">
        <f t="shared" si="5"/>
        <v>0.1372356890320425</v>
      </c>
    </row>
    <row r="57" spans="1:31" ht="12.75" customHeight="1" x14ac:dyDescent="0.25">
      <c r="A57" s="129" t="s">
        <v>67</v>
      </c>
      <c r="B57" s="130">
        <v>41178.061878708606</v>
      </c>
      <c r="C57" s="130">
        <v>17836.739400389881</v>
      </c>
      <c r="D57" s="130">
        <v>87132.979642597973</v>
      </c>
      <c r="E57" s="130">
        <v>16993.479373203991</v>
      </c>
      <c r="F57" s="130">
        <v>30845.751242363785</v>
      </c>
      <c r="G57" s="130">
        <v>152808.94965855565</v>
      </c>
      <c r="H57" s="130">
        <v>77957.25588170049</v>
      </c>
      <c r="I57" s="130">
        <v>25773.203458235414</v>
      </c>
      <c r="J57" s="130">
        <v>27652.671566974044</v>
      </c>
      <c r="K57" s="130">
        <v>42569.386884225692</v>
      </c>
      <c r="L57" s="130">
        <v>58925.3159835611</v>
      </c>
      <c r="M57" s="130">
        <v>106821.48630927666</v>
      </c>
      <c r="N57" s="130">
        <v>113419.50488017123</v>
      </c>
      <c r="O57" s="130">
        <v>453118.82496414462</v>
      </c>
      <c r="P57" s="130">
        <v>647105.83650140883</v>
      </c>
      <c r="Q57" s="130">
        <v>109021.25280850315</v>
      </c>
      <c r="R57" s="131">
        <v>756127.08930991194</v>
      </c>
      <c r="S57" s="130">
        <v>474263.57946446788</v>
      </c>
      <c r="T57" s="130">
        <v>150521.39832187939</v>
      </c>
      <c r="U57" s="130">
        <v>134944.75250333574</v>
      </c>
      <c r="V57" s="130">
        <v>2750.1248817511369</v>
      </c>
      <c r="W57" s="130">
        <v>87414.683614201756</v>
      </c>
      <c r="X57" s="132">
        <v>93767.449475723886</v>
      </c>
      <c r="Z57" s="80">
        <f t="shared" si="1"/>
        <v>0.60180587734292945</v>
      </c>
      <c r="AA57" s="80">
        <f t="shared" si="2"/>
        <v>0.19277735015901823</v>
      </c>
      <c r="AB57" s="80">
        <f t="shared" si="7"/>
        <v>0.19196033108496899</v>
      </c>
      <c r="AC57" s="80">
        <f t="shared" si="6"/>
        <v>1.5447853531774382E-2</v>
      </c>
      <c r="AD57" s="80">
        <f t="shared" si="4"/>
        <v>0.13565417502149971</v>
      </c>
      <c r="AE57" s="80">
        <f t="shared" si="5"/>
        <v>0.13764558714019082</v>
      </c>
    </row>
    <row r="58" spans="1:31" ht="12.75" customHeight="1" x14ac:dyDescent="0.25">
      <c r="A58" s="129" t="s">
        <v>66</v>
      </c>
      <c r="B58" s="130">
        <v>40931.072193594067</v>
      </c>
      <c r="C58" s="130">
        <v>11596.06665927912</v>
      </c>
      <c r="D58" s="130">
        <v>106721.854449787</v>
      </c>
      <c r="E58" s="130">
        <v>18371.087141780983</v>
      </c>
      <c r="F58" s="130">
        <v>36319.899416061489</v>
      </c>
      <c r="G58" s="130">
        <v>173008.90766690861</v>
      </c>
      <c r="H58" s="130">
        <v>87871.978860574454</v>
      </c>
      <c r="I58" s="130">
        <v>26530.362297899894</v>
      </c>
      <c r="J58" s="130">
        <v>29510.296323034443</v>
      </c>
      <c r="K58" s="130">
        <v>45328.261259408653</v>
      </c>
      <c r="L58" s="130">
        <v>60414.979276724283</v>
      </c>
      <c r="M58" s="130">
        <v>111988.99235467394</v>
      </c>
      <c r="N58" s="130">
        <v>114138.65247968805</v>
      </c>
      <c r="O58" s="130">
        <v>475783.52285200369</v>
      </c>
      <c r="P58" s="130">
        <v>689723.50271250634</v>
      </c>
      <c r="Q58" s="130">
        <v>113853.99132434539</v>
      </c>
      <c r="R58" s="131">
        <v>803577.49403685168</v>
      </c>
      <c r="S58" s="130">
        <v>504219.99069614342</v>
      </c>
      <c r="T58" s="130">
        <v>150884.75232482076</v>
      </c>
      <c r="U58" s="130">
        <v>147361.69632497188</v>
      </c>
      <c r="V58" s="130">
        <v>-3884.4520702227019</v>
      </c>
      <c r="W58" s="130">
        <v>93899.818194118139</v>
      </c>
      <c r="X58" s="132">
        <v>88904.311432979768</v>
      </c>
      <c r="Z58" s="80">
        <f t="shared" si="1"/>
        <v>0.61035511890800831</v>
      </c>
      <c r="AA58" s="80">
        <f t="shared" si="2"/>
        <v>0.19420073582400937</v>
      </c>
      <c r="AB58" s="80">
        <f t="shared" si="7"/>
        <v>0.18979356040780856</v>
      </c>
      <c r="AC58" s="80">
        <f t="shared" si="6"/>
        <v>5.938128901436671E-3</v>
      </c>
      <c r="AD58" s="80">
        <f t="shared" si="4"/>
        <v>0.13279585557741672</v>
      </c>
      <c r="AE58" s="80">
        <f t="shared" si="5"/>
        <v>0.13308339961867963</v>
      </c>
    </row>
    <row r="59" spans="1:31" ht="12.75" customHeight="1" x14ac:dyDescent="0.25">
      <c r="A59" s="129" t="s">
        <v>65</v>
      </c>
      <c r="B59" s="130">
        <v>37986.237401373117</v>
      </c>
      <c r="C59" s="130">
        <v>14239.673535585309</v>
      </c>
      <c r="D59" s="130">
        <v>116572.92823554369</v>
      </c>
      <c r="E59" s="130">
        <v>19541.923605067765</v>
      </c>
      <c r="F59" s="130">
        <v>42573.434155858929</v>
      </c>
      <c r="G59" s="130">
        <v>192927.95953205571</v>
      </c>
      <c r="H59" s="130">
        <v>95956.508331692661</v>
      </c>
      <c r="I59" s="130">
        <v>27593.479297962534</v>
      </c>
      <c r="J59" s="130">
        <v>30771.747749237991</v>
      </c>
      <c r="K59" s="130">
        <v>50060.166545943604</v>
      </c>
      <c r="L59" s="130">
        <v>62785.747211643451</v>
      </c>
      <c r="M59" s="130">
        <v>117078.60821824725</v>
      </c>
      <c r="N59" s="130">
        <v>116226.67080378479</v>
      </c>
      <c r="O59" s="130">
        <v>500472.92815851228</v>
      </c>
      <c r="P59" s="130">
        <v>731387.1250919411</v>
      </c>
      <c r="Q59" s="130">
        <v>121456.12405572791</v>
      </c>
      <c r="R59" s="131">
        <v>852843.24914766895</v>
      </c>
      <c r="S59" s="130">
        <v>534397.20787058666</v>
      </c>
      <c r="T59" s="130">
        <v>157479.61874129644</v>
      </c>
      <c r="U59" s="130">
        <v>172381.63198942499</v>
      </c>
      <c r="V59" s="130">
        <v>-8458.2077209340641</v>
      </c>
      <c r="W59" s="130">
        <v>92906.41168743241</v>
      </c>
      <c r="X59" s="132">
        <v>95863.413420137513</v>
      </c>
      <c r="Z59" s="80">
        <f t="shared" si="1"/>
        <v>0.61945243974006514</v>
      </c>
      <c r="AA59" s="80">
        <f t="shared" si="2"/>
        <v>0.19570627365136256</v>
      </c>
      <c r="AB59" s="80">
        <f t="shared" si="7"/>
        <v>0.18851055071677031</v>
      </c>
      <c r="AC59" s="80">
        <f t="shared" si="6"/>
        <v>-2.1166229267023324E-3</v>
      </c>
      <c r="AD59" s="80">
        <f t="shared" si="4"/>
        <v>0.12416172595719548</v>
      </c>
      <c r="AE59" s="80">
        <f t="shared" si="5"/>
        <v>0.12571436713869116</v>
      </c>
    </row>
    <row r="60" spans="1:31" ht="12.75" customHeight="1" x14ac:dyDescent="0.25">
      <c r="A60" s="129" t="s">
        <v>64</v>
      </c>
      <c r="B60" s="130">
        <v>29117.267527008498</v>
      </c>
      <c r="C60" s="130">
        <v>19032.141531171717</v>
      </c>
      <c r="D60" s="130">
        <v>124849.25068690263</v>
      </c>
      <c r="E60" s="130">
        <v>21709.625536614891</v>
      </c>
      <c r="F60" s="130">
        <v>44885.267984762329</v>
      </c>
      <c r="G60" s="130">
        <v>210476.28573945156</v>
      </c>
      <c r="H60" s="130">
        <v>100128.13721512962</v>
      </c>
      <c r="I60" s="130">
        <v>29505.521081032897</v>
      </c>
      <c r="J60" s="130">
        <v>34238.270027544342</v>
      </c>
      <c r="K60" s="130">
        <v>49635.457927965923</v>
      </c>
      <c r="L60" s="130">
        <v>65090.940612888458</v>
      </c>
      <c r="M60" s="130">
        <v>119960.52533608399</v>
      </c>
      <c r="N60" s="130">
        <v>143393.97224138852</v>
      </c>
      <c r="O60" s="130">
        <v>541952.82444203377</v>
      </c>
      <c r="P60" s="130">
        <v>781546.37770849385</v>
      </c>
      <c r="Q60" s="130">
        <v>138945.14497804776</v>
      </c>
      <c r="R60" s="131">
        <v>920491.52268654155</v>
      </c>
      <c r="S60" s="130">
        <v>552152.41363366402</v>
      </c>
      <c r="T60" s="130">
        <v>196077.74212348845</v>
      </c>
      <c r="U60" s="130">
        <v>181987.69822046865</v>
      </c>
      <c r="V60" s="130">
        <v>-600.66634226241149</v>
      </c>
      <c r="W60" s="130">
        <v>87459.557011822559</v>
      </c>
      <c r="X60" s="132">
        <v>96585.221960639712</v>
      </c>
      <c r="Z60" s="80">
        <f t="shared" si="1"/>
        <v>0.61956459903628613</v>
      </c>
      <c r="AA60" s="80">
        <f t="shared" si="2"/>
        <v>0.19650638402855658</v>
      </c>
      <c r="AB60" s="80">
        <f t="shared" si="7"/>
        <v>0.19101958038645234</v>
      </c>
      <c r="AC60" s="80">
        <f t="shared" si="6"/>
        <v>-3.0582300913499353E-3</v>
      </c>
      <c r="AD60" s="80">
        <f t="shared" si="4"/>
        <v>0.10851371135038299</v>
      </c>
      <c r="AE60" s="80">
        <f t="shared" si="5"/>
        <v>0.11254604471032804</v>
      </c>
    </row>
    <row r="61" spans="1:31" ht="12.75" customHeight="1" x14ac:dyDescent="0.25">
      <c r="A61" s="125" t="s">
        <v>63</v>
      </c>
      <c r="B61" s="126">
        <v>43763.325962042545</v>
      </c>
      <c r="C61" s="126">
        <v>20678.747726254911</v>
      </c>
      <c r="D61" s="126">
        <v>107285.98659559789</v>
      </c>
      <c r="E61" s="126">
        <v>20021.309168035481</v>
      </c>
      <c r="F61" s="126">
        <v>44725.348912258538</v>
      </c>
      <c r="G61" s="126">
        <v>192711.39240214683</v>
      </c>
      <c r="H61" s="126">
        <v>93763.692387723524</v>
      </c>
      <c r="I61" s="126">
        <v>32669.469790729552</v>
      </c>
      <c r="J61" s="126">
        <v>29054.42828316037</v>
      </c>
      <c r="K61" s="126">
        <v>53715.040140647397</v>
      </c>
      <c r="L61" s="126">
        <v>65789.149244626416</v>
      </c>
      <c r="M61" s="126">
        <v>120515.44823605612</v>
      </c>
      <c r="N61" s="126">
        <v>121078.02131509315</v>
      </c>
      <c r="O61" s="126">
        <v>516585.24939803651</v>
      </c>
      <c r="P61" s="126">
        <v>753059.96776222589</v>
      </c>
      <c r="Q61" s="126">
        <v>133337.42530849035</v>
      </c>
      <c r="R61" s="127">
        <v>886397.39307071618</v>
      </c>
      <c r="S61" s="126">
        <v>546391.81416622188</v>
      </c>
      <c r="T61" s="126">
        <v>163725.54174537581</v>
      </c>
      <c r="U61" s="126">
        <v>177984.23450274739</v>
      </c>
      <c r="V61" s="126">
        <v>12768.700512381154</v>
      </c>
      <c r="W61" s="126">
        <v>86801.171637586798</v>
      </c>
      <c r="X61" s="128">
        <v>101274.06949359689</v>
      </c>
      <c r="Z61" s="80">
        <f t="shared" si="1"/>
        <v>0.61708643951278397</v>
      </c>
      <c r="AA61" s="80">
        <f t="shared" si="2"/>
        <v>0.19292749443003648</v>
      </c>
      <c r="AB61" s="80">
        <f t="shared" si="7"/>
        <v>0.19626176345008126</v>
      </c>
      <c r="AC61" s="80">
        <f t="shared" si="6"/>
        <v>-5.0421601945747069E-5</v>
      </c>
      <c r="AD61" s="80">
        <f t="shared" si="4"/>
        <v>0.10425488740192082</v>
      </c>
      <c r="AE61" s="80">
        <f t="shared" si="5"/>
        <v>0.11048016319287673</v>
      </c>
    </row>
    <row r="62" spans="1:31" ht="12.75" customHeight="1" x14ac:dyDescent="0.25">
      <c r="A62" s="125" t="s">
        <v>62</v>
      </c>
      <c r="B62" s="126">
        <v>40361.833014029406</v>
      </c>
      <c r="C62" s="126">
        <v>26878.290987123291</v>
      </c>
      <c r="D62" s="126">
        <v>122207.43968619338</v>
      </c>
      <c r="E62" s="126">
        <v>20664.421498684267</v>
      </c>
      <c r="F62" s="126">
        <v>51397.227457909641</v>
      </c>
      <c r="G62" s="126">
        <v>221147.37962991057</v>
      </c>
      <c r="H62" s="126">
        <v>103672.38427736588</v>
      </c>
      <c r="I62" s="126">
        <v>34922.846869654204</v>
      </c>
      <c r="J62" s="126">
        <v>30236.632744987757</v>
      </c>
      <c r="K62" s="126">
        <v>54228.731981658158</v>
      </c>
      <c r="L62" s="126">
        <v>67425.962063350424</v>
      </c>
      <c r="M62" s="126">
        <v>123501.175666686</v>
      </c>
      <c r="N62" s="126">
        <v>126518.53085346762</v>
      </c>
      <c r="O62" s="126">
        <v>540506.26445717004</v>
      </c>
      <c r="P62" s="126">
        <v>802015.47710111004</v>
      </c>
      <c r="Q62" s="126">
        <v>142129.56389760284</v>
      </c>
      <c r="R62" s="127">
        <v>944145.04099871288</v>
      </c>
      <c r="S62" s="126">
        <v>568567.29536966269</v>
      </c>
      <c r="T62" s="126">
        <v>172802.94577003006</v>
      </c>
      <c r="U62" s="126">
        <v>193392.80348473135</v>
      </c>
      <c r="V62" s="126">
        <v>15269.353548040264</v>
      </c>
      <c r="W62" s="126">
        <v>105294.31902529004</v>
      </c>
      <c r="X62" s="128">
        <v>111181.67619904153</v>
      </c>
      <c r="Z62" s="80">
        <f t="shared" si="1"/>
        <v>0.61087229260579834</v>
      </c>
      <c r="AA62" s="80">
        <f t="shared" si="2"/>
        <v>0.19148428455046596</v>
      </c>
      <c r="AB62" s="80">
        <f t="shared" si="7"/>
        <v>0.20137932752217566</v>
      </c>
      <c r="AC62" s="80">
        <f t="shared" si="6"/>
        <v>5.2663226055911314E-3</v>
      </c>
      <c r="AD62" s="80">
        <f t="shared" si="4"/>
        <v>0.10335020814582399</v>
      </c>
      <c r="AE62" s="80">
        <f t="shared" si="5"/>
        <v>0.11235243542985519</v>
      </c>
    </row>
    <row r="63" spans="1:31" ht="12.75" customHeight="1" x14ac:dyDescent="0.25">
      <c r="A63" s="125" t="s">
        <v>61</v>
      </c>
      <c r="B63" s="126">
        <v>41883.875295091362</v>
      </c>
      <c r="C63" s="126">
        <v>31515.940200432324</v>
      </c>
      <c r="D63" s="126">
        <v>132753.47791124618</v>
      </c>
      <c r="E63" s="126">
        <v>26280.217396780907</v>
      </c>
      <c r="F63" s="126">
        <v>54980.409673389535</v>
      </c>
      <c r="G63" s="126">
        <v>245530.04518184895</v>
      </c>
      <c r="H63" s="126">
        <v>106645.53918836896</v>
      </c>
      <c r="I63" s="126">
        <v>34982.404542770135</v>
      </c>
      <c r="J63" s="126">
        <v>32100.96930076577</v>
      </c>
      <c r="K63" s="126">
        <v>57751.92715020063</v>
      </c>
      <c r="L63" s="126">
        <v>68896.619633796057</v>
      </c>
      <c r="M63" s="126">
        <v>133558.09514947888</v>
      </c>
      <c r="N63" s="126">
        <v>128579.19379583813</v>
      </c>
      <c r="O63" s="126">
        <v>562514.74876121851</v>
      </c>
      <c r="P63" s="126">
        <v>849928.66923815885</v>
      </c>
      <c r="Q63" s="126">
        <v>148006.07101563341</v>
      </c>
      <c r="R63" s="127">
        <v>997934.74025379226</v>
      </c>
      <c r="S63" s="126">
        <v>596732.42480506329</v>
      </c>
      <c r="T63" s="126">
        <v>179939.9012845931</v>
      </c>
      <c r="U63" s="126">
        <v>214814.00562059958</v>
      </c>
      <c r="V63" s="126">
        <v>19070.815277073998</v>
      </c>
      <c r="W63" s="126">
        <v>114224.83473903655</v>
      </c>
      <c r="X63" s="128">
        <v>126847.24147257433</v>
      </c>
      <c r="Z63" s="80">
        <f t="shared" si="1"/>
        <v>0.60385778888479114</v>
      </c>
      <c r="AA63" s="80">
        <f t="shared" si="2"/>
        <v>0.19006457202265403</v>
      </c>
      <c r="AB63" s="80">
        <f t="shared" si="7"/>
        <v>0.20490401598745239</v>
      </c>
      <c r="AC63" s="80">
        <f t="shared" si="6"/>
        <v>1.2405599180470269E-2</v>
      </c>
      <c r="AD63" s="80">
        <f t="shared" si="4"/>
        <v>0.10503685526310771</v>
      </c>
      <c r="AE63" s="80">
        <f t="shared" si="5"/>
        <v>0.11626883133847551</v>
      </c>
    </row>
    <row r="64" spans="1:31" ht="12.75" customHeight="1" x14ac:dyDescent="0.25">
      <c r="A64" s="125" t="s">
        <v>60</v>
      </c>
      <c r="B64" s="126">
        <v>33922.965678942761</v>
      </c>
      <c r="C64" s="126">
        <v>30892.021045302725</v>
      </c>
      <c r="D64" s="126">
        <v>132105.09581010864</v>
      </c>
      <c r="E64" s="126">
        <v>25948.051914916745</v>
      </c>
      <c r="F64" s="126">
        <v>55824.013982291952</v>
      </c>
      <c r="G64" s="126">
        <v>244769.18275262008</v>
      </c>
      <c r="H64" s="126">
        <v>112147.38412277916</v>
      </c>
      <c r="I64" s="126">
        <v>39085.278765962517</v>
      </c>
      <c r="J64" s="126">
        <v>35149.969687516474</v>
      </c>
      <c r="K64" s="126">
        <v>58865.300692815377</v>
      </c>
      <c r="L64" s="126">
        <v>72308.269116981392</v>
      </c>
      <c r="M64" s="126">
        <v>139918.28094714478</v>
      </c>
      <c r="N64" s="126">
        <v>161669.25395076157</v>
      </c>
      <c r="O64" s="126">
        <v>619143.73728396127</v>
      </c>
      <c r="P64" s="126">
        <v>897835.88571552408</v>
      </c>
      <c r="Q64" s="126">
        <v>159533.93979809943</v>
      </c>
      <c r="R64" s="127">
        <v>1057369.8255136234</v>
      </c>
      <c r="S64" s="126">
        <v>628475.4660647061</v>
      </c>
      <c r="T64" s="126">
        <v>222497.61089061334</v>
      </c>
      <c r="U64" s="126">
        <v>211754.95635878496</v>
      </c>
      <c r="V64" s="126">
        <v>2111.1303790928796</v>
      </c>
      <c r="W64" s="126">
        <v>115899.67463169643</v>
      </c>
      <c r="X64" s="128">
        <v>123369.01281127021</v>
      </c>
      <c r="Z64" s="80">
        <f t="shared" si="1"/>
        <v>0.60222829167075054</v>
      </c>
      <c r="AA64" s="80">
        <f t="shared" si="2"/>
        <v>0.19016857836184475</v>
      </c>
      <c r="AB64" s="80">
        <f t="shared" si="7"/>
        <v>0.20534673650310134</v>
      </c>
      <c r="AC64" s="80">
        <f t="shared" si="6"/>
        <v>1.2666479076158917E-2</v>
      </c>
      <c r="AD64" s="80">
        <f t="shared" si="4"/>
        <v>0.10865584776017626</v>
      </c>
      <c r="AE64" s="80">
        <f t="shared" si="5"/>
        <v>0.11906593337203168</v>
      </c>
    </row>
    <row r="65" spans="1:31" ht="12.75" customHeight="1" x14ac:dyDescent="0.25">
      <c r="A65" s="129" t="s">
        <v>59</v>
      </c>
      <c r="B65" s="130">
        <v>53738.200135763604</v>
      </c>
      <c r="C65" s="130">
        <v>32700.437882158229</v>
      </c>
      <c r="D65" s="130">
        <v>119607.90088370972</v>
      </c>
      <c r="E65" s="130">
        <v>23621.588319264491</v>
      </c>
      <c r="F65" s="130">
        <v>52706.073319719202</v>
      </c>
      <c r="G65" s="130">
        <v>228636.00040485166</v>
      </c>
      <c r="H65" s="130">
        <v>108848.43754034693</v>
      </c>
      <c r="I65" s="130">
        <v>38455.100850926581</v>
      </c>
      <c r="J65" s="130">
        <v>30699.965979408753</v>
      </c>
      <c r="K65" s="130">
        <v>59175.782234040424</v>
      </c>
      <c r="L65" s="130">
        <v>73848.859097762281</v>
      </c>
      <c r="M65" s="130">
        <v>135234.38542282616</v>
      </c>
      <c r="N65" s="130">
        <v>132556.96058137144</v>
      </c>
      <c r="O65" s="130">
        <v>578819.4917066826</v>
      </c>
      <c r="P65" s="130">
        <v>861193.69224729785</v>
      </c>
      <c r="Q65" s="130">
        <v>155336.95325127925</v>
      </c>
      <c r="R65" s="131">
        <v>1016530.645498577</v>
      </c>
      <c r="S65" s="130">
        <v>623584.95689127455</v>
      </c>
      <c r="T65" s="130">
        <v>177786.20892343562</v>
      </c>
      <c r="U65" s="130">
        <v>209986.70939846817</v>
      </c>
      <c r="V65" s="130">
        <v>17802.561237099813</v>
      </c>
      <c r="W65" s="130">
        <v>103744.11074917304</v>
      </c>
      <c r="X65" s="132">
        <v>116373.90170087411</v>
      </c>
      <c r="Z65" s="80">
        <f t="shared" si="1"/>
        <v>0.60193526643152695</v>
      </c>
      <c r="AA65" s="80">
        <f t="shared" si="2"/>
        <v>0.18750756218087045</v>
      </c>
      <c r="AB65" s="80">
        <f t="shared" si="7"/>
        <v>0.20666149301769016</v>
      </c>
      <c r="AC65" s="80">
        <f t="shared" si="6"/>
        <v>1.3509493830481842E-2</v>
      </c>
      <c r="AD65" s="80">
        <f t="shared" si="4"/>
        <v>0.10935385922217664</v>
      </c>
      <c r="AE65" s="80">
        <f t="shared" si="5"/>
        <v>0.11896767468274609</v>
      </c>
    </row>
    <row r="66" spans="1:31" ht="12.75" customHeight="1" x14ac:dyDescent="0.25">
      <c r="A66" s="129" t="s">
        <v>58</v>
      </c>
      <c r="B66" s="130">
        <v>53827.957706508503</v>
      </c>
      <c r="C66" s="130">
        <v>39582.042633146222</v>
      </c>
      <c r="D66" s="130">
        <v>129067.87508571045</v>
      </c>
      <c r="E66" s="130">
        <v>24327.955482598929</v>
      </c>
      <c r="F66" s="130">
        <v>57420.479044973828</v>
      </c>
      <c r="G66" s="130">
        <v>250398.35224642939</v>
      </c>
      <c r="H66" s="130">
        <v>117527.00426065104</v>
      </c>
      <c r="I66" s="130">
        <v>40716.202179928972</v>
      </c>
      <c r="J66" s="130">
        <v>33426.830317076972</v>
      </c>
      <c r="K66" s="130">
        <v>60212.710299879989</v>
      </c>
      <c r="L66" s="130">
        <v>77026.762714430064</v>
      </c>
      <c r="M66" s="130">
        <v>147271.69443317418</v>
      </c>
      <c r="N66" s="130">
        <v>145814.887361178</v>
      </c>
      <c r="O66" s="130">
        <v>621996.09156631911</v>
      </c>
      <c r="P66" s="130">
        <v>926222.40151925699</v>
      </c>
      <c r="Q66" s="130">
        <v>160489.82658374816</v>
      </c>
      <c r="R66" s="131">
        <v>1086712.2281030051</v>
      </c>
      <c r="S66" s="130">
        <v>648648.81879152113</v>
      </c>
      <c r="T66" s="130">
        <v>199019.86190190844</v>
      </c>
      <c r="U66" s="130">
        <v>220961.55253485867</v>
      </c>
      <c r="V66" s="130">
        <v>24040.751076505985</v>
      </c>
      <c r="W66" s="130">
        <v>124992.60230149592</v>
      </c>
      <c r="X66" s="132">
        <v>130951.35850328488</v>
      </c>
      <c r="Z66" s="80">
        <f t="shared" si="1"/>
        <v>0.6005562526254401</v>
      </c>
      <c r="AA66" s="80">
        <f t="shared" si="2"/>
        <v>0.18738359832653251</v>
      </c>
      <c r="AB66" s="80">
        <f t="shared" si="7"/>
        <v>0.20620594965313846</v>
      </c>
      <c r="AC66" s="80">
        <f t="shared" si="6"/>
        <v>1.5155594324381662E-2</v>
      </c>
      <c r="AD66" s="80">
        <f t="shared" si="4"/>
        <v>0.11034170683670927</v>
      </c>
      <c r="AE66" s="80">
        <f t="shared" si="5"/>
        <v>0.11964310176620195</v>
      </c>
    </row>
    <row r="67" spans="1:31" ht="12.75" customHeight="1" x14ac:dyDescent="0.25">
      <c r="A67" s="129" t="s">
        <v>57</v>
      </c>
      <c r="B67" s="130">
        <v>48550.790086633446</v>
      </c>
      <c r="C67" s="130">
        <v>42122.997730491916</v>
      </c>
      <c r="D67" s="130">
        <v>134760.9151114992</v>
      </c>
      <c r="E67" s="130">
        <v>25326.755574535528</v>
      </c>
      <c r="F67" s="130">
        <v>61174.257842686253</v>
      </c>
      <c r="G67" s="130">
        <v>263384.92625921289</v>
      </c>
      <c r="H67" s="130">
        <v>122824.57564683929</v>
      </c>
      <c r="I67" s="130">
        <v>42374.60991457411</v>
      </c>
      <c r="J67" s="130">
        <v>34620.73237035425</v>
      </c>
      <c r="K67" s="130">
        <v>60112.746894043717</v>
      </c>
      <c r="L67" s="130">
        <v>78874.365189614226</v>
      </c>
      <c r="M67" s="130">
        <v>151286.05631261264</v>
      </c>
      <c r="N67" s="130">
        <v>143784.58392850996</v>
      </c>
      <c r="O67" s="130">
        <v>633877.67025654821</v>
      </c>
      <c r="P67" s="130">
        <v>945813.38660239452</v>
      </c>
      <c r="Q67" s="130">
        <v>166520.83723269281</v>
      </c>
      <c r="R67" s="131">
        <v>1112334.2238350874</v>
      </c>
      <c r="S67" s="130">
        <v>668612.01057171973</v>
      </c>
      <c r="T67" s="130">
        <v>199027.27610244241</v>
      </c>
      <c r="U67" s="130">
        <v>237137.07848377494</v>
      </c>
      <c r="V67" s="130">
        <v>12050.477598915575</v>
      </c>
      <c r="W67" s="130">
        <v>137086.16532353911</v>
      </c>
      <c r="X67" s="132">
        <v>141578.78424530447</v>
      </c>
      <c r="Z67" s="80">
        <f t="shared" si="1"/>
        <v>0.60129959455363691</v>
      </c>
      <c r="AA67" s="80">
        <f t="shared" si="2"/>
        <v>0.18683381100067242</v>
      </c>
      <c r="AB67" s="80">
        <f t="shared" si="7"/>
        <v>0.20590948416658389</v>
      </c>
      <c r="AC67" s="80">
        <f t="shared" si="6"/>
        <v>1.3106860745404526E-2</v>
      </c>
      <c r="AD67" s="80">
        <f t="shared" si="4"/>
        <v>0.11273778066807696</v>
      </c>
      <c r="AE67" s="80">
        <f t="shared" si="5"/>
        <v>0.11988753113437467</v>
      </c>
    </row>
    <row r="68" spans="1:31" ht="12.75" customHeight="1" x14ac:dyDescent="0.25">
      <c r="A68" s="129" t="s">
        <v>56</v>
      </c>
      <c r="B68" s="130">
        <v>33907.052089044482</v>
      </c>
      <c r="C68" s="130">
        <v>48161.521783830234</v>
      </c>
      <c r="D68" s="130">
        <v>132267.3090166827</v>
      </c>
      <c r="E68" s="130">
        <v>25942.700644184297</v>
      </c>
      <c r="F68" s="130">
        <v>62243.189793233949</v>
      </c>
      <c r="G68" s="130">
        <v>268614.72123793117</v>
      </c>
      <c r="H68" s="130">
        <v>129041.98239025264</v>
      </c>
      <c r="I68" s="130">
        <v>44011.087074270581</v>
      </c>
      <c r="J68" s="130">
        <v>38258.471353401437</v>
      </c>
      <c r="K68" s="130">
        <v>59924.760615247724</v>
      </c>
      <c r="L68" s="130">
        <v>81630.012998174294</v>
      </c>
      <c r="M68" s="130">
        <v>155940.86370847793</v>
      </c>
      <c r="N68" s="130">
        <v>175902.5681564665</v>
      </c>
      <c r="O68" s="130">
        <v>684709.74629629112</v>
      </c>
      <c r="P68" s="130">
        <v>987231.51962326677</v>
      </c>
      <c r="Q68" s="130">
        <v>173573.3827938202</v>
      </c>
      <c r="R68" s="131">
        <v>1160804.902417087</v>
      </c>
      <c r="S68" s="130">
        <v>696968.2129861766</v>
      </c>
      <c r="T68" s="130">
        <v>241204.65313800584</v>
      </c>
      <c r="U68" s="130">
        <v>233841.6595905101</v>
      </c>
      <c r="V68" s="130">
        <v>-619.78950827755034</v>
      </c>
      <c r="W68" s="130">
        <v>141072.12165193321</v>
      </c>
      <c r="X68" s="132">
        <v>151661.95544126153</v>
      </c>
      <c r="Z68" s="80">
        <f t="shared" si="1"/>
        <v>0.60273851764513209</v>
      </c>
      <c r="AA68" s="80">
        <f t="shared" si="2"/>
        <v>0.18669256936279671</v>
      </c>
      <c r="AB68" s="80">
        <f t="shared" si="7"/>
        <v>0.20608964209197259</v>
      </c>
      <c r="AC68" s="80">
        <f t="shared" si="6"/>
        <v>1.2173069079898432E-2</v>
      </c>
      <c r="AD68" s="80">
        <f t="shared" si="4"/>
        <v>0.11582512679265201</v>
      </c>
      <c r="AE68" s="80">
        <f t="shared" si="5"/>
        <v>0.12351892497245187</v>
      </c>
    </row>
    <row r="69" spans="1:31" ht="12.75" customHeight="1" x14ac:dyDescent="0.25">
      <c r="A69" s="125" t="s">
        <v>55</v>
      </c>
      <c r="B69" s="126">
        <v>54309.505456592349</v>
      </c>
      <c r="C69" s="126">
        <v>42077.314395471403</v>
      </c>
      <c r="D69" s="126">
        <v>118697.04063265942</v>
      </c>
      <c r="E69" s="126">
        <v>25741.611169345764</v>
      </c>
      <c r="F69" s="126">
        <v>61617.473203741523</v>
      </c>
      <c r="G69" s="126">
        <v>248133.43940121809</v>
      </c>
      <c r="H69" s="126">
        <v>123484.74599150154</v>
      </c>
      <c r="I69" s="126">
        <v>41967.075895913025</v>
      </c>
      <c r="J69" s="126">
        <v>34633.524283200088</v>
      </c>
      <c r="K69" s="126">
        <v>71001.287543689541</v>
      </c>
      <c r="L69" s="126">
        <v>86325.02407843835</v>
      </c>
      <c r="M69" s="126">
        <v>157474.84812852167</v>
      </c>
      <c r="N69" s="126">
        <v>144680.14343214323</v>
      </c>
      <c r="O69" s="126">
        <v>659566.64935340744</v>
      </c>
      <c r="P69" s="126">
        <v>962009.59421121795</v>
      </c>
      <c r="Q69" s="126">
        <v>167464.54551406216</v>
      </c>
      <c r="R69" s="127">
        <v>1129474.13972528</v>
      </c>
      <c r="S69" s="126">
        <v>694700.85227773362</v>
      </c>
      <c r="T69" s="126">
        <v>194540.36526588516</v>
      </c>
      <c r="U69" s="126">
        <v>233274.68553240329</v>
      </c>
      <c r="V69" s="126">
        <v>24963.345890223747</v>
      </c>
      <c r="W69" s="126">
        <v>119042.57190181757</v>
      </c>
      <c r="X69" s="128">
        <v>137047.68114278323</v>
      </c>
      <c r="Z69" s="80">
        <f t="shared" si="1"/>
        <v>0.60341579112476806</v>
      </c>
      <c r="AA69" s="80">
        <f t="shared" si="2"/>
        <v>0.18572771288418818</v>
      </c>
      <c r="AB69" s="80">
        <f t="shared" si="7"/>
        <v>0.20609220190461086</v>
      </c>
      <c r="AC69" s="80">
        <f t="shared" si="6"/>
        <v>1.3461885340471732E-2</v>
      </c>
      <c r="AD69" s="80">
        <f t="shared" si="4"/>
        <v>0.11631891291182613</v>
      </c>
      <c r="AE69" s="80">
        <f t="shared" si="5"/>
        <v>0.12501650416586507</v>
      </c>
    </row>
    <row r="70" spans="1:31" ht="12.75" customHeight="1" x14ac:dyDescent="0.25">
      <c r="A70" s="125" t="s">
        <v>54</v>
      </c>
      <c r="B70" s="126">
        <v>55518.32253595072</v>
      </c>
      <c r="C70" s="126">
        <v>48821.041397732173</v>
      </c>
      <c r="D70" s="126">
        <v>126118.38702736291</v>
      </c>
      <c r="E70" s="126">
        <v>24710.360483566441</v>
      </c>
      <c r="F70" s="126">
        <v>64284.120911510807</v>
      </c>
      <c r="G70" s="126">
        <v>263933.90982017235</v>
      </c>
      <c r="H70" s="126">
        <v>133580.00068493924</v>
      </c>
      <c r="I70" s="126">
        <v>43558.413869175725</v>
      </c>
      <c r="J70" s="126">
        <v>35242.146024247857</v>
      </c>
      <c r="K70" s="126">
        <v>63984.700430124656</v>
      </c>
      <c r="L70" s="126">
        <v>88536.729879592589</v>
      </c>
      <c r="M70" s="126">
        <v>164720.72845697976</v>
      </c>
      <c r="N70" s="126">
        <v>159298.07470317729</v>
      </c>
      <c r="O70" s="126">
        <v>688920.79404823715</v>
      </c>
      <c r="P70" s="126">
        <v>1008373.0264043602</v>
      </c>
      <c r="Q70" s="126">
        <v>174752.60261069133</v>
      </c>
      <c r="R70" s="127">
        <v>1183125.6290150515</v>
      </c>
      <c r="S70" s="126">
        <v>718125.67520391464</v>
      </c>
      <c r="T70" s="126">
        <v>215509.07340369321</v>
      </c>
      <c r="U70" s="126">
        <v>244239.50920090254</v>
      </c>
      <c r="V70" s="126">
        <v>19678.636101503391</v>
      </c>
      <c r="W70" s="126">
        <v>146495.83501402879</v>
      </c>
      <c r="X70" s="128">
        <v>160923.09990899084</v>
      </c>
      <c r="Z70" s="80">
        <f t="shared" si="1"/>
        <v>0.60587984066722245</v>
      </c>
      <c r="AA70" s="80">
        <f t="shared" si="2"/>
        <v>0.1854186178891496</v>
      </c>
      <c r="AB70" s="80">
        <f t="shared" si="7"/>
        <v>0.20683535511437812</v>
      </c>
      <c r="AC70" s="80">
        <f t="shared" si="6"/>
        <v>1.222761944505713E-2</v>
      </c>
      <c r="AD70" s="80">
        <f t="shared" si="4"/>
        <v>0.11856250570328367</v>
      </c>
      <c r="AE70" s="80">
        <f t="shared" si="5"/>
        <v>0.12892393881909103</v>
      </c>
    </row>
    <row r="71" spans="1:31" ht="12.75" customHeight="1" x14ac:dyDescent="0.25">
      <c r="A71" s="125" t="s">
        <v>53</v>
      </c>
      <c r="B71" s="126">
        <v>51699.24403559167</v>
      </c>
      <c r="C71" s="126">
        <v>48238.439156820394</v>
      </c>
      <c r="D71" s="126">
        <v>136395.41898900914</v>
      </c>
      <c r="E71" s="126">
        <v>25555.548275680441</v>
      </c>
      <c r="F71" s="126">
        <v>70044.748524801325</v>
      </c>
      <c r="G71" s="126">
        <v>280234.15494631132</v>
      </c>
      <c r="H71" s="126">
        <v>143922.61515008827</v>
      </c>
      <c r="I71" s="126">
        <v>48152.204412888663</v>
      </c>
      <c r="J71" s="126">
        <v>37087.22858050678</v>
      </c>
      <c r="K71" s="126">
        <v>64192.27407518668</v>
      </c>
      <c r="L71" s="126">
        <v>91096.061969405113</v>
      </c>
      <c r="M71" s="126">
        <v>170584.39021156897</v>
      </c>
      <c r="N71" s="126">
        <v>155247.77011897508</v>
      </c>
      <c r="O71" s="126">
        <v>710282.54451861954</v>
      </c>
      <c r="P71" s="126">
        <v>1042215.9435005225</v>
      </c>
      <c r="Q71" s="126">
        <v>188232.8849061112</v>
      </c>
      <c r="R71" s="127">
        <v>1230448.8284066338</v>
      </c>
      <c r="S71" s="126">
        <v>753550.96745268907</v>
      </c>
      <c r="T71" s="126">
        <v>215552.70415904708</v>
      </c>
      <c r="U71" s="126">
        <v>259597.06049356336</v>
      </c>
      <c r="V71" s="126">
        <v>11259.363660308998</v>
      </c>
      <c r="W71" s="126">
        <v>153302.58971293399</v>
      </c>
      <c r="X71" s="128">
        <v>162813.85707190877</v>
      </c>
      <c r="Z71" s="80">
        <f t="shared" si="1"/>
        <v>0.60872340267099845</v>
      </c>
      <c r="AA71" s="80">
        <f t="shared" si="2"/>
        <v>0.18427589125532204</v>
      </c>
      <c r="AB71" s="80">
        <f t="shared" si="7"/>
        <v>0.20641648701588305</v>
      </c>
      <c r="AC71" s="80">
        <f t="shared" si="6"/>
        <v>1.1752397507465318E-2</v>
      </c>
      <c r="AD71" s="80">
        <f t="shared" si="4"/>
        <v>0.11903285642986237</v>
      </c>
      <c r="AE71" s="80">
        <f t="shared" si="5"/>
        <v>0.13020103487953125</v>
      </c>
    </row>
    <row r="72" spans="1:31" ht="12.75" customHeight="1" x14ac:dyDescent="0.25">
      <c r="A72" s="125" t="s">
        <v>52</v>
      </c>
      <c r="B72" s="126">
        <v>39167.92796609892</v>
      </c>
      <c r="C72" s="126">
        <v>47054.205110577175</v>
      </c>
      <c r="D72" s="126">
        <v>132810.15312227086</v>
      </c>
      <c r="E72" s="126">
        <v>24225.48006180783</v>
      </c>
      <c r="F72" s="126">
        <v>69290.657303904416</v>
      </c>
      <c r="G72" s="126">
        <v>273380.49559856026</v>
      </c>
      <c r="H72" s="126">
        <v>147351.6380521234</v>
      </c>
      <c r="I72" s="126">
        <v>49385.305877514395</v>
      </c>
      <c r="J72" s="126">
        <v>41488.101137150014</v>
      </c>
      <c r="K72" s="126">
        <v>61133.737980761514</v>
      </c>
      <c r="L72" s="126">
        <v>92989.184051137709</v>
      </c>
      <c r="M72" s="126">
        <v>183889.033230147</v>
      </c>
      <c r="N72" s="126">
        <v>192875.01166076105</v>
      </c>
      <c r="O72" s="126">
        <v>769112.01198959514</v>
      </c>
      <c r="P72" s="126">
        <v>1081660.4355542543</v>
      </c>
      <c r="Q72" s="126">
        <v>190050.9669332692</v>
      </c>
      <c r="R72" s="127">
        <v>1271711.4024875236</v>
      </c>
      <c r="S72" s="126">
        <v>790456.50440870516</v>
      </c>
      <c r="T72" s="126">
        <v>266577.85710465541</v>
      </c>
      <c r="U72" s="126">
        <v>260348.74451456431</v>
      </c>
      <c r="V72" s="126">
        <v>-22173.345279518282</v>
      </c>
      <c r="W72" s="126">
        <v>153034.00348784222</v>
      </c>
      <c r="X72" s="128">
        <v>176532.36174872518</v>
      </c>
      <c r="Z72" s="80">
        <f t="shared" si="1"/>
        <v>0.61411866833809148</v>
      </c>
      <c r="AA72" s="80">
        <f t="shared" si="2"/>
        <v>0.18530103265812012</v>
      </c>
      <c r="AB72" s="80">
        <f t="shared" si="7"/>
        <v>0.2071671277108631</v>
      </c>
      <c r="AC72" s="80">
        <f t="shared" si="6"/>
        <v>7.0051259824120624E-3</v>
      </c>
      <c r="AD72" s="80">
        <f t="shared" si="4"/>
        <v>0.1187753907069171</v>
      </c>
      <c r="AE72" s="80">
        <f t="shared" si="5"/>
        <v>0.13236734539640391</v>
      </c>
    </row>
    <row r="73" spans="1:31" ht="12.75" customHeight="1" x14ac:dyDescent="0.25">
      <c r="A73" s="129" t="s">
        <v>51</v>
      </c>
      <c r="B73" s="130">
        <v>70382.582300739508</v>
      </c>
      <c r="C73" s="130">
        <v>42342.909187443103</v>
      </c>
      <c r="D73" s="130">
        <v>128208.23299283501</v>
      </c>
      <c r="E73" s="130">
        <v>21208.525636425296</v>
      </c>
      <c r="F73" s="130">
        <v>68074.22961817187</v>
      </c>
      <c r="G73" s="130">
        <v>259833.89743487528</v>
      </c>
      <c r="H73" s="130">
        <v>139087.54822833405</v>
      </c>
      <c r="I73" s="130">
        <v>45165.38139982702</v>
      </c>
      <c r="J73" s="130">
        <v>36225.869176120657</v>
      </c>
      <c r="K73" s="130">
        <v>68051.235777677357</v>
      </c>
      <c r="L73" s="130">
        <v>99891.6900084597</v>
      </c>
      <c r="M73" s="130">
        <v>177597.68830096265</v>
      </c>
      <c r="N73" s="130">
        <v>165019.51991992554</v>
      </c>
      <c r="O73" s="130">
        <v>731038.93281130702</v>
      </c>
      <c r="P73" s="130">
        <v>1061255.4125469218</v>
      </c>
      <c r="Q73" s="130">
        <v>180358.23295523264</v>
      </c>
      <c r="R73" s="131">
        <v>1241613.6455021545</v>
      </c>
      <c r="S73" s="130">
        <v>777712.90193388856</v>
      </c>
      <c r="T73" s="130">
        <v>214488.1706326131</v>
      </c>
      <c r="U73" s="130">
        <v>256607.10044858954</v>
      </c>
      <c r="V73" s="130">
        <v>31764.349971856689</v>
      </c>
      <c r="W73" s="130">
        <v>125320.8233790456</v>
      </c>
      <c r="X73" s="132">
        <v>164279.70086383898</v>
      </c>
      <c r="Z73" s="80">
        <f t="shared" ref="Z73:Z126" si="8">SUM(S70:S73)/SUM($R70:$R73)</f>
        <v>0.61698965965521346</v>
      </c>
      <c r="AA73" s="80">
        <f t="shared" ref="AA73:AA124" si="9">SUM(T70:T73)/SUM($R70:$R73)</f>
        <v>0.18513221231693297</v>
      </c>
      <c r="AB73" s="80">
        <f t="shared" si="7"/>
        <v>0.20718758593238046</v>
      </c>
      <c r="AC73" s="80">
        <f t="shared" si="6"/>
        <v>8.2260668011670535E-3</v>
      </c>
      <c r="AD73" s="80">
        <f t="shared" ref="AD73:AD124" si="10">SUM(W70:W73)/SUM($R70:$R73)</f>
        <v>0.11734626431061711</v>
      </c>
      <c r="AE73" s="80">
        <f t="shared" ref="AE73:AE124" si="11">SUM(X70:X73)/SUM($R70:$R73)</f>
        <v>0.13488178901631123</v>
      </c>
    </row>
    <row r="74" spans="1:31" ht="12.75" customHeight="1" x14ac:dyDescent="0.25">
      <c r="A74" s="129" t="s">
        <v>50</v>
      </c>
      <c r="B74" s="130">
        <v>65606.41296825165</v>
      </c>
      <c r="C74" s="130">
        <v>45259.162572029818</v>
      </c>
      <c r="D74" s="130">
        <v>142291.55027014029</v>
      </c>
      <c r="E74" s="130">
        <v>20728.19476041806</v>
      </c>
      <c r="F74" s="130">
        <v>73381.703548006932</v>
      </c>
      <c r="G74" s="130">
        <v>281660.61115059507</v>
      </c>
      <c r="H74" s="130">
        <v>150895.43934804367</v>
      </c>
      <c r="I74" s="130">
        <v>50057.219795274868</v>
      </c>
      <c r="J74" s="130">
        <v>38770.339072214199</v>
      </c>
      <c r="K74" s="130">
        <v>66815.107390886289</v>
      </c>
      <c r="L74" s="130">
        <v>103003.22415823879</v>
      </c>
      <c r="M74" s="130">
        <v>188225.17483728888</v>
      </c>
      <c r="N74" s="130">
        <v>184789.79411806888</v>
      </c>
      <c r="O74" s="130">
        <v>782556.29872001556</v>
      </c>
      <c r="P74" s="130">
        <v>1129823.3228388624</v>
      </c>
      <c r="Q74" s="130">
        <v>192756.66004018497</v>
      </c>
      <c r="R74" s="131">
        <v>1322579.9828790473</v>
      </c>
      <c r="S74" s="130">
        <v>805984.63806323556</v>
      </c>
      <c r="T74" s="130">
        <v>247032.97674583242</v>
      </c>
      <c r="U74" s="130">
        <v>279534.6341577585</v>
      </c>
      <c r="V74" s="130">
        <v>15103.80543082254</v>
      </c>
      <c r="W74" s="130">
        <v>156292.68627487071</v>
      </c>
      <c r="X74" s="132">
        <v>181368.75779347232</v>
      </c>
      <c r="Z74" s="80">
        <f t="shared" si="8"/>
        <v>0.61734831374488197</v>
      </c>
      <c r="AA74" s="80">
        <f t="shared" si="9"/>
        <v>0.18625854704454425</v>
      </c>
      <c r="AB74" s="80">
        <f t="shared" si="7"/>
        <v>0.2084511996099554</v>
      </c>
      <c r="AC74" s="80">
        <f t="shared" ref="AC74:AC124" si="12">SUM(V71:V74)/SUM($R71:$R74)</f>
        <v>7.0966566454188553E-3</v>
      </c>
      <c r="AD74" s="80">
        <f t="shared" si="10"/>
        <v>0.1160499481847853</v>
      </c>
      <c r="AE74" s="80">
        <f t="shared" si="11"/>
        <v>0.13520466522958585</v>
      </c>
    </row>
    <row r="75" spans="1:31" ht="12.75" customHeight="1" x14ac:dyDescent="0.25">
      <c r="A75" s="129" t="s">
        <v>49</v>
      </c>
      <c r="B75" s="130">
        <v>58678.049542945526</v>
      </c>
      <c r="C75" s="130">
        <v>50420.716835452084</v>
      </c>
      <c r="D75" s="130">
        <v>148787.22656534475</v>
      </c>
      <c r="E75" s="130">
        <v>25337.437622417776</v>
      </c>
      <c r="F75" s="130">
        <v>76609.733337179685</v>
      </c>
      <c r="G75" s="130">
        <v>301155.11436039431</v>
      </c>
      <c r="H75" s="130">
        <v>159080.79980943713</v>
      </c>
      <c r="I75" s="130">
        <v>53657.908628726371</v>
      </c>
      <c r="J75" s="130">
        <v>39101.038738762247</v>
      </c>
      <c r="K75" s="130">
        <v>71112.842500475512</v>
      </c>
      <c r="L75" s="130">
        <v>106083.43009988189</v>
      </c>
      <c r="M75" s="130">
        <v>197569.35878138462</v>
      </c>
      <c r="N75" s="130">
        <v>177138.32461205963</v>
      </c>
      <c r="O75" s="130">
        <v>803743.70317072747</v>
      </c>
      <c r="P75" s="130">
        <v>1163576.8670740672</v>
      </c>
      <c r="Q75" s="130">
        <v>190557.24413005949</v>
      </c>
      <c r="R75" s="131">
        <v>1354134.1112041268</v>
      </c>
      <c r="S75" s="130">
        <v>833144.86806776386</v>
      </c>
      <c r="T75" s="130">
        <v>244365.78923632426</v>
      </c>
      <c r="U75" s="130">
        <v>291365.18542268663</v>
      </c>
      <c r="V75" s="130">
        <v>17267.283248053398</v>
      </c>
      <c r="W75" s="130">
        <v>169810.29024593302</v>
      </c>
      <c r="X75" s="132">
        <v>201819.30501663426</v>
      </c>
      <c r="Z75" s="80">
        <f t="shared" si="8"/>
        <v>0.61797200843318267</v>
      </c>
      <c r="AA75" s="80">
        <f t="shared" si="9"/>
        <v>0.18737137950197269</v>
      </c>
      <c r="AB75" s="80">
        <f t="shared" si="7"/>
        <v>0.2096045202674752</v>
      </c>
      <c r="AC75" s="80">
        <f t="shared" si="12"/>
        <v>8.0851207905254987E-3</v>
      </c>
      <c r="AD75" s="80">
        <f t="shared" si="10"/>
        <v>0.11646497971232578</v>
      </c>
      <c r="AE75" s="80">
        <f t="shared" si="11"/>
        <v>0.13949800870548193</v>
      </c>
    </row>
    <row r="76" spans="1:31" ht="12.75" customHeight="1" x14ac:dyDescent="0.25">
      <c r="A76" s="129" t="s">
        <v>48</v>
      </c>
      <c r="B76" s="130">
        <v>45622.955140992635</v>
      </c>
      <c r="C76" s="130">
        <v>51411.211317430279</v>
      </c>
      <c r="D76" s="130">
        <v>139445.99013353721</v>
      </c>
      <c r="E76" s="130">
        <v>25543.841997068317</v>
      </c>
      <c r="F76" s="130">
        <v>72575.333559152452</v>
      </c>
      <c r="G76" s="130">
        <v>288976.37700718828</v>
      </c>
      <c r="H76" s="130">
        <v>165023.21249977595</v>
      </c>
      <c r="I76" s="130">
        <v>54540.490178135507</v>
      </c>
      <c r="J76" s="130">
        <v>43411.752992855916</v>
      </c>
      <c r="K76" s="130">
        <v>66591.814355985713</v>
      </c>
      <c r="L76" s="130">
        <v>110223.65567436302</v>
      </c>
      <c r="M76" s="130">
        <v>205474.77793925779</v>
      </c>
      <c r="N76" s="130">
        <v>219239.36154979028</v>
      </c>
      <c r="O76" s="130">
        <v>864505.06519016414</v>
      </c>
      <c r="P76" s="130">
        <v>1199104.3973383452</v>
      </c>
      <c r="Q76" s="130">
        <v>214186.86270341097</v>
      </c>
      <c r="R76" s="131">
        <v>1413291.2600417561</v>
      </c>
      <c r="S76" s="130">
        <v>873579.59108434373</v>
      </c>
      <c r="T76" s="130">
        <v>301388.06295936578</v>
      </c>
      <c r="U76" s="130">
        <v>287437.07966442732</v>
      </c>
      <c r="V76" s="130">
        <v>-22450.437579655321</v>
      </c>
      <c r="W76" s="130">
        <v>174627.20024130162</v>
      </c>
      <c r="X76" s="132">
        <v>201290.23632802689</v>
      </c>
      <c r="Z76" s="80">
        <f t="shared" si="8"/>
        <v>0.61715250084062212</v>
      </c>
      <c r="AA76" s="80">
        <f t="shared" si="9"/>
        <v>0.18892478994552842</v>
      </c>
      <c r="AB76" s="80">
        <f t="shared" si="7"/>
        <v>0.20911921871601208</v>
      </c>
      <c r="AC76" s="80">
        <f t="shared" si="12"/>
        <v>7.8184508446670544E-3</v>
      </c>
      <c r="AD76" s="80">
        <f t="shared" si="10"/>
        <v>0.11742230646731125</v>
      </c>
      <c r="AE76" s="80">
        <f t="shared" si="11"/>
        <v>0.14043726681414098</v>
      </c>
    </row>
    <row r="77" spans="1:31" ht="12.75" customHeight="1" x14ac:dyDescent="0.25">
      <c r="A77" s="125" t="s">
        <v>47</v>
      </c>
      <c r="B77" s="126">
        <v>74133.975411248044</v>
      </c>
      <c r="C77" s="126">
        <v>48460.503028920997</v>
      </c>
      <c r="D77" s="126">
        <v>134165.66760484583</v>
      </c>
      <c r="E77" s="126">
        <v>24511.451621001237</v>
      </c>
      <c r="F77" s="126">
        <v>76141.755948392238</v>
      </c>
      <c r="G77" s="126">
        <v>283279.3782031603</v>
      </c>
      <c r="H77" s="126">
        <v>161746.21318708386</v>
      </c>
      <c r="I77" s="126">
        <v>53158.339924014181</v>
      </c>
      <c r="J77" s="126">
        <v>39682.541559568926</v>
      </c>
      <c r="K77" s="126">
        <v>78449.103133177094</v>
      </c>
      <c r="L77" s="126">
        <v>111645.8843682899</v>
      </c>
      <c r="M77" s="126">
        <v>200738.83046335439</v>
      </c>
      <c r="N77" s="126">
        <v>186037.24843118282</v>
      </c>
      <c r="O77" s="126">
        <v>831458.16106667113</v>
      </c>
      <c r="P77" s="126">
        <v>1188871.5146810794</v>
      </c>
      <c r="Q77" s="126">
        <v>197109.55010159095</v>
      </c>
      <c r="R77" s="127">
        <v>1385981.0647826705</v>
      </c>
      <c r="S77" s="126">
        <v>873827.55075860361</v>
      </c>
      <c r="T77" s="126">
        <v>244483.88719770111</v>
      </c>
      <c r="U77" s="126">
        <v>287396.70553075662</v>
      </c>
      <c r="V77" s="126">
        <v>26687.48417758802</v>
      </c>
      <c r="W77" s="126">
        <v>144492.01048102402</v>
      </c>
      <c r="X77" s="128">
        <v>190906.57336300286</v>
      </c>
      <c r="Z77" s="80">
        <f t="shared" si="8"/>
        <v>0.61843408454791671</v>
      </c>
      <c r="AA77" s="80">
        <f t="shared" si="9"/>
        <v>0.18942171086431359</v>
      </c>
      <c r="AB77" s="80">
        <f t="shared" si="7"/>
        <v>0.20922871554604591</v>
      </c>
      <c r="AC77" s="80">
        <f t="shared" si="12"/>
        <v>6.6852129418011885E-3</v>
      </c>
      <c r="AD77" s="80">
        <f t="shared" si="10"/>
        <v>0.11782757258405402</v>
      </c>
      <c r="AE77" s="80">
        <f t="shared" si="11"/>
        <v>0.14159729648413136</v>
      </c>
    </row>
    <row r="78" spans="1:31" ht="12.75" customHeight="1" x14ac:dyDescent="0.25">
      <c r="A78" s="125" t="s">
        <v>46</v>
      </c>
      <c r="B78" s="126">
        <v>72794.575646272191</v>
      </c>
      <c r="C78" s="126">
        <v>45443.855072978957</v>
      </c>
      <c r="D78" s="126">
        <v>143424.04619413213</v>
      </c>
      <c r="E78" s="126">
        <v>20910.728450493461</v>
      </c>
      <c r="F78" s="126">
        <v>76022.689600779631</v>
      </c>
      <c r="G78" s="126">
        <v>285801.31931838416</v>
      </c>
      <c r="H78" s="126">
        <v>164013.919717596</v>
      </c>
      <c r="I78" s="126">
        <v>56292.73467602989</v>
      </c>
      <c r="J78" s="126">
        <v>40728.838456109668</v>
      </c>
      <c r="K78" s="126">
        <v>79473.681233500087</v>
      </c>
      <c r="L78" s="126">
        <v>114081.630944292</v>
      </c>
      <c r="M78" s="126">
        <v>213834.30925321049</v>
      </c>
      <c r="N78" s="126">
        <v>199157.62482889931</v>
      </c>
      <c r="O78" s="126">
        <v>867582.73910963745</v>
      </c>
      <c r="P78" s="126">
        <v>1226178.6340742938</v>
      </c>
      <c r="Q78" s="126">
        <v>196143.15404907695</v>
      </c>
      <c r="R78" s="127">
        <v>1422321.7881233706</v>
      </c>
      <c r="S78" s="126">
        <v>888391.41381853539</v>
      </c>
      <c r="T78" s="126">
        <v>269157.59926469595</v>
      </c>
      <c r="U78" s="126">
        <v>282408.12571264571</v>
      </c>
      <c r="V78" s="126">
        <v>9822.1336286661681</v>
      </c>
      <c r="W78" s="126">
        <v>162059.15099347636</v>
      </c>
      <c r="X78" s="128">
        <v>189516.63529464911</v>
      </c>
      <c r="Z78" s="80">
        <f t="shared" si="8"/>
        <v>0.62215073695721201</v>
      </c>
      <c r="AA78" s="80">
        <f t="shared" si="9"/>
        <v>0.19000125114943575</v>
      </c>
      <c r="AB78" s="80">
        <f t="shared" si="7"/>
        <v>0.20600127017582909</v>
      </c>
      <c r="AC78" s="80">
        <f t="shared" si="12"/>
        <v>5.6183626990565991E-3</v>
      </c>
      <c r="AD78" s="80">
        <f t="shared" si="10"/>
        <v>0.11675401414686983</v>
      </c>
      <c r="AE78" s="80">
        <f t="shared" si="11"/>
        <v>0.14052563512840327</v>
      </c>
    </row>
    <row r="79" spans="1:31" ht="12.75" customHeight="1" x14ac:dyDescent="0.25">
      <c r="A79" s="125" t="s">
        <v>45</v>
      </c>
      <c r="B79" s="126">
        <v>58875.767951568901</v>
      </c>
      <c r="C79" s="126">
        <v>46263.523599713801</v>
      </c>
      <c r="D79" s="126">
        <v>167172.9701877069</v>
      </c>
      <c r="E79" s="126">
        <v>25957.593922128002</v>
      </c>
      <c r="F79" s="126">
        <v>76007.473988652986</v>
      </c>
      <c r="G79" s="126">
        <v>315401.56169820169</v>
      </c>
      <c r="H79" s="126">
        <v>172393.45690489872</v>
      </c>
      <c r="I79" s="126">
        <v>60375.793060840842</v>
      </c>
      <c r="J79" s="126">
        <v>42333.335212580394</v>
      </c>
      <c r="K79" s="126">
        <v>80907.709617122862</v>
      </c>
      <c r="L79" s="126">
        <v>116943.31197353032</v>
      </c>
      <c r="M79" s="126">
        <v>222576.48018882232</v>
      </c>
      <c r="N79" s="126">
        <v>197865.13603496071</v>
      </c>
      <c r="O79" s="126">
        <v>893395.22299275629</v>
      </c>
      <c r="P79" s="126">
        <v>1267672.5526425268</v>
      </c>
      <c r="Q79" s="126">
        <v>194452.90068385916</v>
      </c>
      <c r="R79" s="127">
        <v>1462125.4533263859</v>
      </c>
      <c r="S79" s="126">
        <v>912055.38997050922</v>
      </c>
      <c r="T79" s="126">
        <v>272878.30806115502</v>
      </c>
      <c r="U79" s="126">
        <v>289656.23868960643</v>
      </c>
      <c r="V79" s="126">
        <v>20313.339639294194</v>
      </c>
      <c r="W79" s="126">
        <v>171655.09346966102</v>
      </c>
      <c r="X79" s="128">
        <v>204432.91650384021</v>
      </c>
      <c r="Z79" s="80">
        <f t="shared" si="8"/>
        <v>0.62421340536997971</v>
      </c>
      <c r="AA79" s="80">
        <f t="shared" si="9"/>
        <v>0.19140772953301566</v>
      </c>
      <c r="AB79" s="80">
        <f t="shared" si="7"/>
        <v>0.20178654773941565</v>
      </c>
      <c r="AC79" s="80">
        <f t="shared" si="12"/>
        <v>6.0475397255436878E-3</v>
      </c>
      <c r="AD79" s="80">
        <f t="shared" si="10"/>
        <v>0.11486025085741718</v>
      </c>
      <c r="AE79" s="80">
        <f t="shared" si="11"/>
        <v>0.13831547322537191</v>
      </c>
    </row>
    <row r="80" spans="1:31" ht="12.75" customHeight="1" x14ac:dyDescent="0.25">
      <c r="A80" s="125" t="s">
        <v>44</v>
      </c>
      <c r="B80" s="126">
        <v>44170.680990056921</v>
      </c>
      <c r="C80" s="126">
        <v>44629.118272733875</v>
      </c>
      <c r="D80" s="126">
        <v>152613.31609973274</v>
      </c>
      <c r="E80" s="126">
        <v>22595.22600337207</v>
      </c>
      <c r="F80" s="126">
        <v>78774.080527374783</v>
      </c>
      <c r="G80" s="126">
        <v>298611.7409032135</v>
      </c>
      <c r="H80" s="126">
        <v>178408.41017835806</v>
      </c>
      <c r="I80" s="126">
        <v>57930.13227866259</v>
      </c>
      <c r="J80" s="126">
        <v>45865.284726198537</v>
      </c>
      <c r="K80" s="126">
        <v>79849.506026118252</v>
      </c>
      <c r="L80" s="126">
        <v>121110.17272755718</v>
      </c>
      <c r="M80" s="126">
        <v>230317.3804161046</v>
      </c>
      <c r="N80" s="126">
        <v>233747.99051142257</v>
      </c>
      <c r="O80" s="126">
        <v>947228.87686442188</v>
      </c>
      <c r="P80" s="126">
        <v>1290011.2987576923</v>
      </c>
      <c r="Q80" s="126">
        <v>218513.39501847458</v>
      </c>
      <c r="R80" s="127">
        <v>1508524.693776167</v>
      </c>
      <c r="S80" s="126">
        <v>964129.64572938671</v>
      </c>
      <c r="T80" s="126">
        <v>320354.20540606912</v>
      </c>
      <c r="U80" s="126">
        <v>288991.93015241536</v>
      </c>
      <c r="V80" s="126">
        <v>-17792.957703513093</v>
      </c>
      <c r="W80" s="126">
        <v>158168.74494884632</v>
      </c>
      <c r="X80" s="128">
        <v>205326.87475703738</v>
      </c>
      <c r="Z80" s="80">
        <f t="shared" si="8"/>
        <v>0.62959570708943724</v>
      </c>
      <c r="AA80" s="80">
        <f t="shared" si="9"/>
        <v>0.19153538710696819</v>
      </c>
      <c r="AB80" s="80">
        <f t="shared" si="7"/>
        <v>0.19873028904781131</v>
      </c>
      <c r="AC80" s="80">
        <f t="shared" si="12"/>
        <v>6.7538185103732896E-3</v>
      </c>
      <c r="AD80" s="80">
        <f t="shared" si="10"/>
        <v>0.1101194281891653</v>
      </c>
      <c r="AE80" s="80">
        <f t="shared" si="11"/>
        <v>0.13673462994375529</v>
      </c>
    </row>
    <row r="81" spans="1:31" ht="12.75" customHeight="1" x14ac:dyDescent="0.25">
      <c r="A81" s="129" t="s">
        <v>43</v>
      </c>
      <c r="B81" s="130">
        <v>78592.184634427147</v>
      </c>
      <c r="C81" s="130">
        <v>31413.607790691069</v>
      </c>
      <c r="D81" s="130">
        <v>146133.9334560124</v>
      </c>
      <c r="E81" s="130">
        <v>27323.965048923641</v>
      </c>
      <c r="F81" s="130">
        <v>73642.546165853229</v>
      </c>
      <c r="G81" s="130">
        <v>278514.05246148037</v>
      </c>
      <c r="H81" s="130">
        <v>167651.06098034655</v>
      </c>
      <c r="I81" s="130">
        <v>56294.248499592366</v>
      </c>
      <c r="J81" s="130">
        <v>42878.61829525233</v>
      </c>
      <c r="K81" s="130">
        <v>85352.58408712341</v>
      </c>
      <c r="L81" s="130">
        <v>122330.65501890804</v>
      </c>
      <c r="M81" s="130">
        <v>215471.92697783839</v>
      </c>
      <c r="N81" s="130">
        <v>202886.74467025461</v>
      </c>
      <c r="O81" s="130">
        <v>892865.83852931578</v>
      </c>
      <c r="P81" s="130">
        <v>1249972.0756252233</v>
      </c>
      <c r="Q81" s="130">
        <v>206686.57994627606</v>
      </c>
      <c r="R81" s="131">
        <v>1456658.6555714994</v>
      </c>
      <c r="S81" s="130">
        <v>936567.0299187355</v>
      </c>
      <c r="T81" s="130">
        <v>266315.82153614896</v>
      </c>
      <c r="U81" s="130">
        <v>277305.09208331967</v>
      </c>
      <c r="V81" s="130">
        <v>24846.043955916073</v>
      </c>
      <c r="W81" s="130">
        <v>153346.12298302687</v>
      </c>
      <c r="X81" s="132">
        <v>201721.45490564787</v>
      </c>
      <c r="Z81" s="80">
        <f t="shared" si="8"/>
        <v>0.63271405296255234</v>
      </c>
      <c r="AA81" s="80">
        <f t="shared" si="9"/>
        <v>0.19295336974675587</v>
      </c>
      <c r="AB81" s="80">
        <f t="shared" si="7"/>
        <v>0.19460397865616424</v>
      </c>
      <c r="AC81" s="80">
        <f t="shared" si="12"/>
        <v>6.3574201726290195E-3</v>
      </c>
      <c r="AD81" s="80">
        <f t="shared" si="10"/>
        <v>0.11030254002878032</v>
      </c>
      <c r="AE81" s="80">
        <f t="shared" si="11"/>
        <v>0.13693136156688185</v>
      </c>
    </row>
    <row r="82" spans="1:31" ht="12.75" customHeight="1" x14ac:dyDescent="0.25">
      <c r="A82" s="129" t="s">
        <v>42</v>
      </c>
      <c r="B82" s="130">
        <v>72124.237953545395</v>
      </c>
      <c r="C82" s="130">
        <v>24834.661179194463</v>
      </c>
      <c r="D82" s="130">
        <v>155314.46104961351</v>
      </c>
      <c r="E82" s="130">
        <v>32115.646565025298</v>
      </c>
      <c r="F82" s="130">
        <v>71369.33361511938</v>
      </c>
      <c r="G82" s="130">
        <v>283634.10240895266</v>
      </c>
      <c r="H82" s="130">
        <v>167010.0926183307</v>
      </c>
      <c r="I82" s="130">
        <v>55380.432319147119</v>
      </c>
      <c r="J82" s="130">
        <v>43002.629063191118</v>
      </c>
      <c r="K82" s="130">
        <v>87920.503104414514</v>
      </c>
      <c r="L82" s="130">
        <v>123169.17875587182</v>
      </c>
      <c r="M82" s="130">
        <v>224045.68135034977</v>
      </c>
      <c r="N82" s="130">
        <v>217370.61597580608</v>
      </c>
      <c r="O82" s="130">
        <v>917899.13318711123</v>
      </c>
      <c r="P82" s="130">
        <v>1273657.4735496093</v>
      </c>
      <c r="Q82" s="130">
        <v>206312.33224158551</v>
      </c>
      <c r="R82" s="131">
        <v>1479969.8057911948</v>
      </c>
      <c r="S82" s="130">
        <v>938595.38168192015</v>
      </c>
      <c r="T82" s="130">
        <v>290179.33236104419</v>
      </c>
      <c r="U82" s="130">
        <v>267000.9170779229</v>
      </c>
      <c r="V82" s="130">
        <v>-725.36195971746929</v>
      </c>
      <c r="W82" s="130">
        <v>189848.00033468459</v>
      </c>
      <c r="X82" s="132">
        <v>204928.46370465969</v>
      </c>
      <c r="Z82" s="80">
        <f t="shared" si="8"/>
        <v>0.63503817848117006</v>
      </c>
      <c r="AA82" s="80">
        <f t="shared" si="9"/>
        <v>0.19462898968686437</v>
      </c>
      <c r="AB82" s="80">
        <f t="shared" si="7"/>
        <v>0.19009670144794744</v>
      </c>
      <c r="AC82" s="80">
        <f t="shared" si="12"/>
        <v>4.5098709063429877E-3</v>
      </c>
      <c r="AD82" s="80">
        <f t="shared" si="10"/>
        <v>0.11393028945202802</v>
      </c>
      <c r="AE82" s="80">
        <f t="shared" si="11"/>
        <v>0.13820402997435299</v>
      </c>
    </row>
    <row r="83" spans="1:31" ht="12.75" customHeight="1" x14ac:dyDescent="0.25">
      <c r="A83" s="129" t="s">
        <v>41</v>
      </c>
      <c r="B83" s="130">
        <v>61127.521833244093</v>
      </c>
      <c r="C83" s="130">
        <v>31533.071113193873</v>
      </c>
      <c r="D83" s="130">
        <v>166931.29657976501</v>
      </c>
      <c r="E83" s="130">
        <v>32117.074367649013</v>
      </c>
      <c r="F83" s="130">
        <v>76556.684806008518</v>
      </c>
      <c r="G83" s="130">
        <v>307138.12686661643</v>
      </c>
      <c r="H83" s="130">
        <v>174424.39224672641</v>
      </c>
      <c r="I83" s="130">
        <v>57448.831501312416</v>
      </c>
      <c r="J83" s="130">
        <v>42689.827066035614</v>
      </c>
      <c r="K83" s="130">
        <v>92425.051363221079</v>
      </c>
      <c r="L83" s="130">
        <v>125409.31482304154</v>
      </c>
      <c r="M83" s="130">
        <v>226428.56946954996</v>
      </c>
      <c r="N83" s="130">
        <v>210603.04549995819</v>
      </c>
      <c r="O83" s="130">
        <v>929429.03196984518</v>
      </c>
      <c r="P83" s="130">
        <v>1297694.6806697056</v>
      </c>
      <c r="Q83" s="130">
        <v>210533.56957062735</v>
      </c>
      <c r="R83" s="131">
        <v>1508228.2502403329</v>
      </c>
      <c r="S83" s="130">
        <v>959600.21839727659</v>
      </c>
      <c r="T83" s="130">
        <v>287921.83660120761</v>
      </c>
      <c r="U83" s="130">
        <v>270304.26223756419</v>
      </c>
      <c r="V83" s="130">
        <v>-2491.841666865861</v>
      </c>
      <c r="W83" s="130">
        <v>212638.42778890251</v>
      </c>
      <c r="X83" s="132">
        <v>219744.65311775211</v>
      </c>
      <c r="Z83" s="80">
        <f t="shared" si="8"/>
        <v>0.63810665184239979</v>
      </c>
      <c r="AA83" s="80">
        <f t="shared" si="9"/>
        <v>0.19564867704461833</v>
      </c>
      <c r="AB83" s="80">
        <f t="shared" si="7"/>
        <v>0.18537401291878583</v>
      </c>
      <c r="AC83" s="80">
        <f t="shared" si="12"/>
        <v>6.4431998634485721E-4</v>
      </c>
      <c r="AD83" s="80">
        <f t="shared" si="10"/>
        <v>0.11993206002395923</v>
      </c>
      <c r="AE83" s="80">
        <f t="shared" si="11"/>
        <v>0.13970572181610819</v>
      </c>
    </row>
    <row r="84" spans="1:31" ht="12.75" customHeight="1" x14ac:dyDescent="0.25">
      <c r="A84" s="129" t="s">
        <v>40</v>
      </c>
      <c r="B84" s="130">
        <v>47123.055560237735</v>
      </c>
      <c r="C84" s="130">
        <v>22991.659866741775</v>
      </c>
      <c r="D84" s="130">
        <v>162433.30916902734</v>
      </c>
      <c r="E84" s="130">
        <v>31626.31404377571</v>
      </c>
      <c r="F84" s="130">
        <v>74449.435334888418</v>
      </c>
      <c r="G84" s="130">
        <v>291500.71841443324</v>
      </c>
      <c r="H84" s="130">
        <v>176622.45397255055</v>
      </c>
      <c r="I84" s="130">
        <v>57376.487737037249</v>
      </c>
      <c r="J84" s="130">
        <v>47432.925596642322</v>
      </c>
      <c r="K84" s="130">
        <v>99577.861482745473</v>
      </c>
      <c r="L84" s="130">
        <v>127974.85138706434</v>
      </c>
      <c r="M84" s="130">
        <v>231941.82224746133</v>
      </c>
      <c r="N84" s="130">
        <v>254726.59370242001</v>
      </c>
      <c r="O84" s="130">
        <v>995652.99612592126</v>
      </c>
      <c r="P84" s="130">
        <v>1334276.7701005922</v>
      </c>
      <c r="Q84" s="130">
        <v>216653.51802268589</v>
      </c>
      <c r="R84" s="131">
        <v>1550930.2881232779</v>
      </c>
      <c r="S84" s="130">
        <v>1000430.3695394968</v>
      </c>
      <c r="T84" s="130">
        <v>341359.00939390867</v>
      </c>
      <c r="U84" s="130">
        <v>254786.72896897484</v>
      </c>
      <c r="V84" s="130">
        <v>-47061.84053911455</v>
      </c>
      <c r="W84" s="130">
        <v>217635.44891252276</v>
      </c>
      <c r="X84" s="132">
        <v>216219.42815251075</v>
      </c>
      <c r="Z84" s="80">
        <f t="shared" si="8"/>
        <v>0.6396479727702965</v>
      </c>
      <c r="AA84" s="80">
        <f t="shared" si="9"/>
        <v>0.19776819956186528</v>
      </c>
      <c r="AB84" s="80">
        <f t="shared" si="7"/>
        <v>0.17835807049459851</v>
      </c>
      <c r="AC84" s="80">
        <f t="shared" si="12"/>
        <v>-4.241811827361908E-3</v>
      </c>
      <c r="AD84" s="80">
        <f t="shared" si="10"/>
        <v>0.12900191418648527</v>
      </c>
      <c r="AE84" s="80">
        <f t="shared" si="11"/>
        <v>0.1405343451858837</v>
      </c>
    </row>
    <row r="85" spans="1:31" ht="12.75" customHeight="1" x14ac:dyDescent="0.25">
      <c r="A85" s="125" t="s">
        <v>39</v>
      </c>
      <c r="B85" s="126">
        <v>87710.365518348335</v>
      </c>
      <c r="C85" s="126">
        <v>11406.129699904071</v>
      </c>
      <c r="D85" s="126">
        <v>149072.37726635073</v>
      </c>
      <c r="E85" s="126">
        <v>33288.058856722542</v>
      </c>
      <c r="F85" s="126">
        <v>68362.799237404295</v>
      </c>
      <c r="G85" s="126">
        <v>262129.36506038165</v>
      </c>
      <c r="H85" s="126">
        <v>164927.72220056099</v>
      </c>
      <c r="I85" s="126">
        <v>55984.841850706973</v>
      </c>
      <c r="J85" s="126">
        <v>42578.803953041039</v>
      </c>
      <c r="K85" s="126">
        <v>104215.60130830687</v>
      </c>
      <c r="L85" s="126">
        <v>129263.32852567628</v>
      </c>
      <c r="M85" s="126">
        <v>226773.82284120409</v>
      </c>
      <c r="N85" s="126">
        <v>213913.33123296977</v>
      </c>
      <c r="O85" s="126">
        <v>937657.45191246597</v>
      </c>
      <c r="P85" s="126">
        <v>1287497.1824911959</v>
      </c>
      <c r="Q85" s="126">
        <v>212801.70035727631</v>
      </c>
      <c r="R85" s="127">
        <v>1500298.8828484721</v>
      </c>
      <c r="S85" s="126">
        <v>974593.28170845273</v>
      </c>
      <c r="T85" s="126">
        <v>284747.9388653778</v>
      </c>
      <c r="U85" s="126">
        <v>240662.09173379134</v>
      </c>
      <c r="V85" s="126">
        <v>751.39362655160949</v>
      </c>
      <c r="W85" s="126">
        <v>195363.2414818281</v>
      </c>
      <c r="X85" s="128">
        <v>195819.06456752928</v>
      </c>
      <c r="Z85" s="80">
        <f t="shared" si="8"/>
        <v>0.64132228202193453</v>
      </c>
      <c r="AA85" s="80">
        <f t="shared" si="9"/>
        <v>0.19939111309054686</v>
      </c>
      <c r="AB85" s="80">
        <f t="shared" si="7"/>
        <v>0.17100197770421663</v>
      </c>
      <c r="AC85" s="80">
        <f t="shared" si="12"/>
        <v>-8.2007198162269354E-3</v>
      </c>
      <c r="AD85" s="80">
        <f t="shared" si="10"/>
        <v>0.13502689706596166</v>
      </c>
      <c r="AE85" s="80">
        <f t="shared" si="11"/>
        <v>0.13854155006643276</v>
      </c>
    </row>
    <row r="86" spans="1:31" ht="12.75" customHeight="1" x14ac:dyDescent="0.25">
      <c r="A86" s="125" t="s">
        <v>38</v>
      </c>
      <c r="B86" s="126">
        <v>88587.281734005999</v>
      </c>
      <c r="C86" s="126">
        <v>11558.842697452623</v>
      </c>
      <c r="D86" s="126">
        <v>170125.59312911946</v>
      </c>
      <c r="E86" s="126">
        <v>35712.053336277291</v>
      </c>
      <c r="F86" s="126">
        <v>69034.204944578974</v>
      </c>
      <c r="G86" s="126">
        <v>286430.69410742831</v>
      </c>
      <c r="H86" s="126">
        <v>170387.94046270961</v>
      </c>
      <c r="I86" s="126">
        <v>57856.867271558287</v>
      </c>
      <c r="J86" s="126">
        <v>43802.71301402268</v>
      </c>
      <c r="K86" s="126">
        <v>105014.65042257309</v>
      </c>
      <c r="L86" s="126">
        <v>130634.07966294109</v>
      </c>
      <c r="M86" s="126">
        <v>235067.10217615589</v>
      </c>
      <c r="N86" s="126">
        <v>230132.49895037437</v>
      </c>
      <c r="O86" s="126">
        <v>972895.85196033493</v>
      </c>
      <c r="P86" s="126">
        <v>1347913.8278017691</v>
      </c>
      <c r="Q86" s="126">
        <v>211136.32705509788</v>
      </c>
      <c r="R86" s="127">
        <v>1559050.1548568669</v>
      </c>
      <c r="S86" s="126">
        <v>986780.29971329425</v>
      </c>
      <c r="T86" s="126">
        <v>312102.89392293117</v>
      </c>
      <c r="U86" s="126">
        <v>247849.11506784067</v>
      </c>
      <c r="V86" s="126">
        <v>-3065.9700620409567</v>
      </c>
      <c r="W86" s="126">
        <v>208109.69493990464</v>
      </c>
      <c r="X86" s="128">
        <v>192725.87872506276</v>
      </c>
      <c r="Z86" s="80">
        <f t="shared" si="8"/>
        <v>0.64090860730419563</v>
      </c>
      <c r="AA86" s="80">
        <f t="shared" si="9"/>
        <v>0.20039718240754334</v>
      </c>
      <c r="AB86" s="80">
        <f t="shared" si="7"/>
        <v>0.16566167245957641</v>
      </c>
      <c r="AC86" s="80">
        <f t="shared" si="12"/>
        <v>-8.4772729291600138E-3</v>
      </c>
      <c r="AD86" s="80">
        <f t="shared" si="10"/>
        <v>0.13626636933231157</v>
      </c>
      <c r="AE86" s="80">
        <f t="shared" si="11"/>
        <v>0.13475655857446686</v>
      </c>
    </row>
    <row r="87" spans="1:31" ht="12.75" customHeight="1" x14ac:dyDescent="0.25">
      <c r="A87" s="125" t="s">
        <v>37</v>
      </c>
      <c r="B87" s="126">
        <v>76306.451554668762</v>
      </c>
      <c r="C87" s="126">
        <v>14671.763465748125</v>
      </c>
      <c r="D87" s="126">
        <v>180573.91199757284</v>
      </c>
      <c r="E87" s="126">
        <v>36904.936401202722</v>
      </c>
      <c r="F87" s="126">
        <v>70763.233791137594</v>
      </c>
      <c r="G87" s="126">
        <v>302913.84565566131</v>
      </c>
      <c r="H87" s="126">
        <v>179604.71966667633</v>
      </c>
      <c r="I87" s="126">
        <v>61781.832061170426</v>
      </c>
      <c r="J87" s="126">
        <v>45094.9226376066</v>
      </c>
      <c r="K87" s="126">
        <v>106930.82610327289</v>
      </c>
      <c r="L87" s="126">
        <v>132040.58267650078</v>
      </c>
      <c r="M87" s="126">
        <v>240212.84482900478</v>
      </c>
      <c r="N87" s="126">
        <v>223185.47954267534</v>
      </c>
      <c r="O87" s="126">
        <v>988851.20751690713</v>
      </c>
      <c r="P87" s="126">
        <v>1368071.5047272372</v>
      </c>
      <c r="Q87" s="126">
        <v>209098.98450110818</v>
      </c>
      <c r="R87" s="127">
        <v>1577170.4892283455</v>
      </c>
      <c r="S87" s="126">
        <v>1016028.8429505599</v>
      </c>
      <c r="T87" s="126">
        <v>303263.48337238759</v>
      </c>
      <c r="U87" s="126">
        <v>246620.41557138012</v>
      </c>
      <c r="V87" s="126">
        <v>2958.4175365946721</v>
      </c>
      <c r="W87" s="126">
        <v>192894.11508659626</v>
      </c>
      <c r="X87" s="128">
        <v>184594.78528917331</v>
      </c>
      <c r="Z87" s="80">
        <f t="shared" si="8"/>
        <v>0.64288728196742273</v>
      </c>
      <c r="AA87" s="80">
        <f t="shared" si="9"/>
        <v>0.20064378098607266</v>
      </c>
      <c r="AB87" s="80">
        <f t="shared" si="7"/>
        <v>0.15998810187244705</v>
      </c>
      <c r="AC87" s="80">
        <f t="shared" si="12"/>
        <v>-7.5019597452010839E-3</v>
      </c>
      <c r="AD87" s="80">
        <f t="shared" si="10"/>
        <v>0.13155702668327143</v>
      </c>
      <c r="AE87" s="80">
        <f t="shared" si="11"/>
        <v>0.12757423176401295</v>
      </c>
    </row>
    <row r="88" spans="1:31" ht="12.75" customHeight="1" x14ac:dyDescent="0.25">
      <c r="A88" s="125" t="s">
        <v>36</v>
      </c>
      <c r="B88" s="126">
        <v>54050.901247222311</v>
      </c>
      <c r="C88" s="126">
        <v>17938.264148141046</v>
      </c>
      <c r="D88" s="126">
        <v>176466.11764865372</v>
      </c>
      <c r="E88" s="126">
        <v>37814.95144783079</v>
      </c>
      <c r="F88" s="126">
        <v>67026.762048529272</v>
      </c>
      <c r="G88" s="126">
        <v>299246.09529315482</v>
      </c>
      <c r="H88" s="126">
        <v>184846.61785953509</v>
      </c>
      <c r="I88" s="126">
        <v>60355.458863590175</v>
      </c>
      <c r="J88" s="126">
        <v>47553.560400512637</v>
      </c>
      <c r="K88" s="126">
        <v>109370.9221690859</v>
      </c>
      <c r="L88" s="126">
        <v>135068.00903543155</v>
      </c>
      <c r="M88" s="126">
        <v>247958.2301395293</v>
      </c>
      <c r="N88" s="126">
        <v>277889.69040484383</v>
      </c>
      <c r="O88" s="126">
        <v>1063042.4888725285</v>
      </c>
      <c r="P88" s="126">
        <v>1416339.4854129057</v>
      </c>
      <c r="Q88" s="126">
        <v>216468.988312589</v>
      </c>
      <c r="R88" s="127">
        <v>1632808.4737254947</v>
      </c>
      <c r="S88" s="126">
        <v>1050733.5765152341</v>
      </c>
      <c r="T88" s="126">
        <v>377530.68376163323</v>
      </c>
      <c r="U88" s="126">
        <v>238139.37745102239</v>
      </c>
      <c r="V88" s="126">
        <v>-35424.840991728939</v>
      </c>
      <c r="W88" s="126">
        <v>185209.94847502175</v>
      </c>
      <c r="X88" s="128">
        <v>183380.27148568793</v>
      </c>
      <c r="Z88" s="80">
        <f t="shared" si="8"/>
        <v>0.6425147959181603</v>
      </c>
      <c r="AA88" s="80">
        <f t="shared" si="9"/>
        <v>0.20379297426901155</v>
      </c>
      <c r="AB88" s="80">
        <f t="shared" si="7"/>
        <v>0.15524327323784962</v>
      </c>
      <c r="AC88" s="80">
        <f t="shared" si="12"/>
        <v>-5.5478035105144628E-3</v>
      </c>
      <c r="AD88" s="80">
        <f t="shared" si="10"/>
        <v>0.12466679042812449</v>
      </c>
      <c r="AE88" s="80">
        <f t="shared" si="11"/>
        <v>0.12067003034263164</v>
      </c>
    </row>
    <row r="89" spans="1:31" ht="12.75" customHeight="1" x14ac:dyDescent="0.25">
      <c r="A89" s="129" t="s">
        <v>35</v>
      </c>
      <c r="B89" s="130">
        <v>97888.648808289217</v>
      </c>
      <c r="C89" s="130">
        <v>24614.771499985232</v>
      </c>
      <c r="D89" s="130">
        <v>157953.15872916582</v>
      </c>
      <c r="E89" s="130">
        <v>37340.38757492767</v>
      </c>
      <c r="F89" s="130">
        <v>61602.477394523063</v>
      </c>
      <c r="G89" s="130">
        <v>281510.79519860179</v>
      </c>
      <c r="H89" s="130">
        <v>172917.34108845226</v>
      </c>
      <c r="I89" s="130">
        <v>58340.791356444948</v>
      </c>
      <c r="J89" s="130">
        <v>46181.588964844901</v>
      </c>
      <c r="K89" s="130">
        <v>110022.2426416597</v>
      </c>
      <c r="L89" s="130">
        <v>135712.52611099603</v>
      </c>
      <c r="M89" s="130">
        <v>234478.95136444693</v>
      </c>
      <c r="N89" s="130">
        <v>234148.34256678881</v>
      </c>
      <c r="O89" s="130">
        <v>991801.78409363353</v>
      </c>
      <c r="P89" s="130">
        <v>1371201.2281005245</v>
      </c>
      <c r="Q89" s="130">
        <v>214472.18384228833</v>
      </c>
      <c r="R89" s="131">
        <v>1585673.4119428128</v>
      </c>
      <c r="S89" s="130">
        <v>1017562.9510487107</v>
      </c>
      <c r="T89" s="130">
        <v>302818.40632457443</v>
      </c>
      <c r="U89" s="130">
        <v>230520.97020776282</v>
      </c>
      <c r="V89" s="130">
        <v>26445.36183852423</v>
      </c>
      <c r="W89" s="130">
        <v>192343.65931908478</v>
      </c>
      <c r="X89" s="132">
        <v>184017.93679584432</v>
      </c>
      <c r="Z89" s="80">
        <f t="shared" si="8"/>
        <v>0.64064457009063258</v>
      </c>
      <c r="AA89" s="80">
        <f t="shared" si="9"/>
        <v>0.20389868153777821</v>
      </c>
      <c r="AB89" s="80">
        <f t="shared" ref="AB89:AB124" si="13">SUM(U86:U89)/SUM($R86:$R89)</f>
        <v>0.15156175663432081</v>
      </c>
      <c r="AC89" s="80">
        <f t="shared" si="12"/>
        <v>-1.4299696384062611E-3</v>
      </c>
      <c r="AD89" s="80">
        <f t="shared" si="10"/>
        <v>0.12251673688505534</v>
      </c>
      <c r="AE89" s="80">
        <f t="shared" si="11"/>
        <v>0.11719177550938073</v>
      </c>
    </row>
    <row r="90" spans="1:31" ht="12.75" customHeight="1" x14ac:dyDescent="0.25">
      <c r="A90" s="129" t="s">
        <v>34</v>
      </c>
      <c r="B90" s="130">
        <v>84390.83111033008</v>
      </c>
      <c r="C90" s="130">
        <v>22680.30432750985</v>
      </c>
      <c r="D90" s="130">
        <v>173101.66558407395</v>
      </c>
      <c r="E90" s="130">
        <v>36693.020522255712</v>
      </c>
      <c r="F90" s="130">
        <v>59791.387181295999</v>
      </c>
      <c r="G90" s="130">
        <v>292266.37761513551</v>
      </c>
      <c r="H90" s="130">
        <v>182900.80500025736</v>
      </c>
      <c r="I90" s="130">
        <v>61345.187647131832</v>
      </c>
      <c r="J90" s="130">
        <v>46939.120812674082</v>
      </c>
      <c r="K90" s="130">
        <v>107176.15855690015</v>
      </c>
      <c r="L90" s="130">
        <v>139002.99045239371</v>
      </c>
      <c r="M90" s="130">
        <v>247131.47771848965</v>
      </c>
      <c r="N90" s="130">
        <v>253455.60904420205</v>
      </c>
      <c r="O90" s="130">
        <v>1037951.3492320488</v>
      </c>
      <c r="P90" s="130">
        <v>1414608.5579575144</v>
      </c>
      <c r="Q90" s="130">
        <v>216121.01512844375</v>
      </c>
      <c r="R90" s="131">
        <v>1630729.5730859581</v>
      </c>
      <c r="S90" s="130">
        <v>1035708.199270912</v>
      </c>
      <c r="T90" s="130">
        <v>333558.73972330819</v>
      </c>
      <c r="U90" s="130">
        <v>233218.42431620471</v>
      </c>
      <c r="V90" s="130">
        <v>-2995.5814274577424</v>
      </c>
      <c r="W90" s="130">
        <v>216287.70125622686</v>
      </c>
      <c r="X90" s="132">
        <v>185047.910053236</v>
      </c>
      <c r="Z90" s="80">
        <f t="shared" si="8"/>
        <v>0.64111246470166461</v>
      </c>
      <c r="AA90" s="80">
        <f t="shared" si="9"/>
        <v>0.20496312292726296</v>
      </c>
      <c r="AB90" s="80">
        <f t="shared" si="13"/>
        <v>0.1475945866933922</v>
      </c>
      <c r="AC90" s="80">
        <f t="shared" si="12"/>
        <v>-1.4030667826860667E-3</v>
      </c>
      <c r="AD90" s="80">
        <f t="shared" si="10"/>
        <v>0.12242276143949145</v>
      </c>
      <c r="AE90" s="80">
        <f t="shared" si="11"/>
        <v>0.11468986897912528</v>
      </c>
    </row>
    <row r="91" spans="1:31" ht="12.75" customHeight="1" x14ac:dyDescent="0.25">
      <c r="A91" s="129" t="s">
        <v>33</v>
      </c>
      <c r="B91" s="130">
        <v>70395.940089716212</v>
      </c>
      <c r="C91" s="130">
        <v>18854.495193989562</v>
      </c>
      <c r="D91" s="130">
        <v>191240.91673943188</v>
      </c>
      <c r="E91" s="130">
        <v>40313.724850075989</v>
      </c>
      <c r="F91" s="130">
        <v>61103.980429685835</v>
      </c>
      <c r="G91" s="130">
        <v>311513.11721318326</v>
      </c>
      <c r="H91" s="130">
        <v>193318.27783689683</v>
      </c>
      <c r="I91" s="130">
        <v>63147.173618739143</v>
      </c>
      <c r="J91" s="130">
        <v>48732.645673732972</v>
      </c>
      <c r="K91" s="130">
        <v>103971.20520434123</v>
      </c>
      <c r="L91" s="130">
        <v>140970.00333723644</v>
      </c>
      <c r="M91" s="130">
        <v>252264.52917130914</v>
      </c>
      <c r="N91" s="130">
        <v>236945.6775517785</v>
      </c>
      <c r="O91" s="130">
        <v>1039349.5123940343</v>
      </c>
      <c r="P91" s="130">
        <v>1421258.5696969337</v>
      </c>
      <c r="Q91" s="130">
        <v>227376.68596304831</v>
      </c>
      <c r="R91" s="131">
        <v>1648635.2556599821</v>
      </c>
      <c r="S91" s="130">
        <v>1070401.7801216589</v>
      </c>
      <c r="T91" s="130">
        <v>314360.76338552881</v>
      </c>
      <c r="U91" s="130">
        <v>245493.6140395322</v>
      </c>
      <c r="V91" s="130">
        <v>8195.7454807290342</v>
      </c>
      <c r="W91" s="130">
        <v>210483.55776732671</v>
      </c>
      <c r="X91" s="132">
        <v>200300.20513479348</v>
      </c>
      <c r="Z91" s="80">
        <f t="shared" si="8"/>
        <v>0.64242920623171695</v>
      </c>
      <c r="AA91" s="80">
        <f t="shared" si="9"/>
        <v>0.20441673243053446</v>
      </c>
      <c r="AB91" s="80">
        <f t="shared" si="13"/>
        <v>0.14579789700378049</v>
      </c>
      <c r="AC91" s="80">
        <f t="shared" si="12"/>
        <v>-5.8162577020318433E-4</v>
      </c>
      <c r="AD91" s="80">
        <f t="shared" si="10"/>
        <v>0.12378329347680933</v>
      </c>
      <c r="AE91" s="80">
        <f t="shared" si="11"/>
        <v>0.11584550337263819</v>
      </c>
    </row>
    <row r="92" spans="1:31" ht="12.75" customHeight="1" x14ac:dyDescent="0.25">
      <c r="A92" s="129" t="s">
        <v>32</v>
      </c>
      <c r="B92" s="130">
        <v>50295.579961551804</v>
      </c>
      <c r="C92" s="130">
        <v>24546.428961285023</v>
      </c>
      <c r="D92" s="130">
        <v>183766.25888057938</v>
      </c>
      <c r="E92" s="130">
        <v>41894.867030193775</v>
      </c>
      <c r="F92" s="130">
        <v>62302.155072225592</v>
      </c>
      <c r="G92" s="130">
        <v>312509.70994428376</v>
      </c>
      <c r="H92" s="130">
        <v>197022.57626525831</v>
      </c>
      <c r="I92" s="130">
        <v>63241.84734724796</v>
      </c>
      <c r="J92" s="130">
        <v>52655.644561387569</v>
      </c>
      <c r="K92" s="130">
        <v>108293.39363503024</v>
      </c>
      <c r="L92" s="130">
        <v>142368.48009897873</v>
      </c>
      <c r="M92" s="130">
        <v>262045.04198933521</v>
      </c>
      <c r="N92" s="130">
        <v>276425.3706924952</v>
      </c>
      <c r="O92" s="130">
        <v>1102052.3545897333</v>
      </c>
      <c r="P92" s="130">
        <v>1464857.6444955689</v>
      </c>
      <c r="Q92" s="130">
        <v>255583.11495545984</v>
      </c>
      <c r="R92" s="131">
        <v>1720440.7594510289</v>
      </c>
      <c r="S92" s="130">
        <v>1123586.0697782238</v>
      </c>
      <c r="T92" s="130">
        <v>377020.09039681312</v>
      </c>
      <c r="U92" s="130">
        <v>249545.9911103062</v>
      </c>
      <c r="V92" s="130">
        <v>-27259.52566714189</v>
      </c>
      <c r="W92" s="130">
        <v>205319.08180347725</v>
      </c>
      <c r="X92" s="132">
        <v>207770.94797064946</v>
      </c>
      <c r="Z92" s="80">
        <f t="shared" si="8"/>
        <v>0.64494306338678697</v>
      </c>
      <c r="AA92" s="80">
        <f t="shared" si="9"/>
        <v>0.20161904696712904</v>
      </c>
      <c r="AB92" s="80">
        <f t="shared" si="13"/>
        <v>0.14558986516447098</v>
      </c>
      <c r="AC92" s="80">
        <f t="shared" si="12"/>
        <v>6.660108132697008E-4</v>
      </c>
      <c r="AD92" s="80">
        <f t="shared" si="10"/>
        <v>0.12518967870501393</v>
      </c>
      <c r="AE92" s="80">
        <f t="shared" si="11"/>
        <v>0.11800766503667054</v>
      </c>
    </row>
    <row r="93" spans="1:31" ht="12.75" customHeight="1" x14ac:dyDescent="0.25">
      <c r="A93" s="125" t="s">
        <v>31</v>
      </c>
      <c r="B93" s="126">
        <v>97741.504964917694</v>
      </c>
      <c r="C93" s="126">
        <v>28117.836113670041</v>
      </c>
      <c r="D93" s="126">
        <v>171168.02940327468</v>
      </c>
      <c r="E93" s="126">
        <v>40569.250764318735</v>
      </c>
      <c r="F93" s="126">
        <v>60237.706781897694</v>
      </c>
      <c r="G93" s="126">
        <v>300092.82306316117</v>
      </c>
      <c r="H93" s="126">
        <v>182839.18839774316</v>
      </c>
      <c r="I93" s="126">
        <v>62231.2312486269</v>
      </c>
      <c r="J93" s="126">
        <v>48177.467083200252</v>
      </c>
      <c r="K93" s="126">
        <v>110765.86634238782</v>
      </c>
      <c r="L93" s="126">
        <v>143819.13652943505</v>
      </c>
      <c r="M93" s="126">
        <v>253402.21002450184</v>
      </c>
      <c r="N93" s="126">
        <v>243512.34877485759</v>
      </c>
      <c r="O93" s="126">
        <v>1044747.4484007526</v>
      </c>
      <c r="P93" s="126">
        <v>1442581.7764288315</v>
      </c>
      <c r="Q93" s="126">
        <v>239501.28680304272</v>
      </c>
      <c r="R93" s="127">
        <v>1682083.0632318743</v>
      </c>
      <c r="S93" s="126">
        <v>1088771.760447257</v>
      </c>
      <c r="T93" s="126">
        <v>315174.34565416223</v>
      </c>
      <c r="U93" s="126">
        <v>245439.76165562388</v>
      </c>
      <c r="V93" s="126">
        <v>32104.004377393285</v>
      </c>
      <c r="W93" s="126">
        <v>212287.8741479686</v>
      </c>
      <c r="X93" s="128">
        <v>211694.68305053076</v>
      </c>
      <c r="Z93" s="80">
        <f t="shared" si="8"/>
        <v>0.64629448871384576</v>
      </c>
      <c r="AA93" s="80">
        <f t="shared" si="9"/>
        <v>0.20055915461465298</v>
      </c>
      <c r="AB93" s="80">
        <f t="shared" si="13"/>
        <v>0.14572194209094658</v>
      </c>
      <c r="AC93" s="80">
        <f t="shared" si="12"/>
        <v>1.50326401523838E-3</v>
      </c>
      <c r="AD93" s="80">
        <f t="shared" si="10"/>
        <v>0.12636819603308402</v>
      </c>
      <c r="AE93" s="80">
        <f t="shared" si="11"/>
        <v>0.12044704546776752</v>
      </c>
    </row>
    <row r="94" spans="1:31" ht="12.75" customHeight="1" x14ac:dyDescent="0.25">
      <c r="A94" s="125" t="s">
        <v>30</v>
      </c>
      <c r="B94" s="126">
        <v>95159.695744725119</v>
      </c>
      <c r="C94" s="126">
        <v>37450.507458958033</v>
      </c>
      <c r="D94" s="126">
        <v>181561.81725714463</v>
      </c>
      <c r="E94" s="126">
        <v>41693.725875287331</v>
      </c>
      <c r="F94" s="126">
        <v>60159.390587543545</v>
      </c>
      <c r="G94" s="126">
        <v>320865.44117893354</v>
      </c>
      <c r="H94" s="126">
        <v>188588.97444104144</v>
      </c>
      <c r="I94" s="126">
        <v>63433.862779174655</v>
      </c>
      <c r="J94" s="126">
        <v>50756.74514069756</v>
      </c>
      <c r="K94" s="126">
        <v>106926.65812626691</v>
      </c>
      <c r="L94" s="126">
        <v>145694.53187692515</v>
      </c>
      <c r="M94" s="126">
        <v>266909.12316748744</v>
      </c>
      <c r="N94" s="126">
        <v>255439.25469313457</v>
      </c>
      <c r="O94" s="126">
        <v>1077749.1502247278</v>
      </c>
      <c r="P94" s="126">
        <v>1493774.2871483865</v>
      </c>
      <c r="Q94" s="126">
        <v>240324.70314105449</v>
      </c>
      <c r="R94" s="127">
        <v>1734098.9902894408</v>
      </c>
      <c r="S94" s="126">
        <v>1099646.623930895</v>
      </c>
      <c r="T94" s="126">
        <v>342568.84418808628</v>
      </c>
      <c r="U94" s="126">
        <v>252954.48641215899</v>
      </c>
      <c r="V94" s="126">
        <v>17031.489158799872</v>
      </c>
      <c r="W94" s="126">
        <v>248768.80893677473</v>
      </c>
      <c r="X94" s="128">
        <v>226871.26233727386</v>
      </c>
      <c r="Z94" s="80">
        <f t="shared" si="8"/>
        <v>0.64587171039780022</v>
      </c>
      <c r="AA94" s="80">
        <f t="shared" si="9"/>
        <v>0.19883164796066885</v>
      </c>
      <c r="AB94" s="80">
        <f t="shared" si="13"/>
        <v>0.14641062184652667</v>
      </c>
      <c r="AC94" s="80">
        <f t="shared" si="12"/>
        <v>4.4319188814349285E-3</v>
      </c>
      <c r="AD94" s="80">
        <f t="shared" si="10"/>
        <v>0.12923006225941411</v>
      </c>
      <c r="AE94" s="80">
        <f t="shared" si="11"/>
        <v>0.12477596134584465</v>
      </c>
    </row>
    <row r="95" spans="1:31" ht="12.75" customHeight="1" x14ac:dyDescent="0.25">
      <c r="A95" s="125" t="s">
        <v>29</v>
      </c>
      <c r="B95" s="126">
        <v>66422.809230962826</v>
      </c>
      <c r="C95" s="126">
        <v>48026.066071266134</v>
      </c>
      <c r="D95" s="126">
        <v>194742.2707877793</v>
      </c>
      <c r="E95" s="126">
        <v>44012.365365569683</v>
      </c>
      <c r="F95" s="126">
        <v>61626.750321461688</v>
      </c>
      <c r="G95" s="126">
        <v>348407.45254607685</v>
      </c>
      <c r="H95" s="126">
        <v>205216.50245411022</v>
      </c>
      <c r="I95" s="126">
        <v>70627.854796630403</v>
      </c>
      <c r="J95" s="126">
        <v>51014.433309645596</v>
      </c>
      <c r="K95" s="126">
        <v>98900.861880513359</v>
      </c>
      <c r="L95" s="126">
        <v>148897.55079601469</v>
      </c>
      <c r="M95" s="126">
        <v>274274.15291218826</v>
      </c>
      <c r="N95" s="126">
        <v>250404.23206174752</v>
      </c>
      <c r="O95" s="126">
        <v>1099335.58821085</v>
      </c>
      <c r="P95" s="126">
        <v>1514165.8499878896</v>
      </c>
      <c r="Q95" s="126">
        <v>253689.85606279923</v>
      </c>
      <c r="R95" s="127">
        <v>1767855.7060506889</v>
      </c>
      <c r="S95" s="126">
        <v>1143237.6164492904</v>
      </c>
      <c r="T95" s="126">
        <v>338338.51847318473</v>
      </c>
      <c r="U95" s="126">
        <v>285426.29174295283</v>
      </c>
      <c r="V95" s="126">
        <v>3483.5883007454686</v>
      </c>
      <c r="W95" s="126">
        <v>288212.88402798353</v>
      </c>
      <c r="X95" s="128">
        <v>290843.19294346793</v>
      </c>
      <c r="Z95" s="80">
        <f t="shared" si="8"/>
        <v>0.64526843820727409</v>
      </c>
      <c r="AA95" s="80">
        <f t="shared" si="9"/>
        <v>0.19887118120928515</v>
      </c>
      <c r="AB95" s="80">
        <f t="shared" si="13"/>
        <v>0.14966612294816159</v>
      </c>
      <c r="AC95" s="80">
        <f t="shared" si="12"/>
        <v>3.6729140513547505E-3</v>
      </c>
      <c r="AD95" s="80">
        <f t="shared" si="10"/>
        <v>0.13825644417404548</v>
      </c>
      <c r="AE95" s="80">
        <f t="shared" si="11"/>
        <v>0.13573510059012114</v>
      </c>
    </row>
    <row r="96" spans="1:31" ht="12.75" customHeight="1" x14ac:dyDescent="0.25">
      <c r="A96" s="125" t="s">
        <v>28</v>
      </c>
      <c r="B96" s="126">
        <v>50286.990032050446</v>
      </c>
      <c r="C96" s="126">
        <v>47474.590390478777</v>
      </c>
      <c r="D96" s="126">
        <v>189955.88238525714</v>
      </c>
      <c r="E96" s="126">
        <v>45157.65795909275</v>
      </c>
      <c r="F96" s="126">
        <v>61256.152373579214</v>
      </c>
      <c r="G96" s="126">
        <v>343844.28310840786</v>
      </c>
      <c r="H96" s="126">
        <v>206402.3344428908</v>
      </c>
      <c r="I96" s="126">
        <v>68371.051242229791</v>
      </c>
      <c r="J96" s="126">
        <v>56144.354458892863</v>
      </c>
      <c r="K96" s="126">
        <v>106068.61368040669</v>
      </c>
      <c r="L96" s="126">
        <v>149624.78082687157</v>
      </c>
      <c r="M96" s="126">
        <v>283856.51388465241</v>
      </c>
      <c r="N96" s="126">
        <v>296029.16452657554</v>
      </c>
      <c r="O96" s="126">
        <v>1166496.8130625195</v>
      </c>
      <c r="P96" s="126">
        <v>1560628.0862029779</v>
      </c>
      <c r="Q96" s="126">
        <v>259475.15411838601</v>
      </c>
      <c r="R96" s="127">
        <v>1820103.240321364</v>
      </c>
      <c r="S96" s="126">
        <v>1194144.9987176163</v>
      </c>
      <c r="T96" s="126">
        <v>397398.29212137067</v>
      </c>
      <c r="U96" s="126">
        <v>273588.46021126688</v>
      </c>
      <c r="V96" s="126">
        <v>-52750.082115888828</v>
      </c>
      <c r="W96" s="126">
        <v>275786.4329123575</v>
      </c>
      <c r="X96" s="128">
        <v>268064.86152535857</v>
      </c>
      <c r="Z96" s="80">
        <f t="shared" si="8"/>
        <v>0.64616074970706039</v>
      </c>
      <c r="AA96" s="80">
        <f t="shared" si="9"/>
        <v>0.19895087783898385</v>
      </c>
      <c r="AB96" s="80">
        <f t="shared" si="13"/>
        <v>0.15096911955914374</v>
      </c>
      <c r="AC96" s="80">
        <f t="shared" si="12"/>
        <v>-1.870326124962327E-5</v>
      </c>
      <c r="AD96" s="80">
        <f t="shared" si="10"/>
        <v>0.14634999495879508</v>
      </c>
      <c r="AE96" s="80">
        <f t="shared" si="11"/>
        <v>0.14241203880273354</v>
      </c>
    </row>
    <row r="97" spans="1:31" ht="12.75" customHeight="1" x14ac:dyDescent="0.25">
      <c r="A97" s="129" t="s">
        <v>27</v>
      </c>
      <c r="B97" s="130">
        <v>94820.936408136069</v>
      </c>
      <c r="C97" s="130">
        <v>34689.5441119229</v>
      </c>
      <c r="D97" s="130">
        <v>169673.80073799074</v>
      </c>
      <c r="E97" s="130">
        <v>44608.322508730082</v>
      </c>
      <c r="F97" s="130">
        <v>57218.41888602548</v>
      </c>
      <c r="G97" s="130">
        <v>306190.08624466922</v>
      </c>
      <c r="H97" s="130">
        <v>193728.87138978395</v>
      </c>
      <c r="I97" s="130">
        <v>68064.69547246008</v>
      </c>
      <c r="J97" s="130">
        <v>50552.520666279037</v>
      </c>
      <c r="K97" s="130">
        <v>112064.34380260039</v>
      </c>
      <c r="L97" s="130">
        <v>151037.90739939155</v>
      </c>
      <c r="M97" s="130">
        <v>271943.07607944007</v>
      </c>
      <c r="N97" s="130">
        <v>258327.70409636543</v>
      </c>
      <c r="O97" s="130">
        <v>1105719.1189063205</v>
      </c>
      <c r="P97" s="130">
        <v>1506730.1415591259</v>
      </c>
      <c r="Q97" s="130">
        <v>250823.38242896297</v>
      </c>
      <c r="R97" s="131">
        <v>1757553.5239880888</v>
      </c>
      <c r="S97" s="130">
        <v>1155353.1731350874</v>
      </c>
      <c r="T97" s="130">
        <v>332853.78086359397</v>
      </c>
      <c r="U97" s="130">
        <v>263448.66722155118</v>
      </c>
      <c r="V97" s="130">
        <v>19790.429344386328</v>
      </c>
      <c r="W97" s="130">
        <v>230569.16291678476</v>
      </c>
      <c r="X97" s="132">
        <v>244461.68949331457</v>
      </c>
      <c r="Z97" s="80">
        <f t="shared" si="8"/>
        <v>0.64867718204008884</v>
      </c>
      <c r="AA97" s="80">
        <f t="shared" si="9"/>
        <v>0.19932724323783105</v>
      </c>
      <c r="AB97" s="80">
        <f t="shared" si="13"/>
        <v>0.15190352063321508</v>
      </c>
      <c r="AC97" s="80">
        <f t="shared" si="12"/>
        <v>-1.757804842981499E-3</v>
      </c>
      <c r="AD97" s="80">
        <f t="shared" si="10"/>
        <v>0.14737211139241957</v>
      </c>
      <c r="AE97" s="80">
        <f t="shared" si="11"/>
        <v>0.14552225246057304</v>
      </c>
    </row>
    <row r="98" spans="1:31" ht="12.75" customHeight="1" x14ac:dyDescent="0.25">
      <c r="A98" s="129" t="s">
        <v>26</v>
      </c>
      <c r="B98" s="130">
        <v>83473.153718985122</v>
      </c>
      <c r="C98" s="130">
        <v>43946.389634588973</v>
      </c>
      <c r="D98" s="130">
        <v>193950.31459197972</v>
      </c>
      <c r="E98" s="130">
        <v>44686.164519654893</v>
      </c>
      <c r="F98" s="130">
        <v>60794.340992348276</v>
      </c>
      <c r="G98" s="130">
        <v>343377.20973857184</v>
      </c>
      <c r="H98" s="130">
        <v>203229.80801779145</v>
      </c>
      <c r="I98" s="130">
        <v>69186.359714390172</v>
      </c>
      <c r="J98" s="130">
        <v>53091.997692731129</v>
      </c>
      <c r="K98" s="130">
        <v>111317.71747197537</v>
      </c>
      <c r="L98" s="130">
        <v>154202.03864517054</v>
      </c>
      <c r="M98" s="130">
        <v>284886.7654898882</v>
      </c>
      <c r="N98" s="130">
        <v>274070.3807961542</v>
      </c>
      <c r="O98" s="130">
        <v>1149985.0678281011</v>
      </c>
      <c r="P98" s="130">
        <v>1576835.4312856579</v>
      </c>
      <c r="Q98" s="130">
        <v>249925.76435179959</v>
      </c>
      <c r="R98" s="131">
        <v>1826761.1956374575</v>
      </c>
      <c r="S98" s="130">
        <v>1172600.6107784051</v>
      </c>
      <c r="T98" s="130">
        <v>367453.10754923651</v>
      </c>
      <c r="U98" s="130">
        <v>280715.51939961978</v>
      </c>
      <c r="V98" s="130">
        <v>1980.4943190065678</v>
      </c>
      <c r="W98" s="130">
        <v>263402.9541097355</v>
      </c>
      <c r="X98" s="132">
        <v>259391.49051854567</v>
      </c>
      <c r="Z98" s="80">
        <f t="shared" si="8"/>
        <v>0.65046826380843259</v>
      </c>
      <c r="AA98" s="80">
        <f t="shared" si="9"/>
        <v>0.20022154283032997</v>
      </c>
      <c r="AB98" s="80">
        <f t="shared" si="13"/>
        <v>0.15381160702293817</v>
      </c>
      <c r="AC98" s="80">
        <f t="shared" si="12"/>
        <v>-3.8335918890130749E-3</v>
      </c>
      <c r="AD98" s="80">
        <f t="shared" si="10"/>
        <v>0.14750851448718488</v>
      </c>
      <c r="AE98" s="80">
        <f t="shared" si="11"/>
        <v>0.14817633625987223</v>
      </c>
    </row>
    <row r="99" spans="1:31" ht="12.75" customHeight="1" x14ac:dyDescent="0.25">
      <c r="A99" s="129" t="s">
        <v>25</v>
      </c>
      <c r="B99" s="130">
        <v>75480.321456852122</v>
      </c>
      <c r="C99" s="130">
        <v>55559.59444455021</v>
      </c>
      <c r="D99" s="130">
        <v>204888.21565705389</v>
      </c>
      <c r="E99" s="130">
        <v>50176.636172994025</v>
      </c>
      <c r="F99" s="130">
        <v>66335.345034135462</v>
      </c>
      <c r="G99" s="130">
        <v>376959.79130873358</v>
      </c>
      <c r="H99" s="130">
        <v>214119.40547499503</v>
      </c>
      <c r="I99" s="130">
        <v>74625.132841542683</v>
      </c>
      <c r="J99" s="130">
        <v>55294.250492599189</v>
      </c>
      <c r="K99" s="130">
        <v>117184.08103230351</v>
      </c>
      <c r="L99" s="130">
        <v>156637.58469482732</v>
      </c>
      <c r="M99" s="130">
        <v>288845.54610002157</v>
      </c>
      <c r="N99" s="130">
        <v>263113.83234585851</v>
      </c>
      <c r="O99" s="130">
        <v>1169819.8329821478</v>
      </c>
      <c r="P99" s="130">
        <v>1622259.9457477336</v>
      </c>
      <c r="Q99" s="130">
        <v>258350.29582964547</v>
      </c>
      <c r="R99" s="131">
        <v>1880610.2415773789</v>
      </c>
      <c r="S99" s="130">
        <v>1216014.2901839844</v>
      </c>
      <c r="T99" s="130">
        <v>357183.64103262825</v>
      </c>
      <c r="U99" s="130">
        <v>308671.66774588701</v>
      </c>
      <c r="V99" s="130">
        <v>20808.831282870378</v>
      </c>
      <c r="W99" s="130">
        <v>278698.88733932184</v>
      </c>
      <c r="X99" s="132">
        <v>300767.07600731304</v>
      </c>
      <c r="Z99" s="80">
        <f t="shared" si="8"/>
        <v>0.65039049153216866</v>
      </c>
      <c r="AA99" s="80">
        <f t="shared" si="9"/>
        <v>0.19970942888902127</v>
      </c>
      <c r="AB99" s="80">
        <f t="shared" si="13"/>
        <v>0.15462181935584496</v>
      </c>
      <c r="AC99" s="80">
        <f t="shared" si="12"/>
        <v>-1.3960587232177849E-3</v>
      </c>
      <c r="AD99" s="80">
        <f t="shared" si="10"/>
        <v>0.14391947543302919</v>
      </c>
      <c r="AE99" s="80">
        <f t="shared" si="11"/>
        <v>0.14724515648684622</v>
      </c>
    </row>
    <row r="100" spans="1:31" ht="12.75" customHeight="1" x14ac:dyDescent="0.25">
      <c r="A100" s="129" t="s">
        <v>24</v>
      </c>
      <c r="B100" s="130">
        <v>56939.588449083691</v>
      </c>
      <c r="C100" s="130">
        <v>48621.471805070338</v>
      </c>
      <c r="D100" s="130">
        <v>194969.66889027396</v>
      </c>
      <c r="E100" s="130">
        <v>51390.876778102866</v>
      </c>
      <c r="F100" s="130">
        <v>64294.895024029152</v>
      </c>
      <c r="G100" s="130">
        <v>359276.91249747633</v>
      </c>
      <c r="H100" s="130">
        <v>211511.91525809205</v>
      </c>
      <c r="I100" s="130">
        <v>72594.811994937423</v>
      </c>
      <c r="J100" s="130">
        <v>59937.231125530605</v>
      </c>
      <c r="K100" s="130">
        <v>119725.85759181967</v>
      </c>
      <c r="L100" s="130">
        <v>157706.46934211362</v>
      </c>
      <c r="M100" s="130">
        <v>302586.6121442513</v>
      </c>
      <c r="N100" s="130">
        <v>310579.0825133021</v>
      </c>
      <c r="O100" s="130">
        <v>1234641.9799700468</v>
      </c>
      <c r="P100" s="130">
        <v>1650858.4809166067</v>
      </c>
      <c r="Q100" s="130">
        <v>273347.55733375077</v>
      </c>
      <c r="R100" s="131">
        <v>1924206.0382503574</v>
      </c>
      <c r="S100" s="130">
        <v>1269610.9265643621</v>
      </c>
      <c r="T100" s="130">
        <v>419122.47024755692</v>
      </c>
      <c r="U100" s="130">
        <v>290349.14518966631</v>
      </c>
      <c r="V100" s="130">
        <v>-39208.755256406032</v>
      </c>
      <c r="W100" s="130">
        <v>270889.99559738609</v>
      </c>
      <c r="X100" s="132">
        <v>286557.74409220833</v>
      </c>
      <c r="Z100" s="80">
        <f t="shared" si="8"/>
        <v>0.65144047399051297</v>
      </c>
      <c r="AA100" s="80">
        <f t="shared" si="9"/>
        <v>0.19983581287194252</v>
      </c>
      <c r="AB100" s="80">
        <f t="shared" si="13"/>
        <v>0.15471169744335406</v>
      </c>
      <c r="AC100" s="80">
        <f t="shared" si="12"/>
        <v>4.5621057335519711E-4</v>
      </c>
      <c r="AD100" s="80">
        <f t="shared" si="10"/>
        <v>0.14122919190909466</v>
      </c>
      <c r="AE100" s="80">
        <f t="shared" si="11"/>
        <v>0.14767338678825931</v>
      </c>
    </row>
    <row r="101" spans="1:31" ht="12.75" customHeight="1" x14ac:dyDescent="0.25">
      <c r="A101" s="125" t="s">
        <v>23</v>
      </c>
      <c r="B101" s="126">
        <v>128728.96968873583</v>
      </c>
      <c r="C101" s="126">
        <v>47613.101042929171</v>
      </c>
      <c r="D101" s="126">
        <v>173494.9072836022</v>
      </c>
      <c r="E101" s="126">
        <v>49532.199248151199</v>
      </c>
      <c r="F101" s="126">
        <v>65931.574168020074</v>
      </c>
      <c r="G101" s="126">
        <v>336571.78174270259</v>
      </c>
      <c r="H101" s="126">
        <v>197597.90674675789</v>
      </c>
      <c r="I101" s="126">
        <v>64987.270267896267</v>
      </c>
      <c r="J101" s="126">
        <v>55271.405873253309</v>
      </c>
      <c r="K101" s="126">
        <v>119917.7657429661</v>
      </c>
      <c r="L101" s="126">
        <v>158449.11165387669</v>
      </c>
      <c r="M101" s="126">
        <v>279160.94925385091</v>
      </c>
      <c r="N101" s="126">
        <v>265956.47935634357</v>
      </c>
      <c r="O101" s="126">
        <v>1141340.8888949447</v>
      </c>
      <c r="P101" s="126">
        <v>1606641.6403263831</v>
      </c>
      <c r="Q101" s="126">
        <v>261452.88830848099</v>
      </c>
      <c r="R101" s="127">
        <v>1868094.5286348641</v>
      </c>
      <c r="S101" s="126">
        <v>1211460.4988702312</v>
      </c>
      <c r="T101" s="126">
        <v>344791.83964405261</v>
      </c>
      <c r="U101" s="126">
        <v>302014.59703814768</v>
      </c>
      <c r="V101" s="126">
        <v>48642.417224181117</v>
      </c>
      <c r="W101" s="126">
        <v>259852.60280584768</v>
      </c>
      <c r="X101" s="128">
        <v>298667.42694759602</v>
      </c>
      <c r="Z101" s="80">
        <f t="shared" si="8"/>
        <v>0.64931990675522</v>
      </c>
      <c r="AA101" s="80">
        <f t="shared" si="9"/>
        <v>0.19848215464085445</v>
      </c>
      <c r="AB101" s="80">
        <f t="shared" si="13"/>
        <v>0.15757368171931513</v>
      </c>
      <c r="AC101" s="80">
        <f t="shared" si="12"/>
        <v>4.2965862443098551E-3</v>
      </c>
      <c r="AD101" s="80">
        <f t="shared" si="10"/>
        <v>0.14305218138416842</v>
      </c>
      <c r="AE101" s="80">
        <f t="shared" si="11"/>
        <v>0.15272451074386773</v>
      </c>
    </row>
    <row r="102" spans="1:31" ht="12.75" customHeight="1" x14ac:dyDescent="0.25">
      <c r="A102" s="125" t="s">
        <v>22</v>
      </c>
      <c r="B102" s="126">
        <v>128444.34020252686</v>
      </c>
      <c r="C102" s="126">
        <v>38337.622179113227</v>
      </c>
      <c r="D102" s="126">
        <v>187686.50268956527</v>
      </c>
      <c r="E102" s="126">
        <v>53481.328287184719</v>
      </c>
      <c r="F102" s="126">
        <v>63608.781943872709</v>
      </c>
      <c r="G102" s="126">
        <v>343114.2350997359</v>
      </c>
      <c r="H102" s="126">
        <v>175375.25596615163</v>
      </c>
      <c r="I102" s="126">
        <v>60192.249228534805</v>
      </c>
      <c r="J102" s="126">
        <v>57753.479250298064</v>
      </c>
      <c r="K102" s="126">
        <v>115956.5327622605</v>
      </c>
      <c r="L102" s="126">
        <v>161890.26696610023</v>
      </c>
      <c r="M102" s="126">
        <v>251838.46822101306</v>
      </c>
      <c r="N102" s="126">
        <v>283250.5571165143</v>
      </c>
      <c r="O102" s="126">
        <v>1106256.8095108727</v>
      </c>
      <c r="P102" s="126">
        <v>1577815.3848131355</v>
      </c>
      <c r="Q102" s="126">
        <v>174908.22344400315</v>
      </c>
      <c r="R102" s="127">
        <v>1752723.6082571386</v>
      </c>
      <c r="S102" s="126">
        <v>1066603.5214979774</v>
      </c>
      <c r="T102" s="126">
        <v>381980.63724206341</v>
      </c>
      <c r="U102" s="126">
        <v>264649.67304446816</v>
      </c>
      <c r="V102" s="126">
        <v>-8502.0036910772324</v>
      </c>
      <c r="W102" s="126">
        <v>322288.82638659124</v>
      </c>
      <c r="X102" s="128">
        <v>274297.04622288456</v>
      </c>
      <c r="Z102" s="80">
        <f t="shared" si="8"/>
        <v>0.64151949446777456</v>
      </c>
      <c r="AA102" s="80">
        <f t="shared" si="9"/>
        <v>0.20241753146127595</v>
      </c>
      <c r="AB102" s="80">
        <f t="shared" si="13"/>
        <v>0.15698121097821413</v>
      </c>
      <c r="AC102" s="80">
        <f t="shared" si="12"/>
        <v>2.927761904170345E-3</v>
      </c>
      <c r="AD102" s="80">
        <f t="shared" si="10"/>
        <v>0.15240856856363888</v>
      </c>
      <c r="AE102" s="80">
        <f t="shared" si="11"/>
        <v>0.15625456737507393</v>
      </c>
    </row>
    <row r="103" spans="1:31" ht="12.75" customHeight="1" x14ac:dyDescent="0.25">
      <c r="A103" s="125" t="s">
        <v>21</v>
      </c>
      <c r="B103" s="126">
        <v>100482.99291412908</v>
      </c>
      <c r="C103" s="126">
        <v>50149.293199446685</v>
      </c>
      <c r="D103" s="126">
        <v>229621.18464605309</v>
      </c>
      <c r="E103" s="126">
        <v>54562.127282199857</v>
      </c>
      <c r="F103" s="126">
        <v>70915.621935176561</v>
      </c>
      <c r="G103" s="126">
        <v>405248.22706287616</v>
      </c>
      <c r="H103" s="126">
        <v>218670.02072370966</v>
      </c>
      <c r="I103" s="126">
        <v>69057.666977273213</v>
      </c>
      <c r="J103" s="126">
        <v>58265.004508356644</v>
      </c>
      <c r="K103" s="126">
        <v>112560.01161204684</v>
      </c>
      <c r="L103" s="126">
        <v>166085.52807060452</v>
      </c>
      <c r="M103" s="126">
        <v>260069.164960778</v>
      </c>
      <c r="N103" s="126">
        <v>270598.73949348327</v>
      </c>
      <c r="O103" s="126">
        <v>1155306.1363462522</v>
      </c>
      <c r="P103" s="126">
        <v>1661037.3563232576</v>
      </c>
      <c r="Q103" s="126">
        <v>268286.08067090641</v>
      </c>
      <c r="R103" s="127">
        <v>1929323.436994164</v>
      </c>
      <c r="S103" s="126">
        <v>1200311.0213862879</v>
      </c>
      <c r="T103" s="126">
        <v>366835.97687620705</v>
      </c>
      <c r="U103" s="126">
        <v>316148.58928508888</v>
      </c>
      <c r="V103" s="126">
        <v>-5507.5156789633911</v>
      </c>
      <c r="W103" s="126">
        <v>334870.80383798078</v>
      </c>
      <c r="X103" s="128">
        <v>283335.43871243711</v>
      </c>
      <c r="Z103" s="80">
        <f t="shared" si="8"/>
        <v>0.63523751030916498</v>
      </c>
      <c r="AA103" s="80">
        <f t="shared" si="9"/>
        <v>0.20238969372438237</v>
      </c>
      <c r="AB103" s="80">
        <f t="shared" si="13"/>
        <v>0.15695844847414386</v>
      </c>
      <c r="AC103" s="80">
        <f t="shared" si="12"/>
        <v>-6.1220826749286536E-4</v>
      </c>
      <c r="AD103" s="80">
        <f t="shared" si="10"/>
        <v>0.15893055692231134</v>
      </c>
      <c r="AE103" s="80">
        <f t="shared" si="11"/>
        <v>0.15290400116250985</v>
      </c>
    </row>
    <row r="104" spans="1:31" ht="12.75" customHeight="1" x14ac:dyDescent="0.25">
      <c r="A104" s="125" t="s">
        <v>20</v>
      </c>
      <c r="B104" s="126">
        <v>76964.697206096753</v>
      </c>
      <c r="C104" s="126">
        <v>57514.98355168038</v>
      </c>
      <c r="D104" s="126">
        <v>222886.40525925031</v>
      </c>
      <c r="E104" s="126">
        <v>51536.345167027379</v>
      </c>
      <c r="F104" s="126">
        <v>67465.022032094523</v>
      </c>
      <c r="G104" s="126">
        <v>399402.75601005263</v>
      </c>
      <c r="H104" s="126">
        <v>233702.81649442943</v>
      </c>
      <c r="I104" s="126">
        <v>79001.813436530894</v>
      </c>
      <c r="J104" s="126">
        <v>66284.110353769269</v>
      </c>
      <c r="K104" s="126">
        <v>106115.68992540936</v>
      </c>
      <c r="L104" s="126">
        <v>169588.09324310473</v>
      </c>
      <c r="M104" s="126">
        <v>291288.41789661039</v>
      </c>
      <c r="N104" s="126">
        <v>327094.22421493346</v>
      </c>
      <c r="O104" s="126">
        <v>1273075.1655647876</v>
      </c>
      <c r="P104" s="126">
        <v>1749442.618780937</v>
      </c>
      <c r="Q104" s="126">
        <v>310012.80790872045</v>
      </c>
      <c r="R104" s="127">
        <v>2059455.4266896574</v>
      </c>
      <c r="S104" s="126">
        <v>1326628.9571822588</v>
      </c>
      <c r="T104" s="126">
        <v>438595.54610227898</v>
      </c>
      <c r="U104" s="126">
        <v>377414.14071401174</v>
      </c>
      <c r="V104" s="126">
        <v>-68510.896604812238</v>
      </c>
      <c r="W104" s="126">
        <v>335036.7672085074</v>
      </c>
      <c r="X104" s="128">
        <v>349709.08791258698</v>
      </c>
      <c r="Z104" s="80">
        <f t="shared" si="8"/>
        <v>0.63144000905345665</v>
      </c>
      <c r="AA104" s="80">
        <f t="shared" si="9"/>
        <v>0.20135153014655821</v>
      </c>
      <c r="AB104" s="80">
        <f t="shared" si="13"/>
        <v>0.1656102156246059</v>
      </c>
      <c r="AC104" s="80">
        <f t="shared" si="12"/>
        <v>-4.4520095805478483E-3</v>
      </c>
      <c r="AD104" s="80">
        <f t="shared" si="10"/>
        <v>0.16453552009970876</v>
      </c>
      <c r="AE104" s="80">
        <f t="shared" si="11"/>
        <v>0.15848526534378166</v>
      </c>
    </row>
    <row r="105" spans="1:31" ht="12.75" customHeight="1" x14ac:dyDescent="0.25">
      <c r="A105" s="129" t="s">
        <v>19</v>
      </c>
      <c r="B105" s="130">
        <v>244068.48377843571</v>
      </c>
      <c r="C105" s="130">
        <v>80702.567002712356</v>
      </c>
      <c r="D105" s="130">
        <v>226859.12997403904</v>
      </c>
      <c r="E105" s="130">
        <v>50291.953682896885</v>
      </c>
      <c r="F105" s="130">
        <v>68968.274594375383</v>
      </c>
      <c r="G105" s="130">
        <v>426821.92525402363</v>
      </c>
      <c r="H105" s="130">
        <v>217564.66783421708</v>
      </c>
      <c r="I105" s="130">
        <v>74144.489757987641</v>
      </c>
      <c r="J105" s="130">
        <v>59999.871106489074</v>
      </c>
      <c r="K105" s="130">
        <v>113517.21941856312</v>
      </c>
      <c r="L105" s="130">
        <v>169401.11471135725</v>
      </c>
      <c r="M105" s="130">
        <v>272405.83338380273</v>
      </c>
      <c r="N105" s="130">
        <v>277269.93345021585</v>
      </c>
      <c r="O105" s="130">
        <v>1184303.1296626329</v>
      </c>
      <c r="P105" s="130">
        <v>1855193.5386950923</v>
      </c>
      <c r="Q105" s="130">
        <v>301476.55702011473</v>
      </c>
      <c r="R105" s="131">
        <v>2156670.095715207</v>
      </c>
      <c r="S105" s="130">
        <v>1287343.9791778252</v>
      </c>
      <c r="T105" s="130">
        <v>359921.54179660277</v>
      </c>
      <c r="U105" s="130">
        <v>396730.32797282666</v>
      </c>
      <c r="V105" s="130">
        <v>161380.74489646056</v>
      </c>
      <c r="W105" s="130">
        <v>355129.8756839243</v>
      </c>
      <c r="X105" s="132">
        <v>403836.37381243217</v>
      </c>
      <c r="Z105" s="80">
        <f t="shared" si="8"/>
        <v>0.61797680886741935</v>
      </c>
      <c r="AA105" s="80">
        <f t="shared" si="9"/>
        <v>0.19591034366020865</v>
      </c>
      <c r="AB105" s="80">
        <f t="shared" si="13"/>
        <v>0.17155142147248414</v>
      </c>
      <c r="AC105" s="80">
        <f t="shared" si="12"/>
        <v>9.9846297667069081E-3</v>
      </c>
      <c r="AD105" s="80">
        <f t="shared" si="10"/>
        <v>0.17058708980789355</v>
      </c>
      <c r="AE105" s="80">
        <f t="shared" si="11"/>
        <v>0.16601029357471245</v>
      </c>
    </row>
    <row r="106" spans="1:31" ht="12.75" customHeight="1" x14ac:dyDescent="0.25">
      <c r="A106" s="129" t="s">
        <v>18</v>
      </c>
      <c r="B106" s="130">
        <v>169063.70763421836</v>
      </c>
      <c r="C106" s="130">
        <v>110477.52973931923</v>
      </c>
      <c r="D106" s="130">
        <v>262596.98301512789</v>
      </c>
      <c r="E106" s="130">
        <v>54995.876138877931</v>
      </c>
      <c r="F106" s="130">
        <v>64969.621465699012</v>
      </c>
      <c r="G106" s="130">
        <v>493040.01035902405</v>
      </c>
      <c r="H106" s="130">
        <v>234815.70641322254</v>
      </c>
      <c r="I106" s="130">
        <v>75199.049080890487</v>
      </c>
      <c r="J106" s="130">
        <v>64687.676675897819</v>
      </c>
      <c r="K106" s="130">
        <v>103496.47978525228</v>
      </c>
      <c r="L106" s="130">
        <v>172385.24018732301</v>
      </c>
      <c r="M106" s="130">
        <v>292280.84643926303</v>
      </c>
      <c r="N106" s="130">
        <v>301084.1442046563</v>
      </c>
      <c r="O106" s="130">
        <v>1243949.1427865056</v>
      </c>
      <c r="P106" s="130">
        <v>1906052.8607797481</v>
      </c>
      <c r="Q106" s="130">
        <v>297585.92833493464</v>
      </c>
      <c r="R106" s="131">
        <v>2203638.7891146829</v>
      </c>
      <c r="S106" s="130">
        <v>1306326.7780382165</v>
      </c>
      <c r="T106" s="130">
        <v>411467.724863415</v>
      </c>
      <c r="U106" s="130">
        <v>383292.98348136403</v>
      </c>
      <c r="V106" s="130">
        <v>13019.283285940532</v>
      </c>
      <c r="W106" s="130">
        <v>477524.10026113736</v>
      </c>
      <c r="X106" s="132">
        <v>387992.08081539016</v>
      </c>
      <c r="Z106" s="80">
        <f t="shared" si="8"/>
        <v>0.61331380026472349</v>
      </c>
      <c r="AA106" s="80">
        <f t="shared" si="9"/>
        <v>0.18886144655974019</v>
      </c>
      <c r="AB106" s="80">
        <f t="shared" si="13"/>
        <v>0.176496652788877</v>
      </c>
      <c r="AC106" s="80">
        <f t="shared" si="12"/>
        <v>1.2023063946895899E-2</v>
      </c>
      <c r="AD106" s="80">
        <f t="shared" si="10"/>
        <v>0.17996715237051295</v>
      </c>
      <c r="AE106" s="80">
        <f t="shared" si="11"/>
        <v>0.1706621159307494</v>
      </c>
    </row>
    <row r="107" spans="1:31" ht="12.75" customHeight="1" x14ac:dyDescent="0.25">
      <c r="A107" s="129" t="s">
        <v>17</v>
      </c>
      <c r="B107" s="130">
        <v>106886.1594064579</v>
      </c>
      <c r="C107" s="130">
        <v>126525.37391925612</v>
      </c>
      <c r="D107" s="130">
        <v>298234.06082627445</v>
      </c>
      <c r="E107" s="130">
        <v>59147.819108970223</v>
      </c>
      <c r="F107" s="130">
        <v>71862.094206910915</v>
      </c>
      <c r="G107" s="130">
        <v>555769.34806141176</v>
      </c>
      <c r="H107" s="130">
        <v>256922.9455615062</v>
      </c>
      <c r="I107" s="130">
        <v>78450.451629738076</v>
      </c>
      <c r="J107" s="130">
        <v>65866.587265052833</v>
      </c>
      <c r="K107" s="130">
        <v>105008.59153343357</v>
      </c>
      <c r="L107" s="130">
        <v>176029.05647694561</v>
      </c>
      <c r="M107" s="130">
        <v>319369.40003932576</v>
      </c>
      <c r="N107" s="130">
        <v>292035.29240473459</v>
      </c>
      <c r="O107" s="130">
        <v>1293682.3249107366</v>
      </c>
      <c r="P107" s="130">
        <v>1956337.8323786063</v>
      </c>
      <c r="Q107" s="130">
        <v>339513.21820268279</v>
      </c>
      <c r="R107" s="131">
        <v>2295851.050581289</v>
      </c>
      <c r="S107" s="130">
        <v>1413001.7646721783</v>
      </c>
      <c r="T107" s="130">
        <v>408387.00496863964</v>
      </c>
      <c r="U107" s="130">
        <v>419004.81137491827</v>
      </c>
      <c r="V107" s="130">
        <v>13361.009188527707</v>
      </c>
      <c r="W107" s="130">
        <v>454799.20281799079</v>
      </c>
      <c r="X107" s="132">
        <v>412702.7424409659</v>
      </c>
      <c r="Z107" s="80">
        <f t="shared" si="8"/>
        <v>0.61192483347325288</v>
      </c>
      <c r="AA107" s="80">
        <f t="shared" si="9"/>
        <v>0.18568646624405871</v>
      </c>
      <c r="AB107" s="80">
        <f t="shared" si="13"/>
        <v>0.18087561211089642</v>
      </c>
      <c r="AC107" s="80">
        <f t="shared" si="12"/>
        <v>1.3682354694617016E-2</v>
      </c>
      <c r="AD107" s="80">
        <f t="shared" si="10"/>
        <v>0.18615896624199696</v>
      </c>
      <c r="AE107" s="80">
        <f t="shared" si="11"/>
        <v>0.1783282327648219</v>
      </c>
    </row>
    <row r="108" spans="1:31" ht="12.75" customHeight="1" x14ac:dyDescent="0.25">
      <c r="A108" s="129" t="s">
        <v>16</v>
      </c>
      <c r="B108" s="130">
        <v>71066.649176959647</v>
      </c>
      <c r="C108" s="130">
        <v>107161.5293543193</v>
      </c>
      <c r="D108" s="130">
        <v>285148.82612266601</v>
      </c>
      <c r="E108" s="130">
        <v>56546.351021400769</v>
      </c>
      <c r="F108" s="130">
        <v>69311.009610018242</v>
      </c>
      <c r="G108" s="130">
        <v>518167.71610840433</v>
      </c>
      <c r="H108" s="130">
        <v>256398.67962276548</v>
      </c>
      <c r="I108" s="130">
        <v>76248.009618869823</v>
      </c>
      <c r="J108" s="130">
        <v>73976.864928384894</v>
      </c>
      <c r="K108" s="130">
        <v>125025.70928682941</v>
      </c>
      <c r="L108" s="130">
        <v>181649.58848024794</v>
      </c>
      <c r="M108" s="130">
        <v>345314.9201911742</v>
      </c>
      <c r="N108" s="130">
        <v>348566.63016781898</v>
      </c>
      <c r="O108" s="130">
        <v>1407180.4022960905</v>
      </c>
      <c r="P108" s="130">
        <v>1996414.7675814545</v>
      </c>
      <c r="Q108" s="130">
        <v>359567.29629184585</v>
      </c>
      <c r="R108" s="131">
        <v>2355982.0638733003</v>
      </c>
      <c r="S108" s="130">
        <v>1523898.4774676124</v>
      </c>
      <c r="T108" s="130">
        <v>491758.72885827802</v>
      </c>
      <c r="U108" s="130">
        <v>415753.87711586751</v>
      </c>
      <c r="V108" s="130">
        <v>-43203.038292288315</v>
      </c>
      <c r="W108" s="130">
        <v>434715.82131826313</v>
      </c>
      <c r="X108" s="132">
        <v>466941.80259443243</v>
      </c>
      <c r="Z108" s="80">
        <f t="shared" si="8"/>
        <v>0.61367996640476064</v>
      </c>
      <c r="AA108" s="80">
        <f t="shared" si="9"/>
        <v>0.18547588360454675</v>
      </c>
      <c r="AB108" s="80">
        <f t="shared" si="13"/>
        <v>0.17917849053789681</v>
      </c>
      <c r="AC108" s="80">
        <f t="shared" si="12"/>
        <v>1.6040359671443002E-2</v>
      </c>
      <c r="AD108" s="80">
        <f t="shared" si="10"/>
        <v>0.19109430368696448</v>
      </c>
      <c r="AE108" s="80">
        <f t="shared" si="11"/>
        <v>0.18546900390561175</v>
      </c>
    </row>
    <row r="109" spans="1:31" ht="12.75" customHeight="1" x14ac:dyDescent="0.25">
      <c r="A109" s="125" t="s">
        <v>15</v>
      </c>
      <c r="B109" s="126">
        <v>170408.13593486763</v>
      </c>
      <c r="C109" s="126">
        <v>100116.38252993258</v>
      </c>
      <c r="D109" s="126">
        <v>265913.74340984871</v>
      </c>
      <c r="E109" s="126">
        <v>60581.536862774563</v>
      </c>
      <c r="F109" s="126">
        <v>67558.684729973029</v>
      </c>
      <c r="G109" s="126">
        <v>494170.34753252892</v>
      </c>
      <c r="H109" s="126">
        <v>250946.7176918484</v>
      </c>
      <c r="I109" s="126">
        <v>71620.205484489037</v>
      </c>
      <c r="J109" s="126">
        <v>63943.335649481814</v>
      </c>
      <c r="K109" s="126">
        <v>139379.90589800655</v>
      </c>
      <c r="L109" s="126">
        <v>182454.0044424161</v>
      </c>
      <c r="M109" s="126">
        <v>314011.92260974809</v>
      </c>
      <c r="N109" s="126">
        <v>296247.24794975691</v>
      </c>
      <c r="O109" s="126">
        <v>1318603.3397257468</v>
      </c>
      <c r="P109" s="126">
        <v>1983181.8231931434</v>
      </c>
      <c r="Q109" s="126">
        <v>336346.31599999999</v>
      </c>
      <c r="R109" s="127">
        <v>2319528.1391931432</v>
      </c>
      <c r="S109" s="126">
        <v>1475026.5150438563</v>
      </c>
      <c r="T109" s="126">
        <v>385342.66600000003</v>
      </c>
      <c r="U109" s="126">
        <v>410115.14956977771</v>
      </c>
      <c r="V109" s="126">
        <v>53452.61457950926</v>
      </c>
      <c r="W109" s="126">
        <v>437088.70299999998</v>
      </c>
      <c r="X109" s="128">
        <v>441497.50900000002</v>
      </c>
      <c r="Z109" s="80">
        <f t="shared" si="8"/>
        <v>0.62324288921749238</v>
      </c>
      <c r="AA109" s="80">
        <f t="shared" si="9"/>
        <v>0.18495434515326847</v>
      </c>
      <c r="AB109" s="80">
        <f t="shared" si="13"/>
        <v>0.17745687345541614</v>
      </c>
      <c r="AC109" s="80">
        <f t="shared" si="12"/>
        <v>3.9923562496966087E-3</v>
      </c>
      <c r="AD109" s="80">
        <f t="shared" si="10"/>
        <v>0.19663518463093141</v>
      </c>
      <c r="AE109" s="80">
        <f t="shared" si="11"/>
        <v>0.18628164870680494</v>
      </c>
    </row>
    <row r="110" spans="1:31" ht="12.75" customHeight="1" x14ac:dyDescent="0.25">
      <c r="A110" s="125" t="s">
        <v>14</v>
      </c>
      <c r="B110" s="126">
        <v>162484.58816180093</v>
      </c>
      <c r="C110" s="126">
        <v>123757.27166545759</v>
      </c>
      <c r="D110" s="126">
        <v>343508.81357685232</v>
      </c>
      <c r="E110" s="126">
        <v>56472.494007087633</v>
      </c>
      <c r="F110" s="126">
        <v>71231.606840323628</v>
      </c>
      <c r="G110" s="126">
        <v>594970.18608972116</v>
      </c>
      <c r="H110" s="126">
        <v>279207.11766881857</v>
      </c>
      <c r="I110" s="126">
        <v>67187.636470180179</v>
      </c>
      <c r="J110" s="126">
        <v>69477.105630291</v>
      </c>
      <c r="K110" s="126">
        <v>146145.91848917049</v>
      </c>
      <c r="L110" s="126">
        <v>188120.77726938904</v>
      </c>
      <c r="M110" s="126">
        <v>345313.50790631317</v>
      </c>
      <c r="N110" s="126">
        <v>332569.82089107996</v>
      </c>
      <c r="O110" s="126">
        <v>1428021.8843252424</v>
      </c>
      <c r="P110" s="126">
        <v>2185476.6585767646</v>
      </c>
      <c r="Q110" s="126">
        <v>332004.78999999998</v>
      </c>
      <c r="R110" s="127">
        <v>2517481.4485767647</v>
      </c>
      <c r="S110" s="126">
        <v>1563935.7044296418</v>
      </c>
      <c r="T110" s="126">
        <v>456786.68</v>
      </c>
      <c r="U110" s="126">
        <v>435559.11554003082</v>
      </c>
      <c r="V110" s="126">
        <v>19317.699607092021</v>
      </c>
      <c r="W110" s="126">
        <v>510856.97100000002</v>
      </c>
      <c r="X110" s="128">
        <v>468974.72200000001</v>
      </c>
      <c r="Z110" s="80">
        <f t="shared" si="8"/>
        <v>0.62977779789861499</v>
      </c>
      <c r="AA110" s="80">
        <f t="shared" si="9"/>
        <v>0.18361302157727524</v>
      </c>
      <c r="AB110" s="80">
        <f t="shared" si="13"/>
        <v>0.17709566976030125</v>
      </c>
      <c r="AC110" s="80">
        <f t="shared" si="12"/>
        <v>4.5240801676243265E-3</v>
      </c>
      <c r="AD110" s="80">
        <f t="shared" si="10"/>
        <v>0.19364434165459316</v>
      </c>
      <c r="AE110" s="80">
        <f t="shared" si="11"/>
        <v>0.18865491105840926</v>
      </c>
    </row>
    <row r="111" spans="1:31" ht="12.75" customHeight="1" x14ac:dyDescent="0.25">
      <c r="A111" s="125" t="s">
        <v>13</v>
      </c>
      <c r="B111" s="126">
        <v>145705.24495111621</v>
      </c>
      <c r="C111" s="126">
        <v>136362.41945834627</v>
      </c>
      <c r="D111" s="126">
        <v>362418.57341088558</v>
      </c>
      <c r="E111" s="126">
        <v>41283.337674069655</v>
      </c>
      <c r="F111" s="126">
        <v>77033.272005949737</v>
      </c>
      <c r="G111" s="126">
        <v>617097.60254925129</v>
      </c>
      <c r="H111" s="126">
        <v>298236.54100107832</v>
      </c>
      <c r="I111" s="126">
        <v>70472.606923104351</v>
      </c>
      <c r="J111" s="126">
        <v>75382.117128394326</v>
      </c>
      <c r="K111" s="126">
        <v>152420.12181606269</v>
      </c>
      <c r="L111" s="126">
        <v>196656.77573924174</v>
      </c>
      <c r="M111" s="126">
        <v>369846.84992466297</v>
      </c>
      <c r="N111" s="126">
        <v>333702.03223872714</v>
      </c>
      <c r="O111" s="126">
        <v>1496717.0447712715</v>
      </c>
      <c r="P111" s="126">
        <v>2259519.8922716388</v>
      </c>
      <c r="Q111" s="126">
        <v>341662.05900000001</v>
      </c>
      <c r="R111" s="127">
        <v>2601181.9512716387</v>
      </c>
      <c r="S111" s="126">
        <v>1626418.6259840238</v>
      </c>
      <c r="T111" s="126">
        <v>462230.17499999999</v>
      </c>
      <c r="U111" s="126">
        <v>476867.77696662792</v>
      </c>
      <c r="V111" s="126">
        <v>35057.396320987165</v>
      </c>
      <c r="W111" s="126">
        <v>538197.08600000001</v>
      </c>
      <c r="X111" s="128">
        <v>537589.10900000005</v>
      </c>
      <c r="Z111" s="80">
        <f t="shared" si="8"/>
        <v>0.63193481899107262</v>
      </c>
      <c r="AA111" s="80">
        <f t="shared" si="9"/>
        <v>0.18338640120936131</v>
      </c>
      <c r="AB111" s="80">
        <f t="shared" si="13"/>
        <v>0.17748265342927647</v>
      </c>
      <c r="AC111" s="80">
        <f t="shared" si="12"/>
        <v>6.5982771834948032E-3</v>
      </c>
      <c r="AD111" s="80">
        <f t="shared" si="10"/>
        <v>0.19612257850387663</v>
      </c>
      <c r="AE111" s="80">
        <f t="shared" si="11"/>
        <v>0.1955247293170817</v>
      </c>
    </row>
    <row r="112" spans="1:31" ht="12.75" customHeight="1" x14ac:dyDescent="0.25">
      <c r="A112" s="125" t="s">
        <v>12</v>
      </c>
      <c r="B112" s="126">
        <v>102744.85427377259</v>
      </c>
      <c r="C112" s="126">
        <v>116440.82205229555</v>
      </c>
      <c r="D112" s="126">
        <v>345984.02645756147</v>
      </c>
      <c r="E112" s="126">
        <v>53248.836812627567</v>
      </c>
      <c r="F112" s="126">
        <v>78215.649146266704</v>
      </c>
      <c r="G112" s="126">
        <v>593889.33446875133</v>
      </c>
      <c r="H112" s="126">
        <v>289356.79604763107</v>
      </c>
      <c r="I112" s="126">
        <v>70101.103024604075</v>
      </c>
      <c r="J112" s="126">
        <v>82382.35677845405</v>
      </c>
      <c r="K112" s="126">
        <v>171429.63324619597</v>
      </c>
      <c r="L112" s="126">
        <v>202942.66970469075</v>
      </c>
      <c r="M112" s="126">
        <v>392129.70996359718</v>
      </c>
      <c r="N112" s="126">
        <v>403320.546626786</v>
      </c>
      <c r="O112" s="126">
        <v>1611662.8153919592</v>
      </c>
      <c r="P112" s="126">
        <v>2308297.0041344827</v>
      </c>
      <c r="Q112" s="126">
        <v>333188.136</v>
      </c>
      <c r="R112" s="127">
        <v>2641485.1401344826</v>
      </c>
      <c r="S112" s="126">
        <v>1691276.8179185549</v>
      </c>
      <c r="T112" s="126">
        <v>550524.02300000004</v>
      </c>
      <c r="U112" s="126">
        <v>471680.96672604803</v>
      </c>
      <c r="V112" s="126">
        <v>-78816.58151011997</v>
      </c>
      <c r="W112" s="126">
        <v>492574.88199999998</v>
      </c>
      <c r="X112" s="128">
        <v>485754.96799999999</v>
      </c>
      <c r="Z112" s="80">
        <f t="shared" si="8"/>
        <v>0.63064102805088262</v>
      </c>
      <c r="AA112" s="80">
        <f t="shared" si="9"/>
        <v>0.18402212720097177</v>
      </c>
      <c r="AB112" s="80">
        <f t="shared" si="13"/>
        <v>0.17800402392958048</v>
      </c>
      <c r="AC112" s="80">
        <f t="shared" si="12"/>
        <v>2.8781805132106707E-3</v>
      </c>
      <c r="AD112" s="80">
        <f t="shared" si="10"/>
        <v>0.19630765003483741</v>
      </c>
      <c r="AE112" s="80">
        <f t="shared" si="11"/>
        <v>0.19185300972948285</v>
      </c>
    </row>
    <row r="113" spans="1:31" ht="12.75" customHeight="1" x14ac:dyDescent="0.25">
      <c r="A113" s="129" t="s">
        <v>11</v>
      </c>
      <c r="B113" s="130">
        <v>196485.93484313716</v>
      </c>
      <c r="C113" s="130">
        <v>98452.525507834056</v>
      </c>
      <c r="D113" s="130">
        <v>332073.63939645863</v>
      </c>
      <c r="E113" s="130">
        <v>57476.905545783491</v>
      </c>
      <c r="F113" s="130">
        <v>74973.684174668539</v>
      </c>
      <c r="G113" s="130">
        <v>562976.75462474464</v>
      </c>
      <c r="H113" s="130">
        <v>274397.03129563417</v>
      </c>
      <c r="I113" s="130">
        <v>76554.058722300702</v>
      </c>
      <c r="J113" s="130">
        <v>73872.078319231179</v>
      </c>
      <c r="K113" s="130">
        <v>180263.77063983679</v>
      </c>
      <c r="L113" s="130">
        <v>200139.32358731329</v>
      </c>
      <c r="M113" s="130">
        <v>363814.24774597649</v>
      </c>
      <c r="N113" s="130">
        <v>332199.66653892177</v>
      </c>
      <c r="O113" s="130">
        <v>1501240.1768492144</v>
      </c>
      <c r="P113" s="130">
        <v>2260702.8663170966</v>
      </c>
      <c r="Q113" s="130">
        <v>320315.17700000003</v>
      </c>
      <c r="R113" s="131">
        <v>2581018.0433170968</v>
      </c>
      <c r="S113" s="130">
        <v>1635672.6352146193</v>
      </c>
      <c r="T113" s="130">
        <v>435038.50199999998</v>
      </c>
      <c r="U113" s="130">
        <v>440152.7816546266</v>
      </c>
      <c r="V113" s="130">
        <v>37970.885447850706</v>
      </c>
      <c r="W113" s="130">
        <v>467382.26299999998</v>
      </c>
      <c r="X113" s="132">
        <v>435199.02399999998</v>
      </c>
      <c r="Z113" s="80">
        <f t="shared" si="8"/>
        <v>0.63022906855322069</v>
      </c>
      <c r="AA113" s="80">
        <f t="shared" si="9"/>
        <v>0.18417451886673186</v>
      </c>
      <c r="AB113" s="80">
        <f t="shared" si="13"/>
        <v>0.17640762540595215</v>
      </c>
      <c r="AC113" s="80">
        <f t="shared" si="12"/>
        <v>1.3083049921716412E-3</v>
      </c>
      <c r="AD113" s="80">
        <f t="shared" si="10"/>
        <v>0.19427316887481197</v>
      </c>
      <c r="AE113" s="80">
        <f t="shared" si="11"/>
        <v>0.1863926866928883</v>
      </c>
    </row>
    <row r="114" spans="1:31" ht="12.75" customHeight="1" x14ac:dyDescent="0.25">
      <c r="A114" s="129" t="s">
        <v>10</v>
      </c>
      <c r="B114" s="130">
        <v>194327.03364475025</v>
      </c>
      <c r="C114" s="130">
        <v>93057.795056099872</v>
      </c>
      <c r="D114" s="130">
        <v>366289.20532210538</v>
      </c>
      <c r="E114" s="130">
        <v>62755.968386026652</v>
      </c>
      <c r="F114" s="130">
        <v>81040.679948282763</v>
      </c>
      <c r="G114" s="130">
        <v>603143.64871251467</v>
      </c>
      <c r="H114" s="130">
        <v>280547.19914442056</v>
      </c>
      <c r="I114" s="130">
        <v>85979.158840288437</v>
      </c>
      <c r="J114" s="130">
        <v>79797.937997266854</v>
      </c>
      <c r="K114" s="130">
        <v>182242.10439066315</v>
      </c>
      <c r="L114" s="130">
        <v>207092.12670682831</v>
      </c>
      <c r="M114" s="130">
        <v>388823.75825140241</v>
      </c>
      <c r="N114" s="130">
        <v>368254.87641576905</v>
      </c>
      <c r="O114" s="130">
        <v>1592737.1617466388</v>
      </c>
      <c r="P114" s="130">
        <v>2390207.8441039035</v>
      </c>
      <c r="Q114" s="130">
        <v>337372.05099999998</v>
      </c>
      <c r="R114" s="131">
        <v>2727579.8951039035</v>
      </c>
      <c r="S114" s="130">
        <v>1686827.426392012</v>
      </c>
      <c r="T114" s="130">
        <v>511529.16100000002</v>
      </c>
      <c r="U114" s="130">
        <v>444049.30935661943</v>
      </c>
      <c r="V114" s="130">
        <v>-578.4086447277665</v>
      </c>
      <c r="W114" s="130">
        <v>509059.13500000001</v>
      </c>
      <c r="X114" s="132">
        <v>423306.728</v>
      </c>
      <c r="Z114" s="80">
        <f t="shared" si="8"/>
        <v>0.62932695622166612</v>
      </c>
      <c r="AA114" s="80">
        <f t="shared" si="9"/>
        <v>0.18569544556612308</v>
      </c>
      <c r="AB114" s="80">
        <f t="shared" si="13"/>
        <v>0.17369963028347427</v>
      </c>
      <c r="AC114" s="80">
        <f t="shared" si="12"/>
        <v>-6.0340711450351857E-4</v>
      </c>
      <c r="AD114" s="80">
        <f t="shared" si="10"/>
        <v>0.19023438045825367</v>
      </c>
      <c r="AE114" s="80">
        <f t="shared" si="11"/>
        <v>0.17835300541501356</v>
      </c>
    </row>
    <row r="115" spans="1:31" ht="12.75" customHeight="1" x14ac:dyDescent="0.25">
      <c r="A115" s="129" t="s">
        <v>9</v>
      </c>
      <c r="B115" s="130">
        <v>157149.30196349215</v>
      </c>
      <c r="C115" s="130">
        <v>98745.896221598363</v>
      </c>
      <c r="D115" s="130">
        <v>386269.99571046617</v>
      </c>
      <c r="E115" s="130">
        <v>51022.293512613833</v>
      </c>
      <c r="F115" s="130">
        <v>84188.240500707223</v>
      </c>
      <c r="G115" s="130">
        <v>620226.42594538559</v>
      </c>
      <c r="H115" s="130">
        <v>297895.73727289686</v>
      </c>
      <c r="I115" s="130">
        <v>90134.792134310715</v>
      </c>
      <c r="J115" s="130">
        <v>81958.342436146631</v>
      </c>
      <c r="K115" s="130">
        <v>170567.71394032554</v>
      </c>
      <c r="L115" s="130">
        <v>215468.49247688038</v>
      </c>
      <c r="M115" s="130">
        <v>410408.9248733272</v>
      </c>
      <c r="N115" s="130">
        <v>362625.98931434366</v>
      </c>
      <c r="O115" s="130">
        <v>1629059.9924482307</v>
      </c>
      <c r="P115" s="130">
        <v>2406435.7203571089</v>
      </c>
      <c r="Q115" s="130">
        <v>363009.69400000002</v>
      </c>
      <c r="R115" s="131">
        <v>2769445.414357109</v>
      </c>
      <c r="S115" s="130">
        <v>1748851.5948397222</v>
      </c>
      <c r="T115" s="130">
        <v>506846.35499999998</v>
      </c>
      <c r="U115" s="130">
        <v>454830.19178490998</v>
      </c>
      <c r="V115" s="130">
        <v>-10108.675267523528</v>
      </c>
      <c r="W115" s="130">
        <v>495089.777</v>
      </c>
      <c r="X115" s="132">
        <v>426063.82900000003</v>
      </c>
      <c r="Z115" s="80">
        <f t="shared" si="8"/>
        <v>0.63086995653177669</v>
      </c>
      <c r="AA115" s="80">
        <f t="shared" si="9"/>
        <v>0.18694274121524462</v>
      </c>
      <c r="AB115" s="80">
        <f t="shared" si="13"/>
        <v>0.16891724768672328</v>
      </c>
      <c r="AC115" s="80">
        <f t="shared" si="12"/>
        <v>-4.8073737579588851E-3</v>
      </c>
      <c r="AD115" s="80">
        <f t="shared" si="10"/>
        <v>0.18322690762924915</v>
      </c>
      <c r="AE115" s="80">
        <f t="shared" si="11"/>
        <v>0.1651494793050349</v>
      </c>
    </row>
    <row r="116" spans="1:31" ht="12.75" customHeight="1" x14ac:dyDescent="0.25">
      <c r="A116" s="129" t="s">
        <v>8</v>
      </c>
      <c r="B116" s="130">
        <v>111161.97063569173</v>
      </c>
      <c r="C116" s="130">
        <v>112022.22521081519</v>
      </c>
      <c r="D116" s="130">
        <v>365706.53414966748</v>
      </c>
      <c r="E116" s="130">
        <v>71363.732706383584</v>
      </c>
      <c r="F116" s="130">
        <v>87873.954901971054</v>
      </c>
      <c r="G116" s="130">
        <v>636966.44696883729</v>
      </c>
      <c r="H116" s="130">
        <v>292692.49937125423</v>
      </c>
      <c r="I116" s="130">
        <v>84517.982622587588</v>
      </c>
      <c r="J116" s="130">
        <v>87377.472423932573</v>
      </c>
      <c r="K116" s="130">
        <v>183391.19998919047</v>
      </c>
      <c r="L116" s="130">
        <v>216254.65788401841</v>
      </c>
      <c r="M116" s="130">
        <v>435691.1253015995</v>
      </c>
      <c r="N116" s="130">
        <v>453192.65292982344</v>
      </c>
      <c r="O116" s="130">
        <v>1753117.5905224062</v>
      </c>
      <c r="P116" s="130">
        <v>2501246.008126935</v>
      </c>
      <c r="Q116" s="130">
        <v>364055.30699999997</v>
      </c>
      <c r="R116" s="131">
        <v>2865301.315126935</v>
      </c>
      <c r="S116" s="130">
        <v>1814673.9137940672</v>
      </c>
      <c r="T116" s="130">
        <v>630484.51500000001</v>
      </c>
      <c r="U116" s="130">
        <v>456877.28673755942</v>
      </c>
      <c r="V116" s="130">
        <v>-98451.425404691574</v>
      </c>
      <c r="W116" s="130">
        <v>494913.91800000001</v>
      </c>
      <c r="X116" s="132">
        <v>433196.89299999998</v>
      </c>
      <c r="Z116" s="80">
        <f t="shared" si="8"/>
        <v>0.6292432322300836</v>
      </c>
      <c r="AA116" s="80">
        <f t="shared" si="9"/>
        <v>0.19042610794410209</v>
      </c>
      <c r="AB116" s="80">
        <f t="shared" si="13"/>
        <v>0.16410975108924519</v>
      </c>
      <c r="AC116" s="80">
        <f t="shared" si="12"/>
        <v>-6.5032790274635703E-3</v>
      </c>
      <c r="AD116" s="80">
        <f t="shared" si="10"/>
        <v>0.17969324303265774</v>
      </c>
      <c r="AE116" s="80">
        <f t="shared" si="11"/>
        <v>0.15696905526862504</v>
      </c>
    </row>
    <row r="117" spans="1:31" ht="12.75" customHeight="1" x14ac:dyDescent="0.25">
      <c r="A117" s="125" t="s">
        <v>7</v>
      </c>
      <c r="B117" s="126">
        <v>190749.30083645601</v>
      </c>
      <c r="C117" s="126">
        <v>101211.24024470295</v>
      </c>
      <c r="D117" s="126">
        <v>320519.44250758266</v>
      </c>
      <c r="E117" s="126">
        <v>64678.593223587843</v>
      </c>
      <c r="F117" s="126">
        <v>85906.104237514359</v>
      </c>
      <c r="G117" s="126">
        <v>572315.38021338778</v>
      </c>
      <c r="H117" s="126">
        <v>278010.16475271084</v>
      </c>
      <c r="I117" s="126">
        <v>86076.027237175585</v>
      </c>
      <c r="J117" s="126">
        <v>80636.784732281085</v>
      </c>
      <c r="K117" s="126">
        <v>185679.4643570043</v>
      </c>
      <c r="L117" s="126">
        <v>216786.98944528698</v>
      </c>
      <c r="M117" s="126">
        <v>407860.43611776148</v>
      </c>
      <c r="N117" s="126">
        <v>364125.4779988387</v>
      </c>
      <c r="O117" s="126">
        <v>1619175.3446410592</v>
      </c>
      <c r="P117" s="126">
        <v>2382240.0256909025</v>
      </c>
      <c r="Q117" s="126">
        <v>382592.66200000001</v>
      </c>
      <c r="R117" s="127">
        <v>2764832.6876909025</v>
      </c>
      <c r="S117" s="126">
        <v>1784960.82603148</v>
      </c>
      <c r="T117" s="126">
        <v>475444.34899999999</v>
      </c>
      <c r="U117" s="126">
        <v>458640.5223396878</v>
      </c>
      <c r="V117" s="126">
        <v>26432.957319734811</v>
      </c>
      <c r="W117" s="126">
        <v>453419.41200000001</v>
      </c>
      <c r="X117" s="128">
        <v>434065.37900000002</v>
      </c>
      <c r="Z117" s="80">
        <f t="shared" si="8"/>
        <v>0.6322650340140088</v>
      </c>
      <c r="AA117" s="80">
        <f t="shared" si="9"/>
        <v>0.19091165322454082</v>
      </c>
      <c r="AB117" s="80">
        <f t="shared" si="13"/>
        <v>0.16306024379614878</v>
      </c>
      <c r="AC117" s="80">
        <f t="shared" si="12"/>
        <v>-7.432764255108873E-3</v>
      </c>
      <c r="AD117" s="80">
        <f t="shared" si="10"/>
        <v>0.17546996382494773</v>
      </c>
      <c r="AE117" s="80">
        <f t="shared" si="11"/>
        <v>0.15427413060453724</v>
      </c>
    </row>
    <row r="118" spans="1:31" ht="12.75" customHeight="1" x14ac:dyDescent="0.25">
      <c r="A118" s="125" t="s">
        <v>6</v>
      </c>
      <c r="B118" s="126">
        <v>203684.39108216934</v>
      </c>
      <c r="C118" s="126">
        <v>104731.31848365103</v>
      </c>
      <c r="D118" s="126">
        <v>356673.89710267331</v>
      </c>
      <c r="E118" s="126">
        <v>65720.290230027837</v>
      </c>
      <c r="F118" s="126">
        <v>91931.821280571166</v>
      </c>
      <c r="G118" s="126">
        <v>619057.32709692337</v>
      </c>
      <c r="H118" s="126">
        <v>298644.60586275003</v>
      </c>
      <c r="I118" s="126">
        <v>89973.906121308144</v>
      </c>
      <c r="J118" s="126">
        <v>85758.799753183252</v>
      </c>
      <c r="K118" s="126">
        <v>180492.47356627003</v>
      </c>
      <c r="L118" s="126">
        <v>221388.02152688053</v>
      </c>
      <c r="M118" s="126">
        <v>430346.92016268766</v>
      </c>
      <c r="N118" s="126">
        <v>401512.29030208406</v>
      </c>
      <c r="O118" s="126">
        <v>1708117.0172951638</v>
      </c>
      <c r="P118" s="126">
        <v>2530858.7354742563</v>
      </c>
      <c r="Q118" s="126">
        <v>403899.96899999998</v>
      </c>
      <c r="R118" s="127">
        <v>2934758.7044742564</v>
      </c>
      <c r="S118" s="126">
        <v>1834838.5298229633</v>
      </c>
      <c r="T118" s="126">
        <v>551036.74800000002</v>
      </c>
      <c r="U118" s="126">
        <v>482720.10530995741</v>
      </c>
      <c r="V118" s="126">
        <v>28739.938341335892</v>
      </c>
      <c r="W118" s="126">
        <v>535796.81799999997</v>
      </c>
      <c r="X118" s="128">
        <v>498373.435</v>
      </c>
      <c r="Z118" s="80">
        <f t="shared" si="8"/>
        <v>0.63376659381351008</v>
      </c>
      <c r="AA118" s="80">
        <f t="shared" si="9"/>
        <v>0.19090765987181921</v>
      </c>
      <c r="AB118" s="80">
        <f t="shared" si="13"/>
        <v>0.16349151457134084</v>
      </c>
      <c r="AC118" s="80">
        <f t="shared" si="12"/>
        <v>-4.7102181387347133E-3</v>
      </c>
      <c r="AD118" s="80">
        <f t="shared" si="10"/>
        <v>0.17462157064289288</v>
      </c>
      <c r="AE118" s="80">
        <f t="shared" si="11"/>
        <v>0.15807712076082825</v>
      </c>
    </row>
    <row r="119" spans="1:31" ht="12.75" customHeight="1" x14ac:dyDescent="0.25">
      <c r="A119" s="125" t="s">
        <v>5</v>
      </c>
      <c r="B119" s="126">
        <v>170873.84201116228</v>
      </c>
      <c r="C119" s="126">
        <v>112852.95530902655</v>
      </c>
      <c r="D119" s="126">
        <v>379972.75183462928</v>
      </c>
      <c r="E119" s="126">
        <v>61160.466464949313</v>
      </c>
      <c r="F119" s="126">
        <v>89985.23795189675</v>
      </c>
      <c r="G119" s="126">
        <v>643971.4115605019</v>
      </c>
      <c r="H119" s="126">
        <v>325301.04958828771</v>
      </c>
      <c r="I119" s="126">
        <v>96614.351752609902</v>
      </c>
      <c r="J119" s="126">
        <v>89530.354976640418</v>
      </c>
      <c r="K119" s="126">
        <v>179482.90706557353</v>
      </c>
      <c r="L119" s="126">
        <v>228138.52295554001</v>
      </c>
      <c r="M119" s="126">
        <v>454445.55885252648</v>
      </c>
      <c r="N119" s="126">
        <v>393697.81421096768</v>
      </c>
      <c r="O119" s="126">
        <v>1767210.5594021457</v>
      </c>
      <c r="P119" s="126">
        <v>2582055.8129738099</v>
      </c>
      <c r="Q119" s="126">
        <v>433880.11200000002</v>
      </c>
      <c r="R119" s="127">
        <v>3015935.9249738096</v>
      </c>
      <c r="S119" s="126">
        <v>1932139.7808423394</v>
      </c>
      <c r="T119" s="126">
        <v>546460.31099999999</v>
      </c>
      <c r="U119" s="126">
        <v>524522.72948303143</v>
      </c>
      <c r="V119" s="126">
        <v>21924.714648439051</v>
      </c>
      <c r="W119" s="126">
        <v>562369.60800000001</v>
      </c>
      <c r="X119" s="128">
        <v>571481.21900000004</v>
      </c>
      <c r="Z119" s="80">
        <f t="shared" si="8"/>
        <v>0.636104141111835</v>
      </c>
      <c r="AA119" s="80">
        <f t="shared" si="9"/>
        <v>0.19026496228956616</v>
      </c>
      <c r="AB119" s="80">
        <f t="shared" si="13"/>
        <v>0.16602962576556396</v>
      </c>
      <c r="AC119" s="80">
        <f t="shared" si="12"/>
        <v>-1.8438935393350812E-3</v>
      </c>
      <c r="AD119" s="80">
        <f t="shared" si="10"/>
        <v>0.17671444945641873</v>
      </c>
      <c r="AE119" s="80">
        <f t="shared" si="11"/>
        <v>0.16726928508404876</v>
      </c>
    </row>
    <row r="120" spans="1:31" ht="12.75" customHeight="1" x14ac:dyDescent="0.25">
      <c r="A120" s="125" t="s">
        <v>4</v>
      </c>
      <c r="B120" s="126">
        <v>112267.5184842626</v>
      </c>
      <c r="C120" s="126">
        <v>110814.69375569007</v>
      </c>
      <c r="D120" s="126">
        <v>369396.15548081638</v>
      </c>
      <c r="E120" s="126">
        <v>59842.331722774281</v>
      </c>
      <c r="F120" s="126">
        <v>91259.464763012234</v>
      </c>
      <c r="G120" s="126">
        <v>631312.64572229295</v>
      </c>
      <c r="H120" s="126">
        <v>323669.14854673139</v>
      </c>
      <c r="I120" s="126">
        <v>92868.937953391578</v>
      </c>
      <c r="J120" s="126">
        <v>96745.163035867197</v>
      </c>
      <c r="K120" s="126">
        <v>198966.03967078103</v>
      </c>
      <c r="L120" s="126">
        <v>226864.59939744163</v>
      </c>
      <c r="M120" s="126">
        <v>468618.39399884053</v>
      </c>
      <c r="N120" s="126">
        <v>467636.02967969305</v>
      </c>
      <c r="O120" s="126">
        <v>1875368.3122827464</v>
      </c>
      <c r="P120" s="126">
        <v>2618948.4764893018</v>
      </c>
      <c r="Q120" s="126">
        <v>444774.788</v>
      </c>
      <c r="R120" s="127">
        <v>3063723.2644893015</v>
      </c>
      <c r="S120" s="126">
        <v>1981636.8447805762</v>
      </c>
      <c r="T120" s="126">
        <v>637977.13699999999</v>
      </c>
      <c r="U120" s="126">
        <v>525912.68446656072</v>
      </c>
      <c r="V120" s="126">
        <v>-68607.799757835266</v>
      </c>
      <c r="W120" s="126">
        <v>561444.38500000001</v>
      </c>
      <c r="X120" s="128">
        <v>574639.98699999996</v>
      </c>
      <c r="Z120" s="80">
        <f t="shared" si="8"/>
        <v>0.63956326671810881</v>
      </c>
      <c r="AA120" s="80">
        <f t="shared" si="9"/>
        <v>0.18769602783120182</v>
      </c>
      <c r="AB120" s="80">
        <f t="shared" si="13"/>
        <v>0.1690936131969023</v>
      </c>
      <c r="AC120" s="80">
        <f t="shared" si="12"/>
        <v>7.2074284292039561E-4</v>
      </c>
      <c r="AD120" s="80">
        <f t="shared" si="10"/>
        <v>0.17938579439812813</v>
      </c>
      <c r="AE120" s="80">
        <f t="shared" si="11"/>
        <v>0.17645944498726135</v>
      </c>
    </row>
    <row r="121" spans="1:31" ht="12.75" customHeight="1" x14ac:dyDescent="0.25">
      <c r="A121" s="129" t="s">
        <v>3</v>
      </c>
      <c r="B121" s="130">
        <v>245581.68581151307</v>
      </c>
      <c r="C121" s="130">
        <v>105660.99558972487</v>
      </c>
      <c r="D121" s="130">
        <v>330722.63673917414</v>
      </c>
      <c r="E121" s="130">
        <v>59892.774338640003</v>
      </c>
      <c r="F121" s="130">
        <v>96347.57643616249</v>
      </c>
      <c r="G121" s="130">
        <v>592623.9831037015</v>
      </c>
      <c r="H121" s="130">
        <v>302364.98102779413</v>
      </c>
      <c r="I121" s="130">
        <v>91300.371046626358</v>
      </c>
      <c r="J121" s="130">
        <v>88161.04722986721</v>
      </c>
      <c r="K121" s="130">
        <v>220185.04555479944</v>
      </c>
      <c r="L121" s="130">
        <v>230355.5435571064</v>
      </c>
      <c r="M121" s="130">
        <v>436984.9890041211</v>
      </c>
      <c r="N121" s="130">
        <v>391998.99786937184</v>
      </c>
      <c r="O121" s="130">
        <v>1761350.9752896866</v>
      </c>
      <c r="P121" s="130">
        <v>2599556.6442049006</v>
      </c>
      <c r="Q121" s="130">
        <v>425166.27</v>
      </c>
      <c r="R121" s="131">
        <v>3024722.9142049006</v>
      </c>
      <c r="S121" s="130">
        <v>1934192.3472494453</v>
      </c>
      <c r="T121" s="130">
        <v>521188.92800000001</v>
      </c>
      <c r="U121" s="130">
        <v>530907.90069400857</v>
      </c>
      <c r="V121" s="130">
        <v>75911.32126144701</v>
      </c>
      <c r="W121" s="130">
        <v>532282.78899999999</v>
      </c>
      <c r="X121" s="132">
        <v>569760.37199999997</v>
      </c>
      <c r="Z121" s="80">
        <f t="shared" si="8"/>
        <v>0.63815247492572857</v>
      </c>
      <c r="AA121" s="80">
        <f t="shared" si="9"/>
        <v>0.18744386829280885</v>
      </c>
      <c r="AB121" s="80">
        <f t="shared" si="13"/>
        <v>0.17144607350697302</v>
      </c>
      <c r="AC121" s="80">
        <f t="shared" si="12"/>
        <v>4.8149760366771235E-3</v>
      </c>
      <c r="AD121" s="80">
        <f t="shared" si="10"/>
        <v>0.18206395580302429</v>
      </c>
      <c r="AE121" s="80">
        <f t="shared" si="11"/>
        <v>0.18392134856521183</v>
      </c>
    </row>
    <row r="122" spans="1:31" ht="12.75" customHeight="1" x14ac:dyDescent="0.25">
      <c r="A122" s="129" t="s">
        <v>2</v>
      </c>
      <c r="B122" s="130">
        <v>251975.63161394408</v>
      </c>
      <c r="C122" s="130">
        <v>100722.38291572964</v>
      </c>
      <c r="D122" s="130">
        <v>375513.84924969985</v>
      </c>
      <c r="E122" s="130">
        <v>64827.862360579762</v>
      </c>
      <c r="F122" s="130">
        <v>102539.75625355337</v>
      </c>
      <c r="G122" s="130">
        <v>643603.85077956261</v>
      </c>
      <c r="H122" s="130">
        <v>316953.28832629498</v>
      </c>
      <c r="I122" s="130">
        <v>97591.232358059133</v>
      </c>
      <c r="J122" s="130">
        <v>94941.021162909252</v>
      </c>
      <c r="K122" s="130">
        <v>231703.79157626731</v>
      </c>
      <c r="L122" s="130">
        <v>236197.4881660018</v>
      </c>
      <c r="M122" s="130">
        <v>473297.40815508575</v>
      </c>
      <c r="N122" s="130">
        <v>425453.18980326265</v>
      </c>
      <c r="O122" s="130">
        <v>1876137.419547881</v>
      </c>
      <c r="P122" s="130">
        <v>2771716.9019413874</v>
      </c>
      <c r="Q122" s="130">
        <v>428628.11499999999</v>
      </c>
      <c r="R122" s="131">
        <v>3200345.0169413877</v>
      </c>
      <c r="S122" s="130">
        <v>1992000.3410465152</v>
      </c>
      <c r="T122" s="130">
        <v>598349.09699999995</v>
      </c>
      <c r="U122" s="130">
        <v>530091.16134188382</v>
      </c>
      <c r="V122" s="130">
        <v>51495.733552988648</v>
      </c>
      <c r="W122" s="130">
        <v>581149.29700000002</v>
      </c>
      <c r="X122" s="132">
        <v>552740.61300000001</v>
      </c>
      <c r="Z122" s="80">
        <f t="shared" si="8"/>
        <v>0.63715101010144115</v>
      </c>
      <c r="AA122" s="80">
        <f t="shared" si="9"/>
        <v>0.18724311806484775</v>
      </c>
      <c r="AB122" s="80">
        <f t="shared" si="13"/>
        <v>0.17159539218460249</v>
      </c>
      <c r="AC122" s="80">
        <f t="shared" si="12"/>
        <v>6.5604030803603506E-3</v>
      </c>
      <c r="AD122" s="80">
        <f t="shared" si="10"/>
        <v>0.18182004826850634</v>
      </c>
      <c r="AE122" s="80">
        <f t="shared" si="11"/>
        <v>0.18436997169975805</v>
      </c>
    </row>
    <row r="123" spans="1:31" ht="12.75" customHeight="1" x14ac:dyDescent="0.25">
      <c r="A123" s="129" t="s">
        <v>1</v>
      </c>
      <c r="B123" s="130">
        <v>176191.27248135998</v>
      </c>
      <c r="C123" s="130">
        <v>101005.76062713897</v>
      </c>
      <c r="D123" s="130">
        <v>410990.45106706617</v>
      </c>
      <c r="E123" s="130">
        <v>65882.438643863861</v>
      </c>
      <c r="F123" s="130">
        <v>104276.73880394278</v>
      </c>
      <c r="G123" s="130">
        <v>682155.38914201176</v>
      </c>
      <c r="H123" s="130">
        <v>332613.93551592779</v>
      </c>
      <c r="I123" s="130">
        <v>105449.5693556878</v>
      </c>
      <c r="J123" s="130">
        <v>99298.623621178325</v>
      </c>
      <c r="K123" s="130">
        <v>229021.51049666628</v>
      </c>
      <c r="L123" s="130">
        <v>243121.4556920348</v>
      </c>
      <c r="M123" s="130">
        <v>493062.56968600891</v>
      </c>
      <c r="N123" s="130">
        <v>425444.71135268989</v>
      </c>
      <c r="O123" s="130">
        <v>1928012.3757201938</v>
      </c>
      <c r="P123" s="130">
        <v>2786359.0373435654</v>
      </c>
      <c r="Q123" s="130">
        <v>449348.5</v>
      </c>
      <c r="R123" s="131">
        <v>3235707.5373435654</v>
      </c>
      <c r="S123" s="130">
        <v>2050091.911052176</v>
      </c>
      <c r="T123" s="130">
        <v>607065.01699999999</v>
      </c>
      <c r="U123" s="130">
        <v>558726.23715379031</v>
      </c>
      <c r="V123" s="130">
        <v>16607.342137599109</v>
      </c>
      <c r="W123" s="130">
        <v>580544.44700000004</v>
      </c>
      <c r="X123" s="132">
        <v>577327.41700000002</v>
      </c>
      <c r="Z123" s="80">
        <f t="shared" si="8"/>
        <v>0.63538841863380446</v>
      </c>
      <c r="AA123" s="80">
        <f t="shared" si="9"/>
        <v>0.18879639252736358</v>
      </c>
      <c r="AB123" s="80">
        <f t="shared" si="13"/>
        <v>0.17131527811220185</v>
      </c>
      <c r="AC123" s="80">
        <f t="shared" si="12"/>
        <v>6.0207277593985458E-3</v>
      </c>
      <c r="AD123" s="80">
        <f t="shared" si="10"/>
        <v>0.18008073345571027</v>
      </c>
      <c r="AE123" s="80">
        <f t="shared" si="11"/>
        <v>0.18160155048847859</v>
      </c>
    </row>
    <row r="124" spans="1:31" ht="12.75" customHeight="1" x14ac:dyDescent="0.25">
      <c r="A124" s="129" t="s">
        <v>0</v>
      </c>
      <c r="B124" s="130">
        <v>101548.15036891414</v>
      </c>
      <c r="C124" s="130">
        <v>96209.969652467116</v>
      </c>
      <c r="D124" s="130">
        <v>382390.54455224011</v>
      </c>
      <c r="E124" s="130">
        <v>69627.413388334302</v>
      </c>
      <c r="F124" s="130">
        <v>100202.95847308448</v>
      </c>
      <c r="G124" s="130">
        <v>648430.88606612606</v>
      </c>
      <c r="H124" s="130">
        <v>319577.90735767601</v>
      </c>
      <c r="I124" s="130">
        <v>101330.36913153443</v>
      </c>
      <c r="J124" s="130">
        <v>106889.94035769589</v>
      </c>
      <c r="K124" s="130">
        <v>249358.11673981772</v>
      </c>
      <c r="L124" s="130">
        <v>244441.39117501865</v>
      </c>
      <c r="M124" s="130">
        <v>518570.2809097601</v>
      </c>
      <c r="N124" s="130">
        <v>504202.14728467987</v>
      </c>
      <c r="O124" s="130">
        <v>2044370.1529561826</v>
      </c>
      <c r="P124" s="130">
        <v>2794349.1893912228</v>
      </c>
      <c r="Q124" s="130">
        <v>483440.95600000001</v>
      </c>
      <c r="R124" s="131">
        <v>3277790.145391223</v>
      </c>
      <c r="S124" s="130">
        <v>2105049.1602107943</v>
      </c>
      <c r="T124" s="130">
        <v>710811.45799999998</v>
      </c>
      <c r="U124" s="130">
        <v>525324.97869933746</v>
      </c>
      <c r="V124" s="130">
        <v>-113827.65451890868</v>
      </c>
      <c r="W124" s="130">
        <v>576127.946</v>
      </c>
      <c r="X124" s="132">
        <v>525695.74300000002</v>
      </c>
      <c r="Z124" s="80">
        <f t="shared" si="8"/>
        <v>0.63439903710609213</v>
      </c>
      <c r="AA124" s="80">
        <f t="shared" si="9"/>
        <v>0.19134136243282962</v>
      </c>
      <c r="AB124" s="80">
        <f t="shared" si="13"/>
        <v>0.16839025231785765</v>
      </c>
      <c r="AC124" s="80">
        <f t="shared" si="12"/>
        <v>2.3697128348761586E-3</v>
      </c>
      <c r="AD124" s="80">
        <f t="shared" si="10"/>
        <v>0.17820722896197136</v>
      </c>
      <c r="AE124" s="80">
        <f t="shared" si="11"/>
        <v>0.1747075936536269</v>
      </c>
    </row>
    <row r="125" spans="1:31" ht="12.75" customHeight="1" x14ac:dyDescent="0.25">
      <c r="A125" s="125" t="s">
        <v>177</v>
      </c>
      <c r="B125" s="126">
        <v>230386.28904387975</v>
      </c>
      <c r="C125" s="126">
        <v>91108.603581636955</v>
      </c>
      <c r="D125" s="126">
        <v>360770.669327471</v>
      </c>
      <c r="E125" s="126">
        <v>73825.723381168675</v>
      </c>
      <c r="F125" s="126">
        <v>107147.39670431887</v>
      </c>
      <c r="G125" s="126">
        <v>632852.39299459546</v>
      </c>
      <c r="H125" s="126">
        <v>299721.68334773101</v>
      </c>
      <c r="I125" s="126">
        <v>100963.78807852227</v>
      </c>
      <c r="J125" s="126">
        <v>101132.76513072602</v>
      </c>
      <c r="K125" s="126">
        <v>249364.15420687397</v>
      </c>
      <c r="L125" s="126">
        <v>248680.02007191183</v>
      </c>
      <c r="M125" s="126">
        <v>485929.32390964252</v>
      </c>
      <c r="N125" s="126">
        <v>440778.12058433297</v>
      </c>
      <c r="O125" s="126">
        <v>1926569.8553297403</v>
      </c>
      <c r="P125" s="126">
        <v>2789808.5373682156</v>
      </c>
      <c r="Q125" s="126">
        <v>461170.34299999999</v>
      </c>
      <c r="R125" s="127">
        <v>3250978.8803682155</v>
      </c>
      <c r="S125" s="126">
        <v>2054680.1675400385</v>
      </c>
      <c r="T125" s="126">
        <v>598994.06599999999</v>
      </c>
      <c r="U125" s="126">
        <v>535206.88921004592</v>
      </c>
      <c r="V125" s="126">
        <v>73060.184618131098</v>
      </c>
      <c r="W125" s="126">
        <v>519931.02299999999</v>
      </c>
      <c r="X125" s="128">
        <v>530893.44999999995</v>
      </c>
      <c r="Z125" s="80">
        <f t="shared" si="8"/>
        <v>0.63262124582368851</v>
      </c>
      <c r="AA125" s="80">
        <f t="shared" ref="AA125:AA126" si="14">SUM(T122:T125)/SUM($R122:$R125)</f>
        <v>0.194003413195555</v>
      </c>
      <c r="AB125" s="80">
        <f t="shared" ref="AB125:AB126" si="15">SUM(U122:U125)/SUM($R122:$R125)</f>
        <v>0.16578317357744143</v>
      </c>
      <c r="AC125" s="80">
        <f t="shared" ref="AC125:AC126" si="16">SUM(V122:V125)/SUM($R122:$R125)</f>
        <v>2.10844442563602E-3</v>
      </c>
      <c r="AD125" s="80">
        <f t="shared" ref="AD125:AD126" si="17">SUM(W122:W125)/SUM($R122:$R125)</f>
        <v>0.17414452632924468</v>
      </c>
      <c r="AE125" s="80">
        <f t="shared" ref="AE125:AE126" si="18">SUM(X122:X125)/SUM($R122:$R125)</f>
        <v>0.16866080335156555</v>
      </c>
    </row>
    <row r="126" spans="1:31" ht="12.75" customHeight="1" x14ac:dyDescent="0.25">
      <c r="A126" s="133" t="s">
        <v>183</v>
      </c>
      <c r="B126" s="134">
        <v>204591.48587157292</v>
      </c>
      <c r="C126" s="134">
        <v>133124.26210106237</v>
      </c>
      <c r="D126" s="134">
        <v>395581.46136738441</v>
      </c>
      <c r="E126" s="134">
        <v>72094.01895699685</v>
      </c>
      <c r="F126" s="134">
        <v>105334.14021180093</v>
      </c>
      <c r="G126" s="134">
        <v>706133.88263724453</v>
      </c>
      <c r="H126" s="134">
        <v>328199.14095110662</v>
      </c>
      <c r="I126" s="134">
        <v>102008.25288893333</v>
      </c>
      <c r="J126" s="134">
        <v>107301.39170129535</v>
      </c>
      <c r="K126" s="134">
        <v>255605.88704403563</v>
      </c>
      <c r="L126" s="134">
        <v>253123.86713388213</v>
      </c>
      <c r="M126" s="134">
        <v>514844.46827682579</v>
      </c>
      <c r="N126" s="134">
        <v>466060.63860879088</v>
      </c>
      <c r="O126" s="134">
        <v>2027143.6466048697</v>
      </c>
      <c r="P126" s="134">
        <v>2937869.0151136876</v>
      </c>
      <c r="Q126" s="134">
        <v>487858.65</v>
      </c>
      <c r="R126" s="135">
        <v>3425727.6651136875</v>
      </c>
      <c r="S126" s="134">
        <v>2112892.6597677614</v>
      </c>
      <c r="T126" s="134">
        <v>667665.55599999998</v>
      </c>
      <c r="U126" s="134">
        <v>552091.91164862271</v>
      </c>
      <c r="V126" s="134">
        <v>51550.294697303296</v>
      </c>
      <c r="W126" s="134">
        <v>597945.31000000006</v>
      </c>
      <c r="X126" s="136">
        <v>556418.06700000004</v>
      </c>
      <c r="Z126" s="80">
        <f t="shared" si="8"/>
        <v>0.63097687909689004</v>
      </c>
      <c r="AA126" s="80">
        <f t="shared" si="14"/>
        <v>0.19594359968067213</v>
      </c>
      <c r="AB126" s="80">
        <f t="shared" si="15"/>
        <v>0.16461837733086879</v>
      </c>
      <c r="AC126" s="80">
        <f t="shared" si="16"/>
        <v>2.0765536651457866E-3</v>
      </c>
      <c r="AD126" s="80">
        <f t="shared" si="17"/>
        <v>0.17244226750744693</v>
      </c>
      <c r="AE126" s="80">
        <f t="shared" si="18"/>
        <v>0.16605767728102358</v>
      </c>
    </row>
    <row r="128" spans="1:31" ht="12.75" customHeight="1" x14ac:dyDescent="0.25">
      <c r="W128" s="62">
        <f>W124/W120-1</f>
        <v>2.6153188797141569E-2</v>
      </c>
    </row>
    <row r="129" spans="19:19" ht="12.75" customHeight="1" x14ac:dyDescent="0.25">
      <c r="S129" s="36"/>
    </row>
  </sheetData>
  <sheetProtection selectLockedCells="1" selectUnlockedCells="1"/>
  <mergeCells count="12">
    <mergeCell ref="W3:W4"/>
    <mergeCell ref="X3:X4"/>
    <mergeCell ref="R3:R4"/>
    <mergeCell ref="S3:S4"/>
    <mergeCell ref="T3:T4"/>
    <mergeCell ref="U3:U4"/>
    <mergeCell ref="V3:V4"/>
    <mergeCell ref="A3:A4"/>
    <mergeCell ref="C3:G3"/>
    <mergeCell ref="H3:O3"/>
    <mergeCell ref="P3:P4"/>
    <mergeCell ref="Q3:Q4"/>
  </mergeCells>
  <pageMargins left="0.74791666666666667" right="0.74791666666666667" top="0.98402777777777772" bottom="0.98402777777777772" header="0.51180555555555551" footer="0.51180555555555551"/>
  <pageSetup paperSize="9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D991-8EB3-492C-B5B6-E172A1282916}">
  <sheetPr>
    <tabColor rgb="FFFF0000"/>
  </sheetPr>
  <dimension ref="B1:BP124"/>
  <sheetViews>
    <sheetView topLeftCell="H9" zoomScale="85" zoomScaleNormal="85" workbookViewId="0">
      <selection activeCell="M127" sqref="M127"/>
    </sheetView>
  </sheetViews>
  <sheetFormatPr defaultRowHeight="14.4" x14ac:dyDescent="0.3"/>
  <cols>
    <col min="12" max="12" width="9.88671875" customWidth="1"/>
    <col min="13" max="13" width="13.5546875" customWidth="1"/>
    <col min="14" max="14" width="22.109375" customWidth="1"/>
    <col min="15" max="15" width="20.88671875" customWidth="1"/>
    <col min="16" max="16" width="29.44140625" customWidth="1"/>
    <col min="17" max="17" width="21" customWidth="1"/>
    <col min="18" max="18" width="12.44140625" customWidth="1"/>
    <col min="19" max="19" width="12.6640625" customWidth="1"/>
    <col min="20" max="20" width="20.77734375" customWidth="1"/>
    <col min="22" max="22" width="3.33203125" style="43" customWidth="1"/>
    <col min="32" max="32" width="3.6640625" style="43" customWidth="1"/>
  </cols>
  <sheetData>
    <row r="1" spans="2:68" ht="15" thickBot="1" x14ac:dyDescent="0.35">
      <c r="B1" t="s">
        <v>154</v>
      </c>
      <c r="M1" t="s">
        <v>151</v>
      </c>
      <c r="W1" t="s">
        <v>154</v>
      </c>
      <c r="AH1" s="10" t="s">
        <v>142</v>
      </c>
      <c r="AI1" s="154" t="s">
        <v>141</v>
      </c>
      <c r="AJ1" s="154"/>
      <c r="AK1" s="154"/>
      <c r="AL1" s="154"/>
      <c r="AM1" s="154"/>
      <c r="AN1" s="155" t="s">
        <v>140</v>
      </c>
      <c r="AO1" s="155"/>
      <c r="AP1" s="155"/>
      <c r="AQ1" s="155"/>
      <c r="AR1" s="155"/>
      <c r="AS1" s="155"/>
      <c r="AT1" s="155"/>
      <c r="AU1" s="155"/>
      <c r="AV1" s="152" t="s">
        <v>139</v>
      </c>
      <c r="AW1" s="152" t="s">
        <v>138</v>
      </c>
      <c r="AX1" s="152" t="s">
        <v>137</v>
      </c>
      <c r="AZ1" s="10" t="s">
        <v>142</v>
      </c>
      <c r="BA1" s="154" t="s">
        <v>141</v>
      </c>
      <c r="BB1" s="154"/>
      <c r="BC1" s="154"/>
      <c r="BD1" s="154"/>
      <c r="BE1" s="154"/>
      <c r="BF1" s="155" t="s">
        <v>140</v>
      </c>
      <c r="BG1" s="155"/>
      <c r="BH1" s="155"/>
      <c r="BI1" s="155"/>
      <c r="BJ1" s="155"/>
      <c r="BK1" s="155"/>
      <c r="BL1" s="155"/>
      <c r="BM1" s="155"/>
      <c r="BN1" s="152" t="s">
        <v>139</v>
      </c>
      <c r="BO1" s="152" t="s">
        <v>138</v>
      </c>
      <c r="BP1" s="152" t="s">
        <v>137</v>
      </c>
    </row>
    <row r="2" spans="2:68" s="44" customFormat="1" ht="37.5" customHeight="1" x14ac:dyDescent="0.2">
      <c r="C2" s="44" t="s">
        <v>136</v>
      </c>
      <c r="D2" s="44" t="s">
        <v>135</v>
      </c>
      <c r="E2" s="44" t="s">
        <v>178</v>
      </c>
      <c r="F2" s="44" t="s">
        <v>134</v>
      </c>
      <c r="G2" s="44" t="s">
        <v>148</v>
      </c>
      <c r="H2" s="44" t="s">
        <v>133</v>
      </c>
      <c r="I2" s="44" t="s">
        <v>132</v>
      </c>
      <c r="J2" s="44" t="s">
        <v>153</v>
      </c>
      <c r="M2" s="44" t="s">
        <v>152</v>
      </c>
      <c r="N2" s="44" t="s">
        <v>136</v>
      </c>
      <c r="O2" s="44" t="s">
        <v>135</v>
      </c>
      <c r="P2" s="44" t="s">
        <v>134</v>
      </c>
      <c r="Q2" s="44" t="s">
        <v>148</v>
      </c>
      <c r="R2" s="44" t="s">
        <v>133</v>
      </c>
      <c r="S2" s="44" t="s">
        <v>132</v>
      </c>
      <c r="T2" s="44" t="s">
        <v>153</v>
      </c>
      <c r="V2" s="45"/>
      <c r="X2" s="44" t="s">
        <v>136</v>
      </c>
      <c r="Y2" s="44" t="s">
        <v>135</v>
      </c>
      <c r="Z2" s="44" t="s">
        <v>178</v>
      </c>
      <c r="AA2" s="44" t="s">
        <v>134</v>
      </c>
      <c r="AB2" s="44" t="s">
        <v>148</v>
      </c>
      <c r="AC2" s="44" t="s">
        <v>133</v>
      </c>
      <c r="AD2" s="44" t="s">
        <v>132</v>
      </c>
      <c r="AE2" s="44" t="s">
        <v>153</v>
      </c>
      <c r="AF2" s="45"/>
      <c r="AH2" s="9" t="s">
        <v>120</v>
      </c>
      <c r="AI2" s="8" t="s">
        <v>131</v>
      </c>
      <c r="AJ2" s="8" t="s">
        <v>130</v>
      </c>
      <c r="AK2" s="8" t="s">
        <v>129</v>
      </c>
      <c r="AL2" s="8" t="s">
        <v>128</v>
      </c>
      <c r="AM2" s="7" t="s">
        <v>120</v>
      </c>
      <c r="AN2" s="8" t="s">
        <v>127</v>
      </c>
      <c r="AO2" s="8" t="s">
        <v>126</v>
      </c>
      <c r="AP2" s="8" t="s">
        <v>125</v>
      </c>
      <c r="AQ2" s="8" t="s">
        <v>124</v>
      </c>
      <c r="AR2" s="8" t="s">
        <v>123</v>
      </c>
      <c r="AS2" s="8" t="s">
        <v>122</v>
      </c>
      <c r="AT2" s="8" t="s">
        <v>121</v>
      </c>
      <c r="AU2" s="7" t="s">
        <v>120</v>
      </c>
      <c r="AV2" s="152"/>
      <c r="AW2" s="152"/>
      <c r="AX2" s="152"/>
      <c r="AZ2" s="9" t="s">
        <v>120</v>
      </c>
      <c r="BA2" s="8" t="s">
        <v>131</v>
      </c>
      <c r="BB2" s="8" t="s">
        <v>130</v>
      </c>
      <c r="BC2" s="8" t="s">
        <v>129</v>
      </c>
      <c r="BD2" s="8" t="s">
        <v>128</v>
      </c>
      <c r="BE2" s="7" t="s">
        <v>120</v>
      </c>
      <c r="BF2" s="8" t="s">
        <v>127</v>
      </c>
      <c r="BG2" s="8" t="s">
        <v>126</v>
      </c>
      <c r="BH2" s="8" t="s">
        <v>125</v>
      </c>
      <c r="BI2" s="8" t="s">
        <v>124</v>
      </c>
      <c r="BJ2" s="8" t="s">
        <v>123</v>
      </c>
      <c r="BK2" s="8" t="s">
        <v>122</v>
      </c>
      <c r="BL2" s="8" t="s">
        <v>121</v>
      </c>
      <c r="BM2" s="7" t="s">
        <v>120</v>
      </c>
      <c r="BN2" s="152"/>
      <c r="BO2" s="152"/>
      <c r="BP2" s="152"/>
    </row>
    <row r="3" spans="2:68" x14ac:dyDescent="0.3">
      <c r="B3" s="4" t="s">
        <v>119</v>
      </c>
      <c r="C3" s="40"/>
      <c r="D3" s="40"/>
      <c r="E3" s="40"/>
      <c r="F3" s="40"/>
      <c r="G3" s="40"/>
      <c r="H3" s="40"/>
      <c r="I3" s="40"/>
      <c r="J3" s="40">
        <f>('Valores Correntes'!W5-'Valores Correntes'!X5)/'Valores Correntes'!R5</f>
        <v>-1.3030222893233277E-2</v>
      </c>
      <c r="K3" s="41"/>
      <c r="L3" t="str">
        <f>B3</f>
        <v>1996.I</v>
      </c>
      <c r="W3" t="s">
        <v>119</v>
      </c>
      <c r="AG3" s="4" t="s">
        <v>119</v>
      </c>
      <c r="AY3" s="4" t="s">
        <v>119</v>
      </c>
    </row>
    <row r="4" spans="2:68" x14ac:dyDescent="0.3">
      <c r="B4" s="4" t="s">
        <v>118</v>
      </c>
      <c r="C4" s="40"/>
      <c r="D4" s="40"/>
      <c r="E4" s="40"/>
      <c r="F4" s="40"/>
      <c r="G4" s="40"/>
      <c r="H4" s="40"/>
      <c r="I4" s="40"/>
      <c r="J4" s="40">
        <f>('Valores Correntes'!W6-'Valores Correntes'!X6)/'Valores Correntes'!R6</f>
        <v>-1.4144736629635344E-2</v>
      </c>
      <c r="K4" s="41"/>
      <c r="L4" t="str">
        <f t="shared" ref="L4:L8" si="0">B4</f>
        <v>1996.II</v>
      </c>
      <c r="W4" t="s">
        <v>118</v>
      </c>
      <c r="AG4" s="4" t="s">
        <v>118</v>
      </c>
      <c r="AY4" s="4" t="s">
        <v>118</v>
      </c>
    </row>
    <row r="5" spans="2:68" x14ac:dyDescent="0.3">
      <c r="B5" s="4"/>
      <c r="C5" s="40" t="s">
        <v>181</v>
      </c>
      <c r="D5" s="40" t="s">
        <v>166</v>
      </c>
      <c r="E5" s="40" t="s">
        <v>179</v>
      </c>
      <c r="F5" s="40" t="s">
        <v>167</v>
      </c>
      <c r="G5" s="40" t="s">
        <v>180</v>
      </c>
      <c r="H5" s="40" t="s">
        <v>168</v>
      </c>
      <c r="I5" s="40" t="s">
        <v>169</v>
      </c>
      <c r="J5" s="40">
        <f>('Valores Correntes'!W7-'Valores Correntes'!X7)/'Valores Correntes'!R7</f>
        <v>-2.4229275671338302E-2</v>
      </c>
      <c r="K5" s="41"/>
      <c r="L5">
        <f t="shared" si="0"/>
        <v>0</v>
      </c>
      <c r="W5" t="s">
        <v>117</v>
      </c>
      <c r="AG5" s="4"/>
      <c r="AY5" s="4"/>
    </row>
    <row r="6" spans="2:68" x14ac:dyDescent="0.3">
      <c r="B6" s="4" t="s">
        <v>116</v>
      </c>
      <c r="C6" s="40">
        <f>SUM('Valores Correntes'!S5:S8)/SUM('Valores Correntes'!$R5:$R8)</f>
        <v>0.65157399218033119</v>
      </c>
      <c r="D6" s="40">
        <f>SUM('Valores Correntes'!T5:T8)/SUM('Valores Correntes'!$R5:$R8)</f>
        <v>0.19750826512574113</v>
      </c>
      <c r="E6" s="40">
        <f>F6+G6</f>
        <v>0.1726694637835062</v>
      </c>
      <c r="F6" s="40">
        <f>SUM('Valores Correntes'!U5:U8)/SUM('Valores Correntes'!$R5:$R8)</f>
        <v>0.18640653787825773</v>
      </c>
      <c r="G6" s="40">
        <f>SUM('Valores Correntes'!V5:V8)/SUM('Valores Correntes'!$R5:$R8)</f>
        <v>-1.3737074094751519E-2</v>
      </c>
      <c r="H6" s="40">
        <f>SUM('Valores Correntes'!W5:W8)/SUM('Valores Correntes'!$R5:$R8)</f>
        <v>6.7302096847125376E-2</v>
      </c>
      <c r="I6" s="40">
        <f>SUM('Valores Correntes'!X5:X8)/SUM('Valores Correntes'!$R5:$R8)</f>
        <v>8.9053817936704069E-2</v>
      </c>
      <c r="J6" s="40">
        <f>(SUM('Valores Correntes'!W5:W8)-SUM('Valores Correntes'!X5:X8))/SUM('Valores Correntes'!R5:R8)</f>
        <v>-2.175172108957869E-2</v>
      </c>
      <c r="K6" s="41"/>
      <c r="L6" t="str">
        <f t="shared" si="0"/>
        <v>1996.IV</v>
      </c>
      <c r="M6" s="41"/>
      <c r="N6" s="39"/>
      <c r="O6" s="39"/>
      <c r="P6" s="39"/>
      <c r="Q6" s="39"/>
      <c r="R6" s="39"/>
      <c r="S6" s="39"/>
      <c r="W6" t="s">
        <v>116</v>
      </c>
      <c r="X6" s="40">
        <f>SUM('Valores Correntes'!S5:S8)/SUM('Valores Correntes'!$R5:$R8)</f>
        <v>0.65157399218033119</v>
      </c>
      <c r="Y6" s="40">
        <f>SUM('Valores Correntes'!T5:T8)/SUM('Valores Correntes'!$R5:$R8)</f>
        <v>0.19750826512574113</v>
      </c>
      <c r="Z6" s="40">
        <f>AA6+AB6</f>
        <v>0.1726694637835062</v>
      </c>
      <c r="AA6" s="40">
        <f>SUM('Valores Correntes'!U5:U8)/SUM('Valores Correntes'!$R5:$R8)</f>
        <v>0.18640653787825773</v>
      </c>
      <c r="AB6" s="40">
        <f>SUM('Valores Correntes'!V5:V8)/SUM('Valores Correntes'!$R5:$R8)</f>
        <v>-1.3737074094751519E-2</v>
      </c>
      <c r="AC6" s="40">
        <f>SUM('Valores Correntes'!W5:W8)/SUM('Valores Correntes'!$R5:$R8)</f>
        <v>6.7302096847125376E-2</v>
      </c>
      <c r="AD6" s="40">
        <f>SUM('Valores Correntes'!X5:X8)/SUM('Valores Correntes'!$R5:$R8)</f>
        <v>8.9053817936704069E-2</v>
      </c>
      <c r="AE6" s="40">
        <f>(SUM('Valores Correntes'!W5:W8)-SUM('Valores Correntes'!X5:X8))/SUM('Valores Correntes'!R5:R8)</f>
        <v>-2.175172108957869E-2</v>
      </c>
      <c r="AG6" s="4" t="s">
        <v>116</v>
      </c>
      <c r="AH6" s="40">
        <f>SUM('Valores Correntes'!B5:B8)/SUM('Valores Correntes'!$R5:$R8)</f>
        <v>4.7684112083316611E-2</v>
      </c>
      <c r="AI6" s="40">
        <f>SUM('Valores Correntes'!C5:C8)/SUM('Valores Correntes'!$R5:$R8)</f>
        <v>6.9183071477315131E-3</v>
      </c>
      <c r="AJ6" s="40">
        <f>SUM('Valores Correntes'!D5:D8)/SUM('Valores Correntes'!$R5:$R8)</f>
        <v>0.13067191236721828</v>
      </c>
      <c r="AK6" s="40">
        <f>SUM('Valores Correntes'!E5:E8)/SUM('Valores Correntes'!$R5:$R8)</f>
        <v>2.0962759134240019E-2</v>
      </c>
      <c r="AL6" s="40">
        <f>SUM('Valores Correntes'!F5:F8)/SUM('Valores Correntes'!$R5:$R8)</f>
        <v>6.4848166958602835E-2</v>
      </c>
      <c r="AM6" s="40">
        <f>SUM('Valores Correntes'!G5:G8)/SUM('Valores Correntes'!$R5:$R8)</f>
        <v>0.22340114560779267</v>
      </c>
      <c r="AN6" s="40">
        <f>SUM('Valores Correntes'!H5:H8)/SUM('Valores Correntes'!$R5:$R8)</f>
        <v>6.9983176100858968E-2</v>
      </c>
      <c r="AO6" s="40">
        <f>SUM('Valores Correntes'!I5:I8)/SUM('Valores Correntes'!$R5:$R8)</f>
        <v>2.812313771702709E-2</v>
      </c>
      <c r="AP6" s="40">
        <f>SUM('Valores Correntes'!J5:J8)/SUM('Valores Correntes'!$R5:$R8)</f>
        <v>2.5416109486843648E-2</v>
      </c>
      <c r="AQ6" s="40">
        <f>SUM('Valores Correntes'!K5:K8)/SUM('Valores Correntes'!$R5:$R8)</f>
        <v>8.1069001319697048E-2</v>
      </c>
      <c r="AR6" s="40">
        <f>SUM('Valores Correntes'!L5:L8)/SUM('Valores Correntes'!$R5:$R8)</f>
        <v>0.11493257741807322</v>
      </c>
      <c r="AS6" s="40">
        <f>SUM('Valores Correntes'!M5:M8)/SUM('Valores Correntes'!$R5:$R8)</f>
        <v>0.14247618111456228</v>
      </c>
      <c r="AT6" s="40">
        <f>SUM('Valores Correntes'!N5:N8)/SUM('Valores Correntes'!$R5:$R8)</f>
        <v>0.14118861477741021</v>
      </c>
      <c r="AU6" s="40">
        <f>SUM('Valores Correntes'!O5:O8)/SUM('Valores Correntes'!$R5:$R8)</f>
        <v>0.60318879793447222</v>
      </c>
      <c r="AV6" s="40">
        <f>SUM('Valores Correntes'!P5:P8)/SUM('Valores Correntes'!$R5:$R8)</f>
        <v>0.87427405562558136</v>
      </c>
      <c r="AW6" s="40">
        <f>SUM('Valores Correntes'!Q5:Q8)/SUM('Valores Correntes'!$R5:$R8)</f>
        <v>0.1257259443744187</v>
      </c>
      <c r="AY6" s="4" t="s">
        <v>116</v>
      </c>
    </row>
    <row r="7" spans="2:68" x14ac:dyDescent="0.3">
      <c r="B7" s="3" t="s">
        <v>115</v>
      </c>
      <c r="C7" s="40">
        <f>SUM('Valores Correntes'!S6:S9)/SUM('Valores Correntes'!$R6:$R9)</f>
        <v>0.65463774637283301</v>
      </c>
      <c r="D7" s="40">
        <f>SUM('Valores Correntes'!T6:T9)/SUM('Valores Correntes'!$R6:$R9)</f>
        <v>0.19817348443194041</v>
      </c>
      <c r="E7" s="40">
        <f t="shared" ref="E7:E70" si="1">F7+G7</f>
        <v>0.1723956141819887</v>
      </c>
      <c r="F7" s="40">
        <f>SUM('Valores Correntes'!U6:U9)/SUM('Valores Correntes'!$R6:$R9)</f>
        <v>0.1883733175737827</v>
      </c>
      <c r="G7" s="40">
        <f>SUM('Valores Correntes'!V6:V9)/SUM('Valores Correntes'!$R6:$R9)</f>
        <v>-1.5977703391793992E-2</v>
      </c>
      <c r="H7" s="40">
        <f>SUM('Valores Correntes'!W6:W9)/SUM('Valores Correntes'!$R6:$R9)</f>
        <v>6.6003071752930034E-2</v>
      </c>
      <c r="I7" s="40">
        <f>SUM('Valores Correntes'!X6:X9)/SUM('Valores Correntes'!$R6:$R9)</f>
        <v>9.1209916739692393E-2</v>
      </c>
      <c r="J7" s="40">
        <f>(SUM('Valores Correntes'!W6:W9)-SUM('Valores Correntes'!X6:X9))/SUM('Valores Correntes'!R6:R9)</f>
        <v>-2.5206844986762358E-2</v>
      </c>
      <c r="K7" s="41"/>
      <c r="L7" t="str">
        <f t="shared" si="0"/>
        <v>1997.I</v>
      </c>
      <c r="M7" s="41"/>
      <c r="N7" s="39"/>
      <c r="O7" s="39"/>
      <c r="P7" s="39"/>
      <c r="Q7" s="39"/>
      <c r="R7" s="39"/>
      <c r="S7" s="39"/>
      <c r="T7" s="40"/>
      <c r="U7" s="40"/>
      <c r="W7" t="s">
        <v>115</v>
      </c>
      <c r="X7" s="40">
        <f>SUM('Valores Correntes'!S6:S9)/SUM('Valores Correntes'!$R6:$R9)</f>
        <v>0.65463774637283301</v>
      </c>
      <c r="Y7" s="40">
        <f>SUM('Valores Correntes'!T6:T9)/SUM('Valores Correntes'!$R6:$R9)</f>
        <v>0.19817348443194041</v>
      </c>
      <c r="Z7" s="40">
        <f t="shared" ref="Z7:Z70" si="2">AA7+AB7</f>
        <v>0.1723956141819887</v>
      </c>
      <c r="AA7" s="40">
        <f>SUM('Valores Correntes'!U6:U9)/SUM('Valores Correntes'!$R6:$R9)</f>
        <v>0.1883733175737827</v>
      </c>
      <c r="AB7" s="40">
        <f>SUM('Valores Correntes'!V6:V9)/SUM('Valores Correntes'!$R6:$R9)</f>
        <v>-1.5977703391793992E-2</v>
      </c>
      <c r="AC7" s="40">
        <f>SUM('Valores Correntes'!W6:W9)/SUM('Valores Correntes'!$R6:$R9)</f>
        <v>6.6003071752930034E-2</v>
      </c>
      <c r="AD7" s="40">
        <f>SUM('Valores Correntes'!X6:X9)/SUM('Valores Correntes'!$R6:$R9)</f>
        <v>9.1209916739692393E-2</v>
      </c>
      <c r="AE7" s="40">
        <f>(SUM('Valores Correntes'!W6:W9)-SUM('Valores Correntes'!X6:X9))/SUM('Valores Correntes'!R6:R9)</f>
        <v>-2.5206844986762358E-2</v>
      </c>
      <c r="AG7" s="3" t="s">
        <v>115</v>
      </c>
      <c r="AH7" s="40">
        <f>SUM('Valores Correntes'!B6:B9)/SUM('Valores Correntes'!$R6:$R9)</f>
        <v>4.8660331099327735E-2</v>
      </c>
      <c r="AI7" s="40">
        <f>SUM('Valores Correntes'!C6:C9)/SUM('Valores Correntes'!$R6:$R9)</f>
        <v>6.3794593444864156E-3</v>
      </c>
      <c r="AJ7" s="40">
        <f>SUM('Valores Correntes'!D6:D9)/SUM('Valores Correntes'!$R6:$R9)</f>
        <v>0.13206321555792314</v>
      </c>
      <c r="AK7" s="40">
        <f>SUM('Valores Correntes'!E6:E9)/SUM('Valores Correntes'!$R6:$R9)</f>
        <v>2.056689928792263E-2</v>
      </c>
      <c r="AL7" s="40">
        <f>SUM('Valores Correntes'!F6:F9)/SUM('Valores Correntes'!$R6:$R9)</f>
        <v>6.5457136789420209E-2</v>
      </c>
      <c r="AM7" s="40">
        <f>SUM('Valores Correntes'!G6:G9)/SUM('Valores Correntes'!$R6:$R9)</f>
        <v>0.2244667109797524</v>
      </c>
      <c r="AN7" s="40">
        <f>SUM('Valores Correntes'!H6:H9)/SUM('Valores Correntes'!$R6:$R9)</f>
        <v>6.99624823491279E-2</v>
      </c>
      <c r="AO7" s="40">
        <f>SUM('Valores Correntes'!I6:I9)/SUM('Valores Correntes'!$R6:$R9)</f>
        <v>2.7939215457530905E-2</v>
      </c>
      <c r="AP7" s="40">
        <f>SUM('Valores Correntes'!J6:J9)/SUM('Valores Correntes'!$R6:$R9)</f>
        <v>2.5839391111610207E-2</v>
      </c>
      <c r="AQ7" s="40">
        <f>SUM('Valores Correntes'!K6:K9)/SUM('Valores Correntes'!$R6:$R9)</f>
        <v>7.9121454805055558E-2</v>
      </c>
      <c r="AR7" s="40">
        <f>SUM('Valores Correntes'!L6:L9)/SUM('Valores Correntes'!$R6:$R9)</f>
        <v>0.1177465221172305</v>
      </c>
      <c r="AS7" s="40">
        <f>SUM('Valores Correntes'!M6:M9)/SUM('Valores Correntes'!$R6:$R9)</f>
        <v>0.14341897903239048</v>
      </c>
      <c r="AT7" s="40">
        <f>SUM('Valores Correntes'!N6:N9)/SUM('Valores Correntes'!$R6:$R9)</f>
        <v>0.13905637965353709</v>
      </c>
      <c r="AU7" s="40">
        <f>SUM('Valores Correntes'!O6:O9)/SUM('Valores Correntes'!$R6:$R9)</f>
        <v>0.6030844245264827</v>
      </c>
      <c r="AV7" s="40">
        <f>SUM('Valores Correntes'!P6:P9)/SUM('Valores Correntes'!$R6:$R9)</f>
        <v>0.87621146660556226</v>
      </c>
      <c r="AW7" s="40">
        <f>SUM('Valores Correntes'!Q6:Q9)/SUM('Valores Correntes'!$R6:$R9)</f>
        <v>0.12378853339443792</v>
      </c>
      <c r="AY7" s="3" t="s">
        <v>115</v>
      </c>
    </row>
    <row r="8" spans="2:68" x14ac:dyDescent="0.3">
      <c r="B8" s="3" t="s">
        <v>114</v>
      </c>
      <c r="C8" s="40">
        <f>SUM('Valores Correntes'!S7:S10)/SUM('Valores Correntes'!$R7:$R10)</f>
        <v>0.65838791239445371</v>
      </c>
      <c r="D8" s="40">
        <f>SUM('Valores Correntes'!T7:T10)/SUM('Valores Correntes'!$R7:$R10)</f>
        <v>0.19911323849458937</v>
      </c>
      <c r="E8" s="40">
        <f t="shared" si="1"/>
        <v>0.1694161485041456</v>
      </c>
      <c r="F8" s="40">
        <f>SUM('Valores Correntes'!U7:U10)/SUM('Valores Correntes'!$R7:$R10)</f>
        <v>0.19005642298956058</v>
      </c>
      <c r="G8" s="40">
        <f>SUM('Valores Correntes'!V7:V10)/SUM('Valores Correntes'!$R7:$R10)</f>
        <v>-2.0640274485414983E-2</v>
      </c>
      <c r="H8" s="40">
        <f>SUM('Valores Correntes'!W7:W10)/SUM('Valores Correntes'!$R7:$R10)</f>
        <v>6.7053604271031783E-2</v>
      </c>
      <c r="I8" s="40">
        <f>SUM('Valores Correntes'!X7:X10)/SUM('Valores Correntes'!$R7:$R10)</f>
        <v>9.397090366422016E-2</v>
      </c>
      <c r="J8" s="40">
        <f>(SUM('Valores Correntes'!W7:W10)-SUM('Valores Correntes'!X7:X10))/SUM('Valores Correntes'!R7:R10)</f>
        <v>-2.6917299393188383E-2</v>
      </c>
      <c r="K8" s="41"/>
      <c r="L8" t="str">
        <f t="shared" si="0"/>
        <v>1997.II</v>
      </c>
      <c r="M8" s="41"/>
      <c r="N8" s="39"/>
      <c r="O8" s="39"/>
      <c r="P8" s="39"/>
      <c r="Q8" s="39"/>
      <c r="R8" s="39"/>
      <c r="S8" s="39"/>
      <c r="T8" s="40"/>
      <c r="U8" s="40"/>
      <c r="W8" t="s">
        <v>114</v>
      </c>
      <c r="X8" s="40">
        <f>SUM('Valores Correntes'!S7:S10)/SUM('Valores Correntes'!$R7:$R10)</f>
        <v>0.65838791239445371</v>
      </c>
      <c r="Y8" s="40">
        <f>SUM('Valores Correntes'!T7:T10)/SUM('Valores Correntes'!$R7:$R10)</f>
        <v>0.19911323849458937</v>
      </c>
      <c r="Z8" s="40">
        <f t="shared" si="2"/>
        <v>0.1694161485041456</v>
      </c>
      <c r="AA8" s="40">
        <f>SUM('Valores Correntes'!U7:U10)/SUM('Valores Correntes'!$R7:$R10)</f>
        <v>0.19005642298956058</v>
      </c>
      <c r="AB8" s="40">
        <f>SUM('Valores Correntes'!V7:V10)/SUM('Valores Correntes'!$R7:$R10)</f>
        <v>-2.0640274485414983E-2</v>
      </c>
      <c r="AC8" s="40">
        <f>SUM('Valores Correntes'!W7:W10)/SUM('Valores Correntes'!$R7:$R10)</f>
        <v>6.7053604271031783E-2</v>
      </c>
      <c r="AD8" s="40">
        <f>SUM('Valores Correntes'!X7:X10)/SUM('Valores Correntes'!$R7:$R10)</f>
        <v>9.397090366422016E-2</v>
      </c>
      <c r="AE8" s="40">
        <f>(SUM('Valores Correntes'!W7:W10)-SUM('Valores Correntes'!X7:X10))/SUM('Valores Correntes'!R7:R10)</f>
        <v>-2.6917299393188383E-2</v>
      </c>
      <c r="AG8" s="3" t="s">
        <v>114</v>
      </c>
      <c r="AH8" s="40">
        <f>SUM('Valores Correntes'!B7:B10)/SUM('Valores Correntes'!$R7:$R10)</f>
        <v>4.8163340018223713E-2</v>
      </c>
      <c r="AI8" s="40">
        <f>SUM('Valores Correntes'!C7:C10)/SUM('Valores Correntes'!$R7:$R10)</f>
        <v>6.2670393706484627E-3</v>
      </c>
      <c r="AJ8" s="40">
        <f>SUM('Valores Correntes'!D7:D10)/SUM('Valores Correntes'!$R7:$R10)</f>
        <v>0.13521181754242115</v>
      </c>
      <c r="AK8" s="40">
        <f>SUM('Valores Correntes'!E7:E10)/SUM('Valores Correntes'!$R7:$R10)</f>
        <v>2.0856906020496488E-2</v>
      </c>
      <c r="AL8" s="40">
        <f>SUM('Valores Correntes'!F7:F10)/SUM('Valores Correntes'!$R7:$R10)</f>
        <v>6.590897326669648E-2</v>
      </c>
      <c r="AM8" s="40">
        <f>SUM('Valores Correntes'!G7:G10)/SUM('Valores Correntes'!$R7:$R10)</f>
        <v>0.22824473620026262</v>
      </c>
      <c r="AN8" s="40">
        <f>SUM('Valores Correntes'!H7:H10)/SUM('Valores Correntes'!$R7:$R10)</f>
        <v>6.9832286654871664E-2</v>
      </c>
      <c r="AO8" s="40">
        <f>SUM('Valores Correntes'!I7:I10)/SUM('Valores Correntes'!$R7:$R10)</f>
        <v>2.8664485880567424E-2</v>
      </c>
      <c r="AP8" s="40">
        <f>SUM('Valores Correntes'!J7:J10)/SUM('Valores Correntes'!$R7:$R10)</f>
        <v>2.5185542430923216E-2</v>
      </c>
      <c r="AQ8" s="40">
        <f>SUM('Valores Correntes'!K7:K10)/SUM('Valores Correntes'!$R7:$R10)</f>
        <v>7.7384931715920993E-2</v>
      </c>
      <c r="AR8" s="40">
        <f>SUM('Valores Correntes'!L7:L10)/SUM('Valores Correntes'!$R7:$R10)</f>
        <v>0.12010664628795102</v>
      </c>
      <c r="AS8" s="40">
        <f>SUM('Valores Correntes'!M7:M10)/SUM('Valores Correntes'!$R7:$R10)</f>
        <v>0.14264193456613136</v>
      </c>
      <c r="AT8" s="40">
        <f>SUM('Valores Correntes'!N7:N10)/SUM('Valores Correntes'!$R7:$R10)</f>
        <v>0.13738806649852414</v>
      </c>
      <c r="AU8" s="40">
        <f>SUM('Valores Correntes'!O7:O10)/SUM('Valores Correntes'!$R7:$R10)</f>
        <v>0.60120389403489027</v>
      </c>
      <c r="AV8" s="40">
        <f>SUM('Valores Correntes'!P7:P10)/SUM('Valores Correntes'!$R7:$R10)</f>
        <v>0.87761197025337601</v>
      </c>
      <c r="AW8" s="40">
        <f>SUM('Valores Correntes'!Q7:Q10)/SUM('Valores Correntes'!$R7:$R10)</f>
        <v>0.12238802974662505</v>
      </c>
      <c r="AY8" s="3" t="s">
        <v>114</v>
      </c>
    </row>
    <row r="9" spans="2:68" x14ac:dyDescent="0.3">
      <c r="B9" s="3" t="s">
        <v>113</v>
      </c>
      <c r="C9" s="40">
        <f>SUM('Valores Correntes'!S8:S11)/SUM('Valores Correntes'!$R8:$R11)</f>
        <v>0.6570014420081004</v>
      </c>
      <c r="D9" s="40">
        <f>SUM('Valores Correntes'!T8:T11)/SUM('Valores Correntes'!$R8:$R11)</f>
        <v>0.19816210063161113</v>
      </c>
      <c r="E9" s="40">
        <f t="shared" si="1"/>
        <v>0.17240612889542606</v>
      </c>
      <c r="F9" s="40">
        <f>SUM('Valores Correntes'!U8:U11)/SUM('Valores Correntes'!$R8:$R11)</f>
        <v>0.19131698037161921</v>
      </c>
      <c r="G9" s="40">
        <f>SUM('Valores Correntes'!V8:V11)/SUM('Valores Correntes'!$R8:$R11)</f>
        <v>-1.891085147619314E-2</v>
      </c>
      <c r="H9" s="40">
        <f>SUM('Valores Correntes'!W8:W11)/SUM('Valores Correntes'!$R8:$R11)</f>
        <v>6.8455430399758363E-2</v>
      </c>
      <c r="I9" s="40">
        <f>SUM('Valores Correntes'!X8:X11)/SUM('Valores Correntes'!$R8:$R11)</f>
        <v>9.6025101934895232E-2</v>
      </c>
      <c r="J9" s="40">
        <f>(SUM('Valores Correntes'!W8:W11)-SUM('Valores Correntes'!X8:X11))/SUM('Valores Correntes'!R8:R11)</f>
        <v>-2.7569671535136873E-2</v>
      </c>
      <c r="K9" s="41"/>
      <c r="L9" t="s">
        <v>184</v>
      </c>
      <c r="M9" s="41" t="s">
        <v>174</v>
      </c>
      <c r="N9" s="40" t="s">
        <v>136</v>
      </c>
      <c r="O9" s="40" t="s">
        <v>135</v>
      </c>
      <c r="P9" s="40" t="s">
        <v>134</v>
      </c>
      <c r="Q9" s="40" t="s">
        <v>148</v>
      </c>
      <c r="R9" s="40" t="s">
        <v>133</v>
      </c>
      <c r="S9" s="40" t="s">
        <v>132</v>
      </c>
      <c r="T9" s="40" t="s">
        <v>153</v>
      </c>
      <c r="U9" s="40" t="s">
        <v>175</v>
      </c>
      <c r="W9" t="s">
        <v>113</v>
      </c>
      <c r="X9" s="40">
        <f>SUM('Valores Correntes'!S8:S11)/SUM('Valores Correntes'!$R8:$R11)</f>
        <v>0.6570014420081004</v>
      </c>
      <c r="Y9" s="40">
        <f>SUM('Valores Correntes'!T8:T11)/SUM('Valores Correntes'!$R8:$R11)</f>
        <v>0.19816210063161113</v>
      </c>
      <c r="Z9" s="40">
        <f t="shared" si="2"/>
        <v>0.17240612889542606</v>
      </c>
      <c r="AA9" s="40">
        <f>SUM('Valores Correntes'!U8:U11)/SUM('Valores Correntes'!$R8:$R11)</f>
        <v>0.19131698037161921</v>
      </c>
      <c r="AB9" s="40">
        <f>SUM('Valores Correntes'!V8:V11)/SUM('Valores Correntes'!$R8:$R11)</f>
        <v>-1.891085147619314E-2</v>
      </c>
      <c r="AC9" s="40">
        <f>SUM('Valores Correntes'!W8:W11)/SUM('Valores Correntes'!$R8:$R11)</f>
        <v>6.8455430399758363E-2</v>
      </c>
      <c r="AD9" s="40">
        <f>SUM('Valores Correntes'!X8:X11)/SUM('Valores Correntes'!$R8:$R11)</f>
        <v>9.6025101934895232E-2</v>
      </c>
      <c r="AE9" s="40">
        <f>(SUM('Valores Correntes'!W8:W11)-SUM('Valores Correntes'!X8:X11))/SUM('Valores Correntes'!R8:R11)</f>
        <v>-2.7569671535136873E-2</v>
      </c>
      <c r="AG9" s="3" t="s">
        <v>113</v>
      </c>
      <c r="AH9" s="40">
        <f>SUM('Valores Correntes'!B8:B11)/SUM('Valores Correntes'!$R8:$R11)</f>
        <v>4.6656504432615903E-2</v>
      </c>
      <c r="AI9" s="40">
        <f>SUM('Valores Correntes'!C8:C11)/SUM('Valores Correntes'!$R8:$R11)</f>
        <v>6.2100763250396906E-3</v>
      </c>
      <c r="AJ9" s="40">
        <f>SUM('Valores Correntes'!D8:D11)/SUM('Valores Correntes'!$R8:$R11)</f>
        <v>0.13633848260829903</v>
      </c>
      <c r="AK9" s="40">
        <f>SUM('Valores Correntes'!E8:E11)/SUM('Valores Correntes'!$R8:$R11)</f>
        <v>2.1581245737918801E-2</v>
      </c>
      <c r="AL9" s="40">
        <f>SUM('Valores Correntes'!F8:F11)/SUM('Valores Correntes'!$R8:$R11)</f>
        <v>6.6726733521911191E-2</v>
      </c>
      <c r="AM9" s="40">
        <f>SUM('Valores Correntes'!G8:G11)/SUM('Valores Correntes'!$R8:$R11)</f>
        <v>0.23085653819316884</v>
      </c>
      <c r="AN9" s="40">
        <f>SUM('Valores Correntes'!H8:H11)/SUM('Valores Correntes'!$R8:$R11)</f>
        <v>6.9700861541323045E-2</v>
      </c>
      <c r="AO9" s="40">
        <f>SUM('Valores Correntes'!I8:I11)/SUM('Valores Correntes'!$R8:$R11)</f>
        <v>2.8930374527752545E-2</v>
      </c>
      <c r="AP9" s="40">
        <f>SUM('Valores Correntes'!J8:J11)/SUM('Valores Correntes'!$R8:$R11)</f>
        <v>2.6358916248419073E-2</v>
      </c>
      <c r="AQ9" s="40">
        <f>SUM('Valores Correntes'!K8:K11)/SUM('Valores Correntes'!$R8:$R11)</f>
        <v>7.6247969784786152E-2</v>
      </c>
      <c r="AR9" s="40">
        <f>SUM('Valores Correntes'!L8:L11)/SUM('Valores Correntes'!$R8:$R11)</f>
        <v>0.12153643470787902</v>
      </c>
      <c r="AS9" s="40">
        <f>SUM('Valores Correntes'!M8:M11)/SUM('Valores Correntes'!$R8:$R11)</f>
        <v>0.14184839209731603</v>
      </c>
      <c r="AT9" s="40">
        <f>SUM('Valores Correntes'!N8:N11)/SUM('Valores Correntes'!$R8:$R11)</f>
        <v>0.13634269547740194</v>
      </c>
      <c r="AU9" s="40">
        <f>SUM('Valores Correntes'!O8:O11)/SUM('Valores Correntes'!$R8:$R11)</f>
        <v>0.60096564438487754</v>
      </c>
      <c r="AV9" s="40">
        <f>SUM('Valores Correntes'!P8:P11)/SUM('Valores Correntes'!$R8:$R11)</f>
        <v>0.87847868701066234</v>
      </c>
      <c r="AW9" s="40">
        <f>SUM('Valores Correntes'!Q8:Q11)/SUM('Valores Correntes'!$R8:$R11)</f>
        <v>0.12152131298933851</v>
      </c>
      <c r="AY9" s="3" t="s">
        <v>113</v>
      </c>
    </row>
    <row r="10" spans="2:68" x14ac:dyDescent="0.3">
      <c r="B10" s="3" t="s">
        <v>112</v>
      </c>
      <c r="C10" s="40">
        <f>SUM('Valores Correntes'!S9:S12)/SUM('Valores Correntes'!$R9:$R12)</f>
        <v>0.6530962969247126</v>
      </c>
      <c r="D10" s="40">
        <f>SUM('Valores Correntes'!T9:T12)/SUM('Valores Correntes'!$R9:$R12)</f>
        <v>0.19535294801204048</v>
      </c>
      <c r="E10" s="40">
        <f t="shared" si="1"/>
        <v>0.17763985615088893</v>
      </c>
      <c r="F10" s="40">
        <f>SUM('Valores Correntes'!U9:U12)/SUM('Valores Correntes'!$R9:$R12)</f>
        <v>0.19122901123571176</v>
      </c>
      <c r="G10" s="40">
        <f>SUM('Valores Correntes'!V9:V12)/SUM('Valores Correntes'!$R9:$R12)</f>
        <v>-1.3589155084822831E-2</v>
      </c>
      <c r="H10" s="40">
        <f>SUM('Valores Correntes'!W9:W12)/SUM('Valores Correntes'!$R9:$R12)</f>
        <v>6.9836495772864715E-2</v>
      </c>
      <c r="I10" s="40">
        <f>SUM('Valores Correntes'!X9:X12)/SUM('Valores Correntes'!$R9:$R12)</f>
        <v>9.5925596860506501E-2</v>
      </c>
      <c r="J10" s="40">
        <f>(SUM('Valores Correntes'!W9:W12)-SUM('Valores Correntes'!X9:X12))/SUM('Valores Correntes'!R9:R12)</f>
        <v>-2.6089101087641783E-2</v>
      </c>
      <c r="K10" s="41">
        <f>SUM('Valores Correntes'!R9:R12)/SUM('Valores Correntes'!R5:R8)-1</f>
        <v>0.1138625783630387</v>
      </c>
      <c r="L10" t="str">
        <f t="shared" ref="L10:L73" si="3">B10</f>
        <v>1997.IV</v>
      </c>
      <c r="M10" s="41">
        <f>(N10+O10+P10+Q10+T10)</f>
        <v>0.11386257836303923</v>
      </c>
      <c r="N10" s="39">
        <f>C6*(SUM('Valores Correntes'!S9:S12)/SUM('Valores Correntes'!S5:S8)-1)</f>
        <v>7.5885533031581992E-2</v>
      </c>
      <c r="O10" s="39">
        <f>D6*(SUM('Valores Correntes'!T9:T12)/SUM('Valores Correntes'!T5:T8)-1)</f>
        <v>2.0088073237770954E-2</v>
      </c>
      <c r="P10" s="39">
        <f>F6*(SUM('Valores Correntes'!U9:U12)/SUM('Valores Correntes'!U5:U8)-1)</f>
        <v>2.6596301634566662E-2</v>
      </c>
      <c r="Q10" s="39">
        <f>G6*(SUM('Valores Correntes'!V9:V12)/SUM('Valores Correntes'!V5:V8)-1)</f>
        <v>-1.3993772258044375E-3</v>
      </c>
      <c r="R10" s="39">
        <f>H6*(SUM('Valores Correntes'!W9:W12)/SUM('Valores Correntes'!W5:W8)-1)</f>
        <v>1.0486162398277174E-2</v>
      </c>
      <c r="S10" s="39">
        <f>I6*(SUM('Valores Correntes'!X9:X12)/SUM('Valores Correntes'!X5:X8)-1)</f>
        <v>1.7794114713353116E-2</v>
      </c>
      <c r="T10" s="40">
        <f>((SUM('Valores Correntes'!W9:W12)-SUM('Valores Correntes'!X9:X12))/(SUM('Valores Correntes'!W5:W8)-SUM('Valores Correntes'!X5:X8))-1)*J6</f>
        <v>-7.3079523150759457E-3</v>
      </c>
      <c r="U10" s="40">
        <v>0.38979999999999998</v>
      </c>
      <c r="W10" t="s">
        <v>112</v>
      </c>
      <c r="X10" s="40">
        <f>SUM('Valores Correntes'!S9:S12)/SUM('Valores Correntes'!$R9:$R12)</f>
        <v>0.6530962969247126</v>
      </c>
      <c r="Y10" s="40">
        <f>SUM('Valores Correntes'!T9:T12)/SUM('Valores Correntes'!$R9:$R12)</f>
        <v>0.19535294801204048</v>
      </c>
      <c r="Z10" s="40">
        <f t="shared" si="2"/>
        <v>0.17763985615088893</v>
      </c>
      <c r="AA10" s="40">
        <f>SUM('Valores Correntes'!U9:U12)/SUM('Valores Correntes'!$R9:$R12)</f>
        <v>0.19122901123571176</v>
      </c>
      <c r="AB10" s="40">
        <f>SUM('Valores Correntes'!V9:V12)/SUM('Valores Correntes'!$R9:$R12)</f>
        <v>-1.3589155084822831E-2</v>
      </c>
      <c r="AC10" s="40">
        <f>SUM('Valores Correntes'!W9:W12)/SUM('Valores Correntes'!$R9:$R12)</f>
        <v>6.9836495772864715E-2</v>
      </c>
      <c r="AD10" s="40">
        <f>SUM('Valores Correntes'!X9:X12)/SUM('Valores Correntes'!$R9:$R12)</f>
        <v>9.5925596860506501E-2</v>
      </c>
      <c r="AE10" s="40">
        <f>(SUM('Valores Correntes'!W9:W12)-SUM('Valores Correntes'!X9:X12))/SUM('Valores Correntes'!R9:R12)</f>
        <v>-2.6089101087641783E-2</v>
      </c>
      <c r="AG10" s="3" t="s">
        <v>112</v>
      </c>
      <c r="AH10" s="40">
        <f>SUM('Valores Correntes'!B9:B12)/SUM('Valores Correntes'!$R9:$R12)</f>
        <v>4.6850470254816971E-2</v>
      </c>
      <c r="AI10" s="40">
        <f>SUM('Valores Correntes'!C9:C12)/SUM('Valores Correntes'!$R9:$R12)</f>
        <v>6.3231397855460659E-3</v>
      </c>
      <c r="AJ10" s="40">
        <f>SUM('Valores Correntes'!D9:D12)/SUM('Valores Correntes'!$R9:$R12)</f>
        <v>0.13018625373212503</v>
      </c>
      <c r="AK10" s="40">
        <f>SUM('Valores Correntes'!E9:E12)/SUM('Valores Correntes'!$R9:$R12)</f>
        <v>2.1489428013749368E-2</v>
      </c>
      <c r="AL10" s="40">
        <f>SUM('Valores Correntes'!F9:F12)/SUM('Valores Correntes'!$R9:$R12)</f>
        <v>6.794265458684183E-2</v>
      </c>
      <c r="AM10" s="40">
        <f>SUM('Valores Correntes'!G9:G12)/SUM('Valores Correntes'!$R9:$R12)</f>
        <v>0.2259414761182624</v>
      </c>
      <c r="AN10" s="40">
        <f>SUM('Valores Correntes'!H9:H12)/SUM('Valores Correntes'!$R9:$R12)</f>
        <v>6.9090620715331064E-2</v>
      </c>
      <c r="AO10" s="40">
        <f>SUM('Valores Correntes'!I9:I12)/SUM('Valores Correntes'!$R9:$R12)</f>
        <v>3.0492302010835387E-2</v>
      </c>
      <c r="AP10" s="40">
        <f>SUM('Valores Correntes'!J9:J12)/SUM('Valores Correntes'!$R9:$R12)</f>
        <v>2.7185714372696561E-2</v>
      </c>
      <c r="AQ10" s="40">
        <f>SUM('Valores Correntes'!K9:K12)/SUM('Valores Correntes'!$R9:$R12)</f>
        <v>7.7569974930073088E-2</v>
      </c>
      <c r="AR10" s="40">
        <f>SUM('Valores Correntes'!L9:L12)/SUM('Valores Correntes'!$R9:$R12)</f>
        <v>0.12447528027501042</v>
      </c>
      <c r="AS10" s="40">
        <f>SUM('Valores Correntes'!M9:M12)/SUM('Valores Correntes'!$R9:$R12)</f>
        <v>0.14099427742606818</v>
      </c>
      <c r="AT10" s="40">
        <f>SUM('Valores Correntes'!N9:N12)/SUM('Valores Correntes'!$R9:$R12)</f>
        <v>0.13624895844689072</v>
      </c>
      <c r="AU10" s="40">
        <f>SUM('Valores Correntes'!O9:O12)/SUM('Valores Correntes'!$R9:$R12)</f>
        <v>0.60605712817690516</v>
      </c>
      <c r="AV10" s="40">
        <f>SUM('Valores Correntes'!P9:P12)/SUM('Valores Correntes'!$R9:$R12)</f>
        <v>0.87884907454998429</v>
      </c>
      <c r="AW10" s="40">
        <f>SUM('Valores Correntes'!Q9:Q12)/SUM('Valores Correntes'!$R9:$R12)</f>
        <v>0.12115092545001589</v>
      </c>
      <c r="AY10" s="3" t="s">
        <v>112</v>
      </c>
    </row>
    <row r="11" spans="2:68" x14ac:dyDescent="0.3">
      <c r="B11" s="4" t="s">
        <v>111</v>
      </c>
      <c r="C11" s="40">
        <f>SUM('Valores Correntes'!S10:S13)/SUM('Valores Correntes'!$R10:$R13)</f>
        <v>0.65151087372644778</v>
      </c>
      <c r="D11" s="40">
        <f>SUM('Valores Correntes'!T10:T13)/SUM('Valores Correntes'!$R10:$R13)</f>
        <v>0.1970205367531945</v>
      </c>
      <c r="E11" s="40">
        <f t="shared" si="1"/>
        <v>0.17653731659647115</v>
      </c>
      <c r="F11" s="40">
        <f>SUM('Valores Correntes'!U10:U13)/SUM('Valores Correntes'!$R10:$R13)</f>
        <v>0.19094704455169415</v>
      </c>
      <c r="G11" s="40">
        <f>SUM('Valores Correntes'!V10:V13)/SUM('Valores Correntes'!$R10:$R13)</f>
        <v>-1.4409727955222997E-2</v>
      </c>
      <c r="H11" s="40">
        <f>SUM('Valores Correntes'!W10:W13)/SUM('Valores Correntes'!$R10:$R13)</f>
        <v>7.1672729427968332E-2</v>
      </c>
      <c r="I11" s="40">
        <f>SUM('Valores Correntes'!X10:X13)/SUM('Valores Correntes'!$R10:$R13)</f>
        <v>9.6741456504081322E-2</v>
      </c>
      <c r="J11" s="40">
        <f>(SUM('Valores Correntes'!W10:W13)-SUM('Valores Correntes'!X10:X13))/SUM('Valores Correntes'!R10:R13)</f>
        <v>-2.506872707611299E-2</v>
      </c>
      <c r="K11" s="41">
        <f>SUM('Valores Correntes'!R10:R13)/SUM('Valores Correntes'!R6:R9)-1</f>
        <v>9.5093313962481663E-2</v>
      </c>
      <c r="L11" t="str">
        <f t="shared" si="3"/>
        <v>1998.I</v>
      </c>
      <c r="M11" s="41">
        <f>(N11+O11+P11+Q11+T11)</f>
        <v>9.5093313962482412E-2</v>
      </c>
      <c r="N11" s="39">
        <f>C7*(SUM('Valores Correntes'!S10:S13)/SUM('Valores Correntes'!S6:S9)-1)</f>
        <v>5.8827455418854646E-2</v>
      </c>
      <c r="O11" s="39">
        <f>D7*(SUM('Valores Correntes'!T10:T13)/SUM('Valores Correntes'!T6:T9)-1)</f>
        <v>1.7582388079782262E-2</v>
      </c>
      <c r="P11" s="39">
        <f>F7*(SUM('Valores Correntes'!U10:U13)/SUM('Valores Correntes'!U6:U9)-1)</f>
        <v>2.0731514235673675E-2</v>
      </c>
      <c r="Q11" s="39">
        <f>G7*(SUM('Valores Correntes'!V10:V13)/SUM('Valores Correntes'!V6:V9)-1)</f>
        <v>1.977066520110237E-4</v>
      </c>
      <c r="R11" s="39">
        <f>H7*(SUM('Valores Correntes'!W10:W13)/SUM('Valores Correntes'!W6:W9)-1)</f>
        <v>1.2485255037080091E-2</v>
      </c>
      <c r="S11" s="39">
        <f>I7*(SUM('Valores Correntes'!X10:X13)/SUM('Valores Correntes'!X6:X9)-1)</f>
        <v>1.4731005460919301E-2</v>
      </c>
      <c r="T11" s="40">
        <f>((SUM('Valores Correntes'!W10:W13)-SUM('Valores Correntes'!X10:X13))/(SUM('Valores Correntes'!W6:W9)-SUM('Valores Correntes'!X6:X9))-1)*J7</f>
        <v>-2.2457504238392093E-3</v>
      </c>
      <c r="U11" s="40">
        <v>0.28029999999999999</v>
      </c>
      <c r="W11" t="s">
        <v>111</v>
      </c>
      <c r="X11" s="40">
        <f>SUM('Valores Correntes'!S10:S13)/SUM('Valores Correntes'!$R10:$R13)</f>
        <v>0.65151087372644778</v>
      </c>
      <c r="Y11" s="40">
        <f>SUM('Valores Correntes'!T10:T13)/SUM('Valores Correntes'!$R10:$R13)</f>
        <v>0.1970205367531945</v>
      </c>
      <c r="Z11" s="40">
        <f t="shared" si="2"/>
        <v>0.17653731659647115</v>
      </c>
      <c r="AA11" s="40">
        <f>SUM('Valores Correntes'!U10:U13)/SUM('Valores Correntes'!$R10:$R13)</f>
        <v>0.19094704455169415</v>
      </c>
      <c r="AB11" s="40">
        <f>SUM('Valores Correntes'!V10:V13)/SUM('Valores Correntes'!$R10:$R13)</f>
        <v>-1.4409727955222997E-2</v>
      </c>
      <c r="AC11" s="40">
        <f>SUM('Valores Correntes'!W10:W13)/SUM('Valores Correntes'!$R10:$R13)</f>
        <v>7.1672729427968332E-2</v>
      </c>
      <c r="AD11" s="40">
        <f>SUM('Valores Correntes'!X10:X13)/SUM('Valores Correntes'!$R10:$R13)</f>
        <v>9.6741456504081322E-2</v>
      </c>
      <c r="AE11" s="40">
        <f>(SUM('Valores Correntes'!W10:W13)-SUM('Valores Correntes'!X10:X13))/SUM('Valores Correntes'!R10:R13)</f>
        <v>-2.506872707611299E-2</v>
      </c>
      <c r="AG11" s="4" t="s">
        <v>111</v>
      </c>
      <c r="AH11" s="40">
        <f>SUM('Valores Correntes'!B10:B13)/SUM('Valores Correntes'!$R10:$R13)</f>
        <v>4.5564135506838736E-2</v>
      </c>
      <c r="AI11" s="40">
        <f>SUM('Valores Correntes'!C10:C13)/SUM('Valores Correntes'!$R10:$R13)</f>
        <v>6.1015394933841014E-3</v>
      </c>
      <c r="AJ11" s="40">
        <f>SUM('Valores Correntes'!D10:D13)/SUM('Valores Correntes'!$R10:$R13)</f>
        <v>0.12760858961154928</v>
      </c>
      <c r="AK11" s="40">
        <f>SUM('Valores Correntes'!E10:E13)/SUM('Valores Correntes'!$R10:$R13)</f>
        <v>2.2714149869153936E-2</v>
      </c>
      <c r="AL11" s="40">
        <f>SUM('Valores Correntes'!F10:F13)/SUM('Valores Correntes'!$R10:$R13)</f>
        <v>6.9141293672221771E-2</v>
      </c>
      <c r="AM11" s="40">
        <f>SUM('Valores Correntes'!G10:G13)/SUM('Valores Correntes'!$R10:$R13)</f>
        <v>0.22556557264630916</v>
      </c>
      <c r="AN11" s="40">
        <f>SUM('Valores Correntes'!H10:H13)/SUM('Valores Correntes'!$R10:$R13)</f>
        <v>6.8054283592720394E-2</v>
      </c>
      <c r="AO11" s="40">
        <f>SUM('Valores Correntes'!I10:I13)/SUM('Valores Correntes'!$R10:$R13)</f>
        <v>3.0699345113809971E-2</v>
      </c>
      <c r="AP11" s="40">
        <f>SUM('Valores Correntes'!J10:J13)/SUM('Valores Correntes'!$R10:$R13)</f>
        <v>2.9730199276903194E-2</v>
      </c>
      <c r="AQ11" s="40">
        <f>SUM('Valores Correntes'!K10:K13)/SUM('Valores Correntes'!$R10:$R13)</f>
        <v>7.7620202227708143E-2</v>
      </c>
      <c r="AR11" s="40">
        <f>SUM('Valores Correntes'!L10:L13)/SUM('Valores Correntes'!$R10:$R13)</f>
        <v>0.12489939717856809</v>
      </c>
      <c r="AS11" s="40">
        <f>SUM('Valores Correntes'!M10:M13)/SUM('Valores Correntes'!$R10:$R13)</f>
        <v>0.14055374634825468</v>
      </c>
      <c r="AT11" s="40">
        <f>SUM('Valores Correntes'!N10:N13)/SUM('Valores Correntes'!$R10:$R13)</f>
        <v>0.13589605038056782</v>
      </c>
      <c r="AU11" s="40">
        <f>SUM('Valores Correntes'!O10:O13)/SUM('Valores Correntes'!$R10:$R13)</f>
        <v>0.60745322411853231</v>
      </c>
      <c r="AV11" s="40">
        <f>SUM('Valores Correntes'!P10:P13)/SUM('Valores Correntes'!$R10:$R13)</f>
        <v>0.87858293227167983</v>
      </c>
      <c r="AW11" s="40">
        <f>SUM('Valores Correntes'!Q10:Q13)/SUM('Valores Correntes'!$R10:$R13)</f>
        <v>0.12141706772832021</v>
      </c>
      <c r="AY11" s="4" t="s">
        <v>111</v>
      </c>
    </row>
    <row r="12" spans="2:68" x14ac:dyDescent="0.3">
      <c r="B12" s="4" t="s">
        <v>110</v>
      </c>
      <c r="C12" s="40">
        <f>SUM('Valores Correntes'!S11:S14)/SUM('Valores Correntes'!$R11:$R14)</f>
        <v>0.64375413417760929</v>
      </c>
      <c r="D12" s="40">
        <f>SUM('Valores Correntes'!T11:T14)/SUM('Valores Correntes'!$R11:$R14)</f>
        <v>0.19709091516649141</v>
      </c>
      <c r="E12" s="40">
        <f t="shared" si="1"/>
        <v>0.18264963643102555</v>
      </c>
      <c r="F12" s="40">
        <f>SUM('Valores Correntes'!U11:U14)/SUM('Valores Correntes'!$R11:$R14)</f>
        <v>0.18948206090435438</v>
      </c>
      <c r="G12" s="40">
        <f>SUM('Valores Correntes'!V11:V14)/SUM('Valores Correntes'!$R11:$R14)</f>
        <v>-6.8324244733288103E-3</v>
      </c>
      <c r="H12" s="40">
        <f>SUM('Valores Correntes'!W11:W14)/SUM('Valores Correntes'!$R11:$R14)</f>
        <v>7.1710926677961181E-2</v>
      </c>
      <c r="I12" s="40">
        <f>SUM('Valores Correntes'!X11:X14)/SUM('Valores Correntes'!$R11:$R14)</f>
        <v>9.5205612453087979E-2</v>
      </c>
      <c r="J12" s="40">
        <f>(SUM('Valores Correntes'!W11:W14)-SUM('Valores Correntes'!X11:X14))/SUM('Valores Correntes'!R11:R14)</f>
        <v>-2.3494685775126797E-2</v>
      </c>
      <c r="K12" s="41">
        <f>SUM('Valores Correntes'!R11:R14)/SUM('Valores Correntes'!R7:R10)-1</f>
        <v>8.2033350284510309E-2</v>
      </c>
      <c r="L12" t="str">
        <f t="shared" si="3"/>
        <v>1998.II</v>
      </c>
      <c r="M12" s="41">
        <f t="shared" ref="M12:M75" si="4">(N12+O12+P12+Q12+T12)</f>
        <v>8.2033350284509421E-2</v>
      </c>
      <c r="N12" s="39">
        <f>C8*(SUM('Valores Correntes'!S11:S14)/SUM('Valores Correntes'!S7:S10)-1)</f>
        <v>3.8175530169248996E-2</v>
      </c>
      <c r="O12" s="39">
        <f>D8*(SUM('Valores Correntes'!T11:T14)/SUM('Valores Correntes'!T7:T10)-1)</f>
        <v>1.4145704753649553E-2</v>
      </c>
      <c r="P12" s="39">
        <f>F8*(SUM('Valores Correntes'!U11:U14)/SUM('Valores Correntes'!U7:U10)-1)</f>
        <v>1.4969486189591636E-2</v>
      </c>
      <c r="Q12" s="39">
        <f>G8*(SUM('Valores Correntes'!V11:V14)/SUM('Valores Correntes'!V7:V10)-1)</f>
        <v>1.324736334197313E-2</v>
      </c>
      <c r="R12" s="39">
        <f>H8*(SUM('Valores Correntes'!W11:W14)/SUM('Valores Correntes'!W7:W10)-1)</f>
        <v>1.0540009974329431E-2</v>
      </c>
      <c r="S12" s="39">
        <f>I8*(SUM('Valores Correntes'!X11:X14)/SUM('Valores Correntes'!X7:X10)-1)</f>
        <v>9.0447441442833305E-3</v>
      </c>
      <c r="T12" s="40">
        <f>((SUM('Valores Correntes'!W11:W14)-SUM('Valores Correntes'!X11:X14))/(SUM('Valores Correntes'!W7:W10)-SUM('Valores Correntes'!X7:X10))-1)*J8</f>
        <v>1.495265830046106E-3</v>
      </c>
      <c r="U12" s="40">
        <v>0.2094</v>
      </c>
      <c r="W12" t="s">
        <v>110</v>
      </c>
      <c r="X12" s="40">
        <f>SUM('Valores Correntes'!S11:S14)/SUM('Valores Correntes'!$R11:$R14)</f>
        <v>0.64375413417760929</v>
      </c>
      <c r="Y12" s="40">
        <f>SUM('Valores Correntes'!T11:T14)/SUM('Valores Correntes'!$R11:$R14)</f>
        <v>0.19709091516649141</v>
      </c>
      <c r="Z12" s="40">
        <f t="shared" si="2"/>
        <v>0.18264963643102555</v>
      </c>
      <c r="AA12" s="40">
        <f>SUM('Valores Correntes'!U11:U14)/SUM('Valores Correntes'!$R11:$R14)</f>
        <v>0.18948206090435438</v>
      </c>
      <c r="AB12" s="40">
        <f>SUM('Valores Correntes'!V11:V14)/SUM('Valores Correntes'!$R11:$R14)</f>
        <v>-6.8324244733288103E-3</v>
      </c>
      <c r="AC12" s="40">
        <f>SUM('Valores Correntes'!W11:W14)/SUM('Valores Correntes'!$R11:$R14)</f>
        <v>7.1710926677961181E-2</v>
      </c>
      <c r="AD12" s="40">
        <f>SUM('Valores Correntes'!X11:X14)/SUM('Valores Correntes'!$R11:$R14)</f>
        <v>9.5205612453087979E-2</v>
      </c>
      <c r="AE12" s="40">
        <f>(SUM('Valores Correntes'!W11:W14)-SUM('Valores Correntes'!X11:X14))/SUM('Valores Correntes'!R11:R14)</f>
        <v>-2.3494685775126797E-2</v>
      </c>
      <c r="AG12" s="4" t="s">
        <v>110</v>
      </c>
      <c r="AH12" s="40">
        <f>SUM('Valores Correntes'!B11:B14)/SUM('Valores Correntes'!$R11:$R14)</f>
        <v>4.7294133316629058E-2</v>
      </c>
      <c r="AI12" s="40">
        <f>SUM('Valores Correntes'!C11:C14)/SUM('Valores Correntes'!$R11:$R14)</f>
        <v>5.6551117163654192E-3</v>
      </c>
      <c r="AJ12" s="40">
        <f>SUM('Valores Correntes'!D11:D14)/SUM('Valores Correntes'!$R11:$R14)</f>
        <v>0.12492719970996814</v>
      </c>
      <c r="AK12" s="40">
        <f>SUM('Valores Correntes'!E11:E14)/SUM('Valores Correntes'!$R11:$R14)</f>
        <v>2.3478607484711315E-2</v>
      </c>
      <c r="AL12" s="40">
        <f>SUM('Valores Correntes'!F11:F14)/SUM('Valores Correntes'!$R11:$R14)</f>
        <v>6.9936016737505241E-2</v>
      </c>
      <c r="AM12" s="40">
        <f>SUM('Valores Correntes'!G11:G14)/SUM('Valores Correntes'!$R11:$R14)</f>
        <v>0.22399693564855008</v>
      </c>
      <c r="AN12" s="40">
        <f>SUM('Valores Correntes'!H11:H14)/SUM('Valores Correntes'!$R11:$R14)</f>
        <v>6.7466275417680979E-2</v>
      </c>
      <c r="AO12" s="40">
        <f>SUM('Valores Correntes'!I11:I14)/SUM('Valores Correntes'!$R11:$R14)</f>
        <v>3.0622882581452186E-2</v>
      </c>
      <c r="AP12" s="40">
        <f>SUM('Valores Correntes'!J11:J14)/SUM('Valores Correntes'!$R11:$R14)</f>
        <v>3.1458646537449494E-2</v>
      </c>
      <c r="AQ12" s="40">
        <f>SUM('Valores Correntes'!K11:K14)/SUM('Valores Correntes'!$R11:$R14)</f>
        <v>7.7416322260465575E-2</v>
      </c>
      <c r="AR12" s="40">
        <f>SUM('Valores Correntes'!L11:L14)/SUM('Valores Correntes'!$R11:$R14)</f>
        <v>0.12433741127906152</v>
      </c>
      <c r="AS12" s="40">
        <f>SUM('Valores Correntes'!M11:M14)/SUM('Valores Correntes'!$R11:$R14)</f>
        <v>0.14074367533085108</v>
      </c>
      <c r="AT12" s="40">
        <f>SUM('Valores Correntes'!N11:N14)/SUM('Valores Correntes'!$R11:$R14)</f>
        <v>0.13536373165212121</v>
      </c>
      <c r="AU12" s="40">
        <f>SUM('Valores Correntes'!O11:O14)/SUM('Valores Correntes'!$R11:$R14)</f>
        <v>0.60740894505908161</v>
      </c>
      <c r="AV12" s="40">
        <f>SUM('Valores Correntes'!P11:P14)/SUM('Valores Correntes'!$R11:$R14)</f>
        <v>0.87870001402426101</v>
      </c>
      <c r="AW12" s="40">
        <f>SUM('Valores Correntes'!Q11:Q14)/SUM('Valores Correntes'!$R11:$R14)</f>
        <v>0.12129998597573807</v>
      </c>
      <c r="AY12" s="4" t="s">
        <v>110</v>
      </c>
    </row>
    <row r="13" spans="2:68" x14ac:dyDescent="0.3">
      <c r="B13" s="4" t="s">
        <v>109</v>
      </c>
      <c r="C13" s="40">
        <f>SUM('Valores Correntes'!S12:S15)/SUM('Valores Correntes'!$R12:$R15)</f>
        <v>0.64196487042958761</v>
      </c>
      <c r="D13" s="40">
        <f>SUM('Valores Correntes'!T12:T15)/SUM('Valores Correntes'!$R12:$R15)</f>
        <v>0.19876249518711933</v>
      </c>
      <c r="E13" s="40">
        <f t="shared" si="1"/>
        <v>0.18242615700770129</v>
      </c>
      <c r="F13" s="40">
        <f>SUM('Valores Correntes'!U12:U15)/SUM('Valores Correntes'!$R12:$R15)</f>
        <v>0.18758200110858678</v>
      </c>
      <c r="G13" s="40">
        <f>SUM('Valores Correntes'!V12:V15)/SUM('Valores Correntes'!$R12:$R15)</f>
        <v>-5.1558441008854941E-3</v>
      </c>
      <c r="H13" s="40">
        <f>SUM('Valores Correntes'!W12:W15)/SUM('Valores Correntes'!$R12:$R15)</f>
        <v>7.111707423497983E-2</v>
      </c>
      <c r="I13" s="40">
        <f>SUM('Valores Correntes'!X12:X15)/SUM('Valores Correntes'!$R12:$R15)</f>
        <v>9.4270596859389155E-2</v>
      </c>
      <c r="J13" s="40">
        <f>(SUM('Valores Correntes'!W12:W15)-SUM('Valores Correntes'!X12:X15))/SUM('Valores Correntes'!R12:R15)</f>
        <v>-2.3153522624409336E-2</v>
      </c>
      <c r="K13" s="41">
        <f>SUM('Valores Correntes'!R12:R15)/SUM('Valores Correntes'!R8:R11)-1</f>
        <v>6.6221304891741717E-2</v>
      </c>
      <c r="L13" t="str">
        <f t="shared" si="3"/>
        <v>1998.III</v>
      </c>
      <c r="M13" s="41">
        <f t="shared" si="4"/>
        <v>6.622130489173976E-2</v>
      </c>
      <c r="N13" s="39">
        <f>C9*(SUM('Valores Correntes'!S12:S15)/SUM('Valores Correntes'!S8:S11)-1)</f>
        <v>2.7475179835992375E-2</v>
      </c>
      <c r="O13" s="39">
        <f>D9*(SUM('Valores Correntes'!T12:T15)/SUM('Valores Correntes'!T8:T11)-1)</f>
        <v>1.3762706350337769E-2</v>
      </c>
      <c r="P13" s="39">
        <f>F9*(SUM('Valores Correntes'!U12:U15)/SUM('Valores Correntes'!U8:U11)-1)</f>
        <v>8.6869456245823196E-3</v>
      </c>
      <c r="Q13" s="39">
        <f>G9*(SUM('Valores Correntes'!V12:V15)/SUM('Valores Correntes'!V8:V11)-1)</f>
        <v>1.3413580651128621E-2</v>
      </c>
      <c r="R13" s="39">
        <f>H9*(SUM('Valores Correntes'!W12:W15)/SUM('Valores Correntes'!W8:W11)-1)</f>
        <v>7.371109291144688E-3</v>
      </c>
      <c r="S13" s="39">
        <f>I9*(SUM('Valores Correntes'!X12:X15)/SUM('Valores Correntes'!X8:X11)-1)</f>
        <v>4.4882168614459993E-3</v>
      </c>
      <c r="T13" s="40">
        <f>((SUM('Valores Correntes'!W12:W15)-SUM('Valores Correntes'!X12:X15))/(SUM('Valores Correntes'!W8:W11)-SUM('Valores Correntes'!X8:X11))-1)*J9</f>
        <v>2.8828924296986826E-3</v>
      </c>
      <c r="U13" s="40">
        <v>0.34369999999999995</v>
      </c>
      <c r="W13" t="s">
        <v>109</v>
      </c>
      <c r="X13" s="40">
        <f>SUM('Valores Correntes'!S12:S15)/SUM('Valores Correntes'!$R12:$R15)</f>
        <v>0.64196487042958761</v>
      </c>
      <c r="Y13" s="40">
        <f>SUM('Valores Correntes'!T12:T15)/SUM('Valores Correntes'!$R12:$R15)</f>
        <v>0.19876249518711933</v>
      </c>
      <c r="Z13" s="40">
        <f t="shared" si="2"/>
        <v>0.18242615700770129</v>
      </c>
      <c r="AA13" s="40">
        <f>SUM('Valores Correntes'!U12:U15)/SUM('Valores Correntes'!$R12:$R15)</f>
        <v>0.18758200110858678</v>
      </c>
      <c r="AB13" s="40">
        <f>SUM('Valores Correntes'!V12:V15)/SUM('Valores Correntes'!$R12:$R15)</f>
        <v>-5.1558441008854941E-3</v>
      </c>
      <c r="AC13" s="40">
        <f>SUM('Valores Correntes'!W12:W15)/SUM('Valores Correntes'!$R12:$R15)</f>
        <v>7.111707423497983E-2</v>
      </c>
      <c r="AD13" s="40">
        <f>SUM('Valores Correntes'!X12:X15)/SUM('Valores Correntes'!$R12:$R15)</f>
        <v>9.4270596859389155E-2</v>
      </c>
      <c r="AE13" s="40">
        <f>(SUM('Valores Correntes'!W12:W15)-SUM('Valores Correntes'!X12:X15))/SUM('Valores Correntes'!R12:R15)</f>
        <v>-2.3153522624409336E-2</v>
      </c>
      <c r="AG13" s="4" t="s">
        <v>109</v>
      </c>
      <c r="AH13" s="40">
        <f>SUM('Valores Correntes'!B12:B15)/SUM('Valores Correntes'!$R12:$R15)</f>
        <v>4.9005086894444778E-2</v>
      </c>
      <c r="AI13" s="40">
        <f>SUM('Valores Correntes'!C12:C15)/SUM('Valores Correntes'!$R12:$R15)</f>
        <v>5.5175110660272472E-3</v>
      </c>
      <c r="AJ13" s="40">
        <f>SUM('Valores Correntes'!D12:D15)/SUM('Valores Correntes'!$R12:$R15)</f>
        <v>0.12286277970079207</v>
      </c>
      <c r="AK13" s="40">
        <f>SUM('Valores Correntes'!E12:E15)/SUM('Valores Correntes'!$R12:$R15)</f>
        <v>2.4061672441485757E-2</v>
      </c>
      <c r="AL13" s="40">
        <f>SUM('Valores Correntes'!F12:F15)/SUM('Valores Correntes'!$R12:$R15)</f>
        <v>6.9919111909855822E-2</v>
      </c>
      <c r="AM13" s="40">
        <f>SUM('Valores Correntes'!G12:G15)/SUM('Valores Correntes'!$R12:$R15)</f>
        <v>0.22236107511816083</v>
      </c>
      <c r="AN13" s="40">
        <f>SUM('Valores Correntes'!H12:H15)/SUM('Valores Correntes'!$R12:$R15)</f>
        <v>6.6709899989557231E-2</v>
      </c>
      <c r="AO13" s="40">
        <f>SUM('Valores Correntes'!I12:I15)/SUM('Valores Correntes'!$R12:$R15)</f>
        <v>3.0191866714164999E-2</v>
      </c>
      <c r="AP13" s="40">
        <f>SUM('Valores Correntes'!J12:J15)/SUM('Valores Correntes'!$R12:$R15)</f>
        <v>3.2414344981358013E-2</v>
      </c>
      <c r="AQ13" s="40">
        <f>SUM('Valores Correntes'!K12:K15)/SUM('Valores Correntes'!$R12:$R15)</f>
        <v>7.803544931538163E-2</v>
      </c>
      <c r="AR13" s="40">
        <f>SUM('Valores Correntes'!L12:L15)/SUM('Valores Correntes'!$R12:$R15)</f>
        <v>0.12414353929135215</v>
      </c>
      <c r="AS13" s="40">
        <f>SUM('Valores Correntes'!M12:M15)/SUM('Valores Correntes'!$R12:$R15)</f>
        <v>0.14102560196676897</v>
      </c>
      <c r="AT13" s="40">
        <f>SUM('Valores Correntes'!N12:N15)/SUM('Valores Correntes'!$R12:$R15)</f>
        <v>0.13578105693448977</v>
      </c>
      <c r="AU13" s="40">
        <f>SUM('Valores Correntes'!O12:O15)/SUM('Valores Correntes'!$R12:$R15)</f>
        <v>0.60830175919307239</v>
      </c>
      <c r="AV13" s="40">
        <f>SUM('Valores Correntes'!P12:P15)/SUM('Valores Correntes'!$R12:$R15)</f>
        <v>0.87966792120567827</v>
      </c>
      <c r="AW13" s="40">
        <f>SUM('Valores Correntes'!Q12:Q15)/SUM('Valores Correntes'!$R12:$R15)</f>
        <v>0.12033207879432078</v>
      </c>
      <c r="AY13" s="4" t="s">
        <v>109</v>
      </c>
    </row>
    <row r="14" spans="2:68" x14ac:dyDescent="0.3">
      <c r="B14" s="4" t="s">
        <v>108</v>
      </c>
      <c r="C14" s="40">
        <f>SUM('Valores Correntes'!S13:S16)/SUM('Valores Correntes'!$R13:$R16)</f>
        <v>0.64142300757545567</v>
      </c>
      <c r="D14" s="40">
        <f>SUM('Valores Correntes'!T13:T16)/SUM('Valores Correntes'!$R13:$R16)</f>
        <v>0.20070531584070514</v>
      </c>
      <c r="E14" s="40">
        <f t="shared" si="1"/>
        <v>0.18164751917307587</v>
      </c>
      <c r="F14" s="40">
        <f>SUM('Valores Correntes'!U13:U16)/SUM('Valores Correntes'!$R13:$R16)</f>
        <v>0.1854234849937316</v>
      </c>
      <c r="G14" s="40">
        <f>SUM('Valores Correntes'!V13:V16)/SUM('Valores Correntes'!$R13:$R16)</f>
        <v>-3.7759658206557361E-3</v>
      </c>
      <c r="H14" s="40">
        <f>SUM('Valores Correntes'!W13:W16)/SUM('Valores Correntes'!$R13:$R16)</f>
        <v>7.0305003346416484E-2</v>
      </c>
      <c r="I14" s="40">
        <f>SUM('Valores Correntes'!X13:X16)/SUM('Valores Correntes'!$R13:$R16)</f>
        <v>9.4080845935653717E-2</v>
      </c>
      <c r="J14" s="40">
        <f>(SUM('Valores Correntes'!W13:W16)-SUM('Valores Correntes'!X13:X16))/SUM('Valores Correntes'!R13:R16)</f>
        <v>-2.3775842589237244E-2</v>
      </c>
      <c r="K14" s="41">
        <f>SUM('Valores Correntes'!R13:R16)/SUM('Valores Correntes'!R9:R12)-1</f>
        <v>5.2791086519145436E-2</v>
      </c>
      <c r="L14" t="str">
        <f t="shared" si="3"/>
        <v>1998.IV</v>
      </c>
      <c r="M14" s="41">
        <f t="shared" si="4"/>
        <v>5.2791086519144555E-2</v>
      </c>
      <c r="N14" s="39">
        <f>C10*(SUM('Valores Correntes'!S13:S16)/SUM('Valores Correntes'!S9:S12)-1)</f>
        <v>2.2188128139029383E-2</v>
      </c>
      <c r="O14" s="39">
        <f>D10*(SUM('Valores Correntes'!T13:T16)/SUM('Valores Correntes'!T9:T12)-1)</f>
        <v>1.5947819522063731E-2</v>
      </c>
      <c r="P14" s="39">
        <f>F10*(SUM('Valores Correntes'!U13:U16)/SUM('Valores Correntes'!U9:U12)-1)</f>
        <v>3.9831809970053917E-3</v>
      </c>
      <c r="Q14" s="39">
        <f>G10*(SUM('Valores Correntes'!V13:V16)/SUM('Valores Correntes'!V9:V12)-1)</f>
        <v>9.6138519258355225E-3</v>
      </c>
      <c r="R14" s="39">
        <f>H10*(SUM('Valores Correntes'!W13:W16)/SUM('Valores Correntes'!W9:W12)-1)</f>
        <v>4.1799850879412521E-3</v>
      </c>
      <c r="S14" s="39">
        <f>I10*(SUM('Valores Correntes'!X13:X16)/SUM('Valores Correntes'!X9:X12)-1)</f>
        <v>3.1218791527307089E-3</v>
      </c>
      <c r="T14" s="40">
        <f>((SUM('Valores Correntes'!W13:W16)-SUM('Valores Correntes'!X13:X16))/(SUM('Valores Correntes'!W9:W12)-SUM('Valores Correntes'!X9:X12))-1)*J10</f>
        <v>1.0581059352105327E-3</v>
      </c>
      <c r="U14" s="40">
        <v>0.30890000000000001</v>
      </c>
      <c r="W14" t="s">
        <v>108</v>
      </c>
      <c r="X14" s="40">
        <f>SUM('Valores Correntes'!S13:S16)/SUM('Valores Correntes'!$R13:$R16)</f>
        <v>0.64142300757545567</v>
      </c>
      <c r="Y14" s="40">
        <f>SUM('Valores Correntes'!T13:T16)/SUM('Valores Correntes'!$R13:$R16)</f>
        <v>0.20070531584070514</v>
      </c>
      <c r="Z14" s="40">
        <f t="shared" si="2"/>
        <v>0.18164751917307587</v>
      </c>
      <c r="AA14" s="40">
        <f>SUM('Valores Correntes'!U13:U16)/SUM('Valores Correntes'!$R13:$R16)</f>
        <v>0.1854234849937316</v>
      </c>
      <c r="AB14" s="40">
        <f>SUM('Valores Correntes'!V13:V16)/SUM('Valores Correntes'!$R13:$R16)</f>
        <v>-3.7759658206557361E-3</v>
      </c>
      <c r="AC14" s="40">
        <f>SUM('Valores Correntes'!W13:W16)/SUM('Valores Correntes'!$R13:$R16)</f>
        <v>7.0305003346416484E-2</v>
      </c>
      <c r="AD14" s="40">
        <f>SUM('Valores Correntes'!X13:X16)/SUM('Valores Correntes'!$R13:$R16)</f>
        <v>9.4080845935653717E-2</v>
      </c>
      <c r="AE14" s="40">
        <f>(SUM('Valores Correntes'!W13:W16)-SUM('Valores Correntes'!X13:X16))/SUM('Valores Correntes'!R13:R16)</f>
        <v>-2.3775842589237244E-2</v>
      </c>
      <c r="AG14" s="4" t="s">
        <v>108</v>
      </c>
      <c r="AH14" s="40">
        <f>SUM('Valores Correntes'!B13:B16)/SUM('Valores Correntes'!$R13:$R16)</f>
        <v>4.7500447875663203E-2</v>
      </c>
      <c r="AI14" s="40">
        <f>SUM('Valores Correntes'!C13:C16)/SUM('Valores Correntes'!$R13:$R16)</f>
        <v>5.4791782892246359E-3</v>
      </c>
      <c r="AJ14" s="40">
        <f>SUM('Valores Correntes'!D13:D16)/SUM('Valores Correntes'!$R13:$R16)</f>
        <v>0.12155137194010109</v>
      </c>
      <c r="AK14" s="40">
        <f>SUM('Valores Correntes'!E13:E16)/SUM('Valores Correntes'!$R13:$R16)</f>
        <v>2.4613540862507902E-2</v>
      </c>
      <c r="AL14" s="40">
        <f>SUM('Valores Correntes'!F13:F16)/SUM('Valores Correntes'!$R13:$R16)</f>
        <v>6.9543812702832775E-2</v>
      </c>
      <c r="AM14" s="40">
        <f>SUM('Valores Correntes'!G13:G16)/SUM('Valores Correntes'!$R13:$R16)</f>
        <v>0.22118790379466638</v>
      </c>
      <c r="AN14" s="40">
        <f>SUM('Valores Correntes'!H13:H16)/SUM('Valores Correntes'!$R13:$R16)</f>
        <v>6.5781032895325095E-2</v>
      </c>
      <c r="AO14" s="40">
        <f>SUM('Valores Correntes'!I13:I16)/SUM('Valores Correntes'!$R13:$R16)</f>
        <v>2.8991405207087595E-2</v>
      </c>
      <c r="AP14" s="40">
        <f>SUM('Valores Correntes'!J13:J16)/SUM('Valores Correntes'!$R13:$R16)</f>
        <v>3.3849889348591705E-2</v>
      </c>
      <c r="AQ14" s="40">
        <f>SUM('Valores Correntes'!K13:K16)/SUM('Valores Correntes'!$R13:$R16)</f>
        <v>7.9388705308290689E-2</v>
      </c>
      <c r="AR14" s="40">
        <f>SUM('Valores Correntes'!L13:L16)/SUM('Valores Correntes'!$R13:$R16)</f>
        <v>0.12463568878923632</v>
      </c>
      <c r="AS14" s="40">
        <f>SUM('Valores Correntes'!M13:M16)/SUM('Valores Correntes'!$R13:$R16)</f>
        <v>0.14025873257345947</v>
      </c>
      <c r="AT14" s="40">
        <f>SUM('Valores Correntes'!N13:N16)/SUM('Valores Correntes'!$R13:$R16)</f>
        <v>0.13828047635936308</v>
      </c>
      <c r="AU14" s="40">
        <f>SUM('Valores Correntes'!O13:O16)/SUM('Valores Correntes'!$R13:$R16)</f>
        <v>0.61118593048135428</v>
      </c>
      <c r="AV14" s="40">
        <f>SUM('Valores Correntes'!P13:P16)/SUM('Valores Correntes'!$R13:$R16)</f>
        <v>0.87987428215168439</v>
      </c>
      <c r="AW14" s="40">
        <f>SUM('Valores Correntes'!Q13:Q16)/SUM('Valores Correntes'!$R13:$R16)</f>
        <v>0.12012571784831565</v>
      </c>
      <c r="AY14" s="4" t="s">
        <v>108</v>
      </c>
    </row>
    <row r="15" spans="2:68" x14ac:dyDescent="0.3">
      <c r="B15" s="3" t="s">
        <v>107</v>
      </c>
      <c r="C15" s="40">
        <f>SUM('Valores Correntes'!S14:S17)/SUM('Valores Correntes'!$R14:$R17)</f>
        <v>0.63964322589217748</v>
      </c>
      <c r="D15" s="40">
        <f>SUM('Valores Correntes'!T14:T17)/SUM('Valores Correntes'!$R14:$R17)</f>
        <v>0.19958967993653293</v>
      </c>
      <c r="E15" s="40">
        <f t="shared" si="1"/>
        <v>0.18230373690959048</v>
      </c>
      <c r="F15" s="40">
        <f>SUM('Valores Correntes'!U14:U17)/SUM('Valores Correntes'!$R14:$R17)</f>
        <v>0.18124634576210347</v>
      </c>
      <c r="G15" s="40">
        <f>SUM('Valores Correntes'!V14:V17)/SUM('Valores Correntes'!$R14:$R17)</f>
        <v>1.0573911474870226E-3</v>
      </c>
      <c r="H15" s="40">
        <f>SUM('Valores Correntes'!W14:W17)/SUM('Valores Correntes'!$R14:$R17)</f>
        <v>7.5222091204379574E-2</v>
      </c>
      <c r="I15" s="40">
        <f>SUM('Valores Correntes'!X14:X17)/SUM('Valores Correntes'!$R14:$R17)</f>
        <v>9.675873394268085E-2</v>
      </c>
      <c r="J15" s="40">
        <f>(SUM('Valores Correntes'!W14:W17)-SUM('Valores Correntes'!X14:X17))/SUM('Valores Correntes'!R14:R17)</f>
        <v>-2.1536642738301279E-2</v>
      </c>
      <c r="K15" s="41">
        <f>SUM('Valores Correntes'!R14:R17)/SUM('Valores Correntes'!R10:R13)-1</f>
        <v>5.0218670501701146E-2</v>
      </c>
      <c r="L15" t="str">
        <f t="shared" si="3"/>
        <v>1999.I</v>
      </c>
      <c r="M15" s="41">
        <f t="shared" si="4"/>
        <v>5.0218670501700362E-2</v>
      </c>
      <c r="N15" s="39">
        <f>C11*(SUM('Valores Correntes'!S14:S17)/SUM('Valores Correntes'!S10:S13)-1)</f>
        <v>2.0254384565454208E-2</v>
      </c>
      <c r="O15" s="39">
        <f>D11*(SUM('Valores Correntes'!T14:T17)/SUM('Valores Correntes'!T10:T13)-1)</f>
        <v>1.2592271555611193E-2</v>
      </c>
      <c r="P15" s="39">
        <f>F11*(SUM('Valores Correntes'!U14:U17)/SUM('Valores Correntes'!U10:U13)-1)</f>
        <v>-5.9874827212623015E-4</v>
      </c>
      <c r="Q15" s="39">
        <f>G11*(SUM('Valores Correntes'!V14:V17)/SUM('Valores Correntes'!V10:V13)-1)</f>
        <v>1.5520219880337085E-2</v>
      </c>
      <c r="R15" s="39">
        <f>H11*(SUM('Valores Correntes'!W14:W17)/SUM('Valores Correntes'!W10:W13)-1)</f>
        <v>7.326915189052899E-3</v>
      </c>
      <c r="S15" s="39">
        <f>I11*(SUM('Valores Correntes'!X14:X17)/SUM('Valores Correntes'!X10:X13)-1)</f>
        <v>4.8763724166287865E-3</v>
      </c>
      <c r="T15" s="40">
        <f>((SUM('Valores Correntes'!W14:W17)-SUM('Valores Correntes'!X14:X17))/(SUM('Valores Correntes'!W10:W13)-SUM('Valores Correntes'!X10:X13))-1)*J11</f>
        <v>2.4505427724241038E-3</v>
      </c>
      <c r="U15" s="40">
        <v>0.42499999999999999</v>
      </c>
      <c r="W15" t="s">
        <v>107</v>
      </c>
      <c r="X15" s="40">
        <f>SUM('Valores Correntes'!S14:S17)/SUM('Valores Correntes'!$R14:$R17)</f>
        <v>0.63964322589217748</v>
      </c>
      <c r="Y15" s="40">
        <f>SUM('Valores Correntes'!T14:T17)/SUM('Valores Correntes'!$R14:$R17)</f>
        <v>0.19958967993653293</v>
      </c>
      <c r="Z15" s="40">
        <f t="shared" si="2"/>
        <v>0.18230373690959048</v>
      </c>
      <c r="AA15" s="40">
        <f>SUM('Valores Correntes'!U14:U17)/SUM('Valores Correntes'!$R14:$R17)</f>
        <v>0.18124634576210347</v>
      </c>
      <c r="AB15" s="40">
        <f>SUM('Valores Correntes'!V14:V17)/SUM('Valores Correntes'!$R14:$R17)</f>
        <v>1.0573911474870226E-3</v>
      </c>
      <c r="AC15" s="40">
        <f>SUM('Valores Correntes'!W14:W17)/SUM('Valores Correntes'!$R14:$R17)</f>
        <v>7.5222091204379574E-2</v>
      </c>
      <c r="AD15" s="40">
        <f>SUM('Valores Correntes'!X14:X17)/SUM('Valores Correntes'!$R14:$R17)</f>
        <v>9.675873394268085E-2</v>
      </c>
      <c r="AE15" s="40">
        <f>(SUM('Valores Correntes'!W14:W17)-SUM('Valores Correntes'!X14:X17))/SUM('Valores Correntes'!R14:R17)</f>
        <v>-2.1536642738301279E-2</v>
      </c>
      <c r="AG15" s="3" t="s">
        <v>107</v>
      </c>
      <c r="AH15" s="40">
        <f>SUM('Valores Correntes'!B14:B17)/SUM('Valores Correntes'!$R14:$R17)</f>
        <v>4.908341967535463E-2</v>
      </c>
      <c r="AI15" s="40">
        <f>SUM('Valores Correntes'!C14:C17)/SUM('Valores Correntes'!$R14:$R17)</f>
        <v>5.57254446737888E-3</v>
      </c>
      <c r="AJ15" s="40">
        <f>SUM('Valores Correntes'!D14:D17)/SUM('Valores Correntes'!$R14:$R17)</f>
        <v>0.11868422949480473</v>
      </c>
      <c r="AK15" s="40">
        <f>SUM('Valores Correntes'!E14:E17)/SUM('Valores Correntes'!$R14:$R17)</f>
        <v>2.4528022232789968E-2</v>
      </c>
      <c r="AL15" s="40">
        <f>SUM('Valores Correntes'!F14:F17)/SUM('Valores Correntes'!$R14:$R17)</f>
        <v>6.7722928246483863E-2</v>
      </c>
      <c r="AM15" s="40">
        <f>SUM('Valores Correntes'!G14:G17)/SUM('Valores Correntes'!$R14:$R17)</f>
        <v>0.21650772444145744</v>
      </c>
      <c r="AN15" s="40">
        <f>SUM('Valores Correntes'!H14:H17)/SUM('Valores Correntes'!$R14:$R17)</f>
        <v>6.5237849329890019E-2</v>
      </c>
      <c r="AO15" s="40">
        <f>SUM('Valores Correntes'!I14:I17)/SUM('Valores Correntes'!$R14:$R17)</f>
        <v>2.9298022271385084E-2</v>
      </c>
      <c r="AP15" s="40">
        <f>SUM('Valores Correntes'!J14:J17)/SUM('Valores Correntes'!$R14:$R17)</f>
        <v>3.4863128704148046E-2</v>
      </c>
      <c r="AQ15" s="40">
        <f>SUM('Valores Correntes'!K14:K17)/SUM('Valores Correntes'!$R14:$R17)</f>
        <v>7.7856079681776075E-2</v>
      </c>
      <c r="AR15" s="40">
        <f>SUM('Valores Correntes'!L14:L17)/SUM('Valores Correntes'!$R14:$R17)</f>
        <v>0.12199532815398303</v>
      </c>
      <c r="AS15" s="40">
        <f>SUM('Valores Correntes'!M14:M17)/SUM('Valores Correntes'!$R14:$R17)</f>
        <v>0.14339916007485864</v>
      </c>
      <c r="AT15" s="40">
        <f>SUM('Valores Correntes'!N14:N17)/SUM('Valores Correntes'!$R14:$R17)</f>
        <v>0.13875312256145036</v>
      </c>
      <c r="AU15" s="40">
        <f>SUM('Valores Correntes'!O14:O17)/SUM('Valores Correntes'!$R14:$R17)</f>
        <v>0.61140269077749154</v>
      </c>
      <c r="AV15" s="40">
        <f>SUM('Valores Correntes'!P14:P17)/SUM('Valores Correntes'!$R14:$R17)</f>
        <v>0.8769938348943046</v>
      </c>
      <c r="AW15" s="40">
        <f>SUM('Valores Correntes'!Q14:Q17)/SUM('Valores Correntes'!$R14:$R17)</f>
        <v>0.12300616510569656</v>
      </c>
      <c r="AY15" s="3" t="s">
        <v>107</v>
      </c>
    </row>
    <row r="16" spans="2:68" x14ac:dyDescent="0.3">
      <c r="B16" s="3" t="s">
        <v>106</v>
      </c>
      <c r="C16" s="40">
        <f>SUM('Valores Correntes'!S15:S18)/SUM('Valores Correntes'!$R15:$R18)</f>
        <v>0.6399617290352696</v>
      </c>
      <c r="D16" s="40">
        <f>SUM('Valores Correntes'!T15:T18)/SUM('Valores Correntes'!$R15:$R18)</f>
        <v>0.19871380237487826</v>
      </c>
      <c r="E16" s="40">
        <f t="shared" si="1"/>
        <v>0.18268762446100195</v>
      </c>
      <c r="F16" s="40">
        <f>SUM('Valores Correntes'!U15:U18)/SUM('Valores Correntes'!$R15:$R18)</f>
        <v>0.17712011158302962</v>
      </c>
      <c r="G16" s="40">
        <f>SUM('Valores Correntes'!V15:V18)/SUM('Valores Correntes'!$R15:$R18)</f>
        <v>5.5675128779723217E-3</v>
      </c>
      <c r="H16" s="40">
        <f>SUM('Valores Correntes'!W15:W18)/SUM('Valores Correntes'!$R15:$R18)</f>
        <v>7.9729869410721119E-2</v>
      </c>
      <c r="I16" s="40">
        <f>SUM('Valores Correntes'!X15:X18)/SUM('Valores Correntes'!$R15:$R18)</f>
        <v>0.10109302528187106</v>
      </c>
      <c r="J16" s="40">
        <f>(SUM('Valores Correntes'!W15:W18)-SUM('Valores Correntes'!X15:X18))/SUM('Valores Correntes'!R15:R18)</f>
        <v>-2.1363155871149935E-2</v>
      </c>
      <c r="K16" s="41">
        <f>SUM('Valores Correntes'!R15:R18)/SUM('Valores Correntes'!R11:R14)-1</f>
        <v>4.6948748790301309E-2</v>
      </c>
      <c r="L16" t="str">
        <f t="shared" si="3"/>
        <v>1999.II</v>
      </c>
      <c r="M16" s="41">
        <f t="shared" si="4"/>
        <v>4.6948748790301767E-2</v>
      </c>
      <c r="N16" s="39">
        <f>C12*(SUM('Valores Correntes'!S15:S18)/SUM('Valores Correntes'!S11:S14)-1)</f>
        <v>2.6252997309544109E-2</v>
      </c>
      <c r="O16" s="39">
        <f>D12*(SUM('Valores Correntes'!T15:T18)/SUM('Valores Correntes'!T11:T14)-1)</f>
        <v>1.0952251597250592E-2</v>
      </c>
      <c r="P16" s="39">
        <f>F12*(SUM('Valores Correntes'!U15:U18)/SUM('Valores Correntes'!U11:U14)-1)</f>
        <v>-4.0463816969029459E-3</v>
      </c>
      <c r="Q16" s="39">
        <f>G12*(SUM('Valores Correntes'!V15:V18)/SUM('Valores Correntes'!V11:V14)-1)</f>
        <v>1.2661325114795821E-2</v>
      </c>
      <c r="R16" s="39">
        <f>H12*(SUM('Valores Correntes'!W15:W18)/SUM('Valores Correntes'!W11:W14)-1)</f>
        <v>1.1762160342807412E-2</v>
      </c>
      <c r="S16" s="39">
        <f>I12*(SUM('Valores Correntes'!X15:X18)/SUM('Valores Correntes'!X11:X14)-1)</f>
        <v>1.0633603877193226E-2</v>
      </c>
      <c r="T16" s="40">
        <f>((SUM('Valores Correntes'!W15:W18)-SUM('Valores Correntes'!X15:X18))/(SUM('Valores Correntes'!W11:W14)-SUM('Valores Correntes'!X11:X14))-1)*J12</f>
        <v>1.1285564656141891E-3</v>
      </c>
      <c r="U16" s="40">
        <v>0.21479999999999999</v>
      </c>
      <c r="W16" t="s">
        <v>106</v>
      </c>
      <c r="X16" s="40">
        <f>SUM('Valores Correntes'!S15:S18)/SUM('Valores Correntes'!$R15:$R18)</f>
        <v>0.6399617290352696</v>
      </c>
      <c r="Y16" s="40">
        <f>SUM('Valores Correntes'!T15:T18)/SUM('Valores Correntes'!$R15:$R18)</f>
        <v>0.19871380237487826</v>
      </c>
      <c r="Z16" s="40">
        <f t="shared" si="2"/>
        <v>0.18268762446100195</v>
      </c>
      <c r="AA16" s="40">
        <f>SUM('Valores Correntes'!U15:U18)/SUM('Valores Correntes'!$R15:$R18)</f>
        <v>0.17712011158302962</v>
      </c>
      <c r="AB16" s="40">
        <f>SUM('Valores Correntes'!V15:V18)/SUM('Valores Correntes'!$R15:$R18)</f>
        <v>5.5675128779723217E-3</v>
      </c>
      <c r="AC16" s="40">
        <f>SUM('Valores Correntes'!W15:W18)/SUM('Valores Correntes'!$R15:$R18)</f>
        <v>7.9729869410721119E-2</v>
      </c>
      <c r="AD16" s="40">
        <f>SUM('Valores Correntes'!X15:X18)/SUM('Valores Correntes'!$R15:$R18)</f>
        <v>0.10109302528187106</v>
      </c>
      <c r="AE16" s="40">
        <f>(SUM('Valores Correntes'!W15:W18)-SUM('Valores Correntes'!X15:X18))/SUM('Valores Correntes'!R15:R18)</f>
        <v>-2.1363155871149935E-2</v>
      </c>
      <c r="AG16" s="3" t="s">
        <v>106</v>
      </c>
      <c r="AH16" s="40">
        <f>SUM('Valores Correntes'!B15:B18)/SUM('Valores Correntes'!$R15:$R18)</f>
        <v>4.7596429667598562E-2</v>
      </c>
      <c r="AI16" s="40">
        <f>SUM('Valores Correntes'!C15:C18)/SUM('Valores Correntes'!$R15:$R18)</f>
        <v>5.9076223813386043E-3</v>
      </c>
      <c r="AJ16" s="40">
        <f>SUM('Valores Correntes'!D15:D18)/SUM('Valores Correntes'!$R15:$R18)</f>
        <v>0.12074362785193282</v>
      </c>
      <c r="AK16" s="40">
        <f>SUM('Valores Correntes'!E15:E18)/SUM('Valores Correntes'!$R15:$R18)</f>
        <v>2.4647976273358966E-2</v>
      </c>
      <c r="AL16" s="40">
        <f>SUM('Valores Correntes'!F15:F18)/SUM('Valores Correntes'!$R15:$R18)</f>
        <v>6.5656798713791417E-2</v>
      </c>
      <c r="AM16" s="40">
        <f>SUM('Valores Correntes'!G15:G18)/SUM('Valores Correntes'!$R15:$R18)</f>
        <v>0.21695602522042187</v>
      </c>
      <c r="AN16" s="40">
        <f>SUM('Valores Correntes'!H15:H18)/SUM('Valores Correntes'!$R15:$R18)</f>
        <v>6.4846716070879828E-2</v>
      </c>
      <c r="AO16" s="40">
        <f>SUM('Valores Correntes'!I15:I18)/SUM('Valores Correntes'!$R15:$R18)</f>
        <v>2.8395740494170596E-2</v>
      </c>
      <c r="AP16" s="40">
        <f>SUM('Valores Correntes'!J15:J18)/SUM('Valores Correntes'!$R15:$R18)</f>
        <v>3.5022964002867939E-2</v>
      </c>
      <c r="AQ16" s="40">
        <f>SUM('Valores Correntes'!K15:K18)/SUM('Valores Correntes'!$R15:$R18)</f>
        <v>7.6230047064036965E-2</v>
      </c>
      <c r="AR16" s="40">
        <f>SUM('Valores Correntes'!L15:L18)/SUM('Valores Correntes'!$R15:$R18)</f>
        <v>0.11934133811796319</v>
      </c>
      <c r="AS16" s="40">
        <f>SUM('Valores Correntes'!M15:M18)/SUM('Valores Correntes'!$R15:$R18)</f>
        <v>0.14680056324145463</v>
      </c>
      <c r="AT16" s="40">
        <f>SUM('Valores Correntes'!N15:N18)/SUM('Valores Correntes'!$R15:$R18)</f>
        <v>0.13909585286196116</v>
      </c>
      <c r="AU16" s="40">
        <f>SUM('Valores Correntes'!O15:O18)/SUM('Valores Correntes'!$R15:$R18)</f>
        <v>0.60973322185333467</v>
      </c>
      <c r="AV16" s="40">
        <f>SUM('Valores Correntes'!P15:P18)/SUM('Valores Correntes'!$R15:$R18)</f>
        <v>0.87428567674135582</v>
      </c>
      <c r="AW16" s="40">
        <f>SUM('Valores Correntes'!Q15:Q18)/SUM('Valores Correntes'!$R15:$R18)</f>
        <v>0.12571432325864548</v>
      </c>
      <c r="AY16" s="3" t="s">
        <v>106</v>
      </c>
    </row>
    <row r="17" spans="2:51" x14ac:dyDescent="0.3">
      <c r="B17" s="3" t="s">
        <v>105</v>
      </c>
      <c r="C17" s="40">
        <f>SUM('Valores Correntes'!S16:S19)/SUM('Valores Correntes'!$R16:$R19)</f>
        <v>0.64479149385662049</v>
      </c>
      <c r="D17" s="40">
        <f>SUM('Valores Correntes'!T16:T19)/SUM('Valores Correntes'!$R16:$R19)</f>
        <v>0.19957942089913433</v>
      </c>
      <c r="E17" s="40">
        <f t="shared" si="1"/>
        <v>0.17546970899005962</v>
      </c>
      <c r="F17" s="40">
        <f>SUM('Valores Correntes'!U16:U19)/SUM('Valores Correntes'!$R16:$R19)</f>
        <v>0.17321469569092793</v>
      </c>
      <c r="G17" s="40">
        <f>SUM('Valores Correntes'!V16:V19)/SUM('Valores Correntes'!$R16:$R19)</f>
        <v>2.2550132991316875E-3</v>
      </c>
      <c r="H17" s="40">
        <f>SUM('Valores Correntes'!W16:W19)/SUM('Valores Correntes'!$R16:$R19)</f>
        <v>8.6945979983014204E-2</v>
      </c>
      <c r="I17" s="40">
        <f>SUM('Valores Correntes'!X16:X19)/SUM('Valores Correntes'!$R16:$R19)</f>
        <v>0.10678660372882899</v>
      </c>
      <c r="J17" s="40">
        <f>(SUM('Valores Correntes'!W16:W19)-SUM('Valores Correntes'!X16:X19))/SUM('Valores Correntes'!R16:R19)</f>
        <v>-1.9840623745814787E-2</v>
      </c>
      <c r="K17" s="41">
        <f>SUM('Valores Correntes'!R16:R19)/SUM('Valores Correntes'!R12:R15)-1</f>
        <v>5.06107002011984E-2</v>
      </c>
      <c r="L17" t="str">
        <f t="shared" si="3"/>
        <v>1999.III</v>
      </c>
      <c r="M17" s="41">
        <f t="shared" si="4"/>
        <v>5.0610700201199267E-2</v>
      </c>
      <c r="N17" s="39">
        <f>C13*(SUM('Valores Correntes'!S16:S19)/SUM('Valores Correntes'!S12:S15)-1)</f>
        <v>3.5459972414893223E-2</v>
      </c>
      <c r="O17" s="39">
        <f>D13*(SUM('Valores Correntes'!T16:T19)/SUM('Valores Correntes'!T12:T15)-1)</f>
        <v>1.091777994946991E-2</v>
      </c>
      <c r="P17" s="39">
        <f>F13*(SUM('Valores Correntes'!U16:U19)/SUM('Valores Correntes'!U12:U15)-1)</f>
        <v>-5.60078838360345E-3</v>
      </c>
      <c r="Q17" s="39">
        <f>G13*(SUM('Valores Correntes'!V16:V19)/SUM('Valores Correntes'!V12:V15)-1)</f>
        <v>7.5249852020492503E-3</v>
      </c>
      <c r="R17" s="39">
        <f>H13*(SUM('Valores Correntes'!W16:W19)/SUM('Valores Correntes'!W12:W15)-1)</f>
        <v>2.0229302674654115E-2</v>
      </c>
      <c r="S17" s="39">
        <f>I13*(SUM('Valores Correntes'!X16:X19)/SUM('Valores Correntes'!X12:X15)-1)</f>
        <v>1.7920551656263772E-2</v>
      </c>
      <c r="T17" s="40">
        <f>((SUM('Valores Correntes'!W16:W19)-SUM('Valores Correntes'!X16:X19))/(SUM('Valores Correntes'!W12:W15)-SUM('Valores Correntes'!X12:X15))-1)*J13</f>
        <v>2.3087510183903374E-3</v>
      </c>
      <c r="U17" s="40">
        <v>0.19109999999999999</v>
      </c>
      <c r="W17" t="s">
        <v>105</v>
      </c>
      <c r="X17" s="40">
        <f>SUM('Valores Correntes'!S16:S19)/SUM('Valores Correntes'!$R16:$R19)</f>
        <v>0.64479149385662049</v>
      </c>
      <c r="Y17" s="40">
        <f>SUM('Valores Correntes'!T16:T19)/SUM('Valores Correntes'!$R16:$R19)</f>
        <v>0.19957942089913433</v>
      </c>
      <c r="Z17" s="40">
        <f t="shared" si="2"/>
        <v>0.17546970899005962</v>
      </c>
      <c r="AA17" s="40">
        <f>SUM('Valores Correntes'!U16:U19)/SUM('Valores Correntes'!$R16:$R19)</f>
        <v>0.17321469569092793</v>
      </c>
      <c r="AB17" s="40">
        <f>SUM('Valores Correntes'!V16:V19)/SUM('Valores Correntes'!$R16:$R19)</f>
        <v>2.2550132991316875E-3</v>
      </c>
      <c r="AC17" s="40">
        <f>SUM('Valores Correntes'!W16:W19)/SUM('Valores Correntes'!$R16:$R19)</f>
        <v>8.6945979983014204E-2</v>
      </c>
      <c r="AD17" s="40">
        <f>SUM('Valores Correntes'!X16:X19)/SUM('Valores Correntes'!$R16:$R19)</f>
        <v>0.10678660372882899</v>
      </c>
      <c r="AE17" s="40">
        <f>(SUM('Valores Correntes'!W16:W19)-SUM('Valores Correntes'!X16:X19))/SUM('Valores Correntes'!R16:R19)</f>
        <v>-1.9840623745814787E-2</v>
      </c>
      <c r="AG17" s="3" t="s">
        <v>105</v>
      </c>
      <c r="AH17" s="40">
        <f>SUM('Valores Correntes'!B16:B19)/SUM('Valores Correntes'!$R16:$R19)</f>
        <v>4.5528038432737686E-2</v>
      </c>
      <c r="AI17" s="40">
        <f>SUM('Valores Correntes'!C16:C19)/SUM('Valores Correntes'!$R16:$R19)</f>
        <v>6.6632045788313958E-3</v>
      </c>
      <c r="AJ17" s="40">
        <f>SUM('Valores Correntes'!D16:D19)/SUM('Valores Correntes'!$R16:$R19)</f>
        <v>0.12080012104806995</v>
      </c>
      <c r="AK17" s="40">
        <f>SUM('Valores Correntes'!E16:E19)/SUM('Valores Correntes'!$R16:$R19)</f>
        <v>2.537360819151404E-2</v>
      </c>
      <c r="AL17" s="40">
        <f>SUM('Valores Correntes'!F16:F19)/SUM('Valores Correntes'!$R16:$R19)</f>
        <v>6.3684987578207147E-2</v>
      </c>
      <c r="AM17" s="40">
        <f>SUM('Valores Correntes'!G16:G19)/SUM('Valores Correntes'!$R16:$R19)</f>
        <v>0.21652192139662257</v>
      </c>
      <c r="AN17" s="40">
        <f>SUM('Valores Correntes'!H16:H19)/SUM('Valores Correntes'!$R16:$R19)</f>
        <v>6.4601131078669216E-2</v>
      </c>
      <c r="AO17" s="40">
        <f>SUM('Valores Correntes'!I16:I19)/SUM('Valores Correntes'!$R16:$R19)</f>
        <v>2.7125235768833519E-2</v>
      </c>
      <c r="AP17" s="40">
        <f>SUM('Valores Correntes'!J16:J19)/SUM('Valores Correntes'!$R16:$R19)</f>
        <v>3.3742285410993313E-2</v>
      </c>
      <c r="AQ17" s="40">
        <f>SUM('Valores Correntes'!K16:K19)/SUM('Valores Correntes'!$R16:$R19)</f>
        <v>7.4825194815617058E-2</v>
      </c>
      <c r="AR17" s="40">
        <f>SUM('Valores Correntes'!L16:L19)/SUM('Valores Correntes'!$R16:$R19)</f>
        <v>0.11752718563808733</v>
      </c>
      <c r="AS17" s="40">
        <f>SUM('Valores Correntes'!M16:M19)/SUM('Valores Correntes'!$R16:$R19)</f>
        <v>0.15010764423380918</v>
      </c>
      <c r="AT17" s="40">
        <f>SUM('Valores Correntes'!N16:N19)/SUM('Valores Correntes'!$R16:$R19)</f>
        <v>0.13967848795533275</v>
      </c>
      <c r="AU17" s="40">
        <f>SUM('Valores Correntes'!O16:O19)/SUM('Valores Correntes'!$R16:$R19)</f>
        <v>0.60760716490134259</v>
      </c>
      <c r="AV17" s="40">
        <f>SUM('Valores Correntes'!P16:P19)/SUM('Valores Correntes'!$R16:$R19)</f>
        <v>0.869657124730703</v>
      </c>
      <c r="AW17" s="40">
        <f>SUM('Valores Correntes'!Q16:Q19)/SUM('Valores Correntes'!$R16:$R19)</f>
        <v>0.13034287526929747</v>
      </c>
      <c r="AY17" s="3" t="s">
        <v>105</v>
      </c>
    </row>
    <row r="18" spans="2:51" x14ac:dyDescent="0.3">
      <c r="B18" s="3" t="s">
        <v>104</v>
      </c>
      <c r="C18" s="40">
        <f>SUM('Valores Correntes'!S17:S20)/SUM('Valores Correntes'!$R17:$R20)</f>
        <v>0.64680119442927764</v>
      </c>
      <c r="D18" s="40">
        <f>SUM('Valores Correntes'!T17:T20)/SUM('Valores Correntes'!$R17:$R20)</f>
        <v>0.1978269076844662</v>
      </c>
      <c r="E18" s="40">
        <f t="shared" si="1"/>
        <v>0.17389559743376473</v>
      </c>
      <c r="F18" s="40">
        <f>SUM('Valores Correntes'!U17:U20)/SUM('Valores Correntes'!$R17:$R20)</f>
        <v>0.17016294218814471</v>
      </c>
      <c r="G18" s="40">
        <f>SUM('Valores Correntes'!V17:V20)/SUM('Valores Correntes'!$R17:$R20)</f>
        <v>3.7326552456200222E-3</v>
      </c>
      <c r="H18" s="40">
        <f>SUM('Valores Correntes'!W17:W20)/SUM('Valores Correntes'!$R17:$R20)</f>
        <v>9.5648982595650175E-2</v>
      </c>
      <c r="I18" s="40">
        <f>SUM('Valores Correntes'!X17:X20)/SUM('Valores Correntes'!$R17:$R20)</f>
        <v>0.11417268214315894</v>
      </c>
      <c r="J18" s="40">
        <f>(SUM('Valores Correntes'!W17:W20)-SUM('Valores Correntes'!X17:X20))/SUM('Valores Correntes'!R17:R20)</f>
        <v>-1.8523699547508765E-2</v>
      </c>
      <c r="K18" s="41">
        <f>SUM('Valores Correntes'!R17:R20)/SUM('Valores Correntes'!R13:R16)-1</f>
        <v>8.5159225864301913E-2</v>
      </c>
      <c r="L18" t="str">
        <f t="shared" si="3"/>
        <v>1999.IV</v>
      </c>
      <c r="M18" s="41">
        <f t="shared" si="4"/>
        <v>8.5159225864302343E-2</v>
      </c>
      <c r="N18" s="39">
        <f>C14*(SUM('Valores Correntes'!S17:S20)/SUM('Valores Correntes'!S13:S16)-1)</f>
        <v>6.0459275859525138E-2</v>
      </c>
      <c r="O18" s="39">
        <f>D14*(SUM('Valores Correntes'!T17:T20)/SUM('Valores Correntes'!T13:T16)-1)</f>
        <v>1.3968378157298948E-2</v>
      </c>
      <c r="P18" s="39">
        <f>F14*(SUM('Valores Correntes'!U17:U20)/SUM('Valores Correntes'!U13:U16)-1)</f>
        <v>-7.6959837805252898E-4</v>
      </c>
      <c r="Q18" s="39">
        <f>G14*(SUM('Valores Correntes'!V17:V20)/SUM('Valores Correntes'!V13:V16)-1)</f>
        <v>7.8264910974110858E-3</v>
      </c>
      <c r="R18" s="39">
        <f>H14*(SUM('Valores Correntes'!W17:W20)/SUM('Valores Correntes'!W13:W16)-1)</f>
        <v>3.348937256178737E-2</v>
      </c>
      <c r="S18" s="39">
        <f>I14*(SUM('Valores Correntes'!X17:X20)/SUM('Valores Correntes'!X13:X16)-1)</f>
        <v>2.9814693433667643E-2</v>
      </c>
      <c r="T18" s="40">
        <f>((SUM('Valores Correntes'!W17:W20)-SUM('Valores Correntes'!X17:X20))/(SUM('Valores Correntes'!W13:W16)-SUM('Valores Correntes'!X13:X16))-1)*J14</f>
        <v>3.6746791281197112E-3</v>
      </c>
      <c r="U18" s="40">
        <v>0.18770000000000001</v>
      </c>
      <c r="W18" t="s">
        <v>104</v>
      </c>
      <c r="X18" s="40">
        <f>SUM('Valores Correntes'!S17:S20)/SUM('Valores Correntes'!$R17:$R20)</f>
        <v>0.64680119442927764</v>
      </c>
      <c r="Y18" s="40">
        <f>SUM('Valores Correntes'!T17:T20)/SUM('Valores Correntes'!$R17:$R20)</f>
        <v>0.1978269076844662</v>
      </c>
      <c r="Z18" s="40">
        <f t="shared" si="2"/>
        <v>0.17389559743376473</v>
      </c>
      <c r="AA18" s="40">
        <f>SUM('Valores Correntes'!U17:U20)/SUM('Valores Correntes'!$R17:$R20)</f>
        <v>0.17016294218814471</v>
      </c>
      <c r="AB18" s="40">
        <f>SUM('Valores Correntes'!V17:V20)/SUM('Valores Correntes'!$R17:$R20)</f>
        <v>3.7326552456200222E-3</v>
      </c>
      <c r="AC18" s="40">
        <f>SUM('Valores Correntes'!W17:W20)/SUM('Valores Correntes'!$R17:$R20)</f>
        <v>9.5648982595650175E-2</v>
      </c>
      <c r="AD18" s="40">
        <f>SUM('Valores Correntes'!X17:X20)/SUM('Valores Correntes'!$R17:$R20)</f>
        <v>0.11417268214315894</v>
      </c>
      <c r="AE18" s="40">
        <f>(SUM('Valores Correntes'!W17:W20)-SUM('Valores Correntes'!X17:X20))/SUM('Valores Correntes'!R17:R20)</f>
        <v>-1.8523699547508765E-2</v>
      </c>
      <c r="AG18" s="3" t="s">
        <v>104</v>
      </c>
      <c r="AH18" s="40">
        <f>SUM('Valores Correntes'!B17:B20)/SUM('Valores Correntes'!$R17:$R20)</f>
        <v>4.6459815382066345E-2</v>
      </c>
      <c r="AI18" s="40">
        <f>SUM('Valores Correntes'!C17:C20)/SUM('Valores Correntes'!$R17:$R20)</f>
        <v>7.3241835327169042E-3</v>
      </c>
      <c r="AJ18" s="40">
        <f>SUM('Valores Correntes'!D17:D20)/SUM('Valores Correntes'!$R17:$R20)</f>
        <v>0.12308533330511466</v>
      </c>
      <c r="AK18" s="40">
        <f>SUM('Valores Correntes'!E17:E20)/SUM('Valores Correntes'!$R17:$R20)</f>
        <v>2.5552099840899633E-2</v>
      </c>
      <c r="AL18" s="40">
        <f>SUM('Valores Correntes'!F17:F20)/SUM('Valores Correntes'!$R17:$R20)</f>
        <v>6.1505495818060738E-2</v>
      </c>
      <c r="AM18" s="40">
        <f>SUM('Valores Correntes'!G17:G20)/SUM('Valores Correntes'!$R17:$R20)</f>
        <v>0.2174671124967919</v>
      </c>
      <c r="AN18" s="40">
        <f>SUM('Valores Correntes'!H17:H20)/SUM('Valores Correntes'!$R17:$R20)</f>
        <v>6.5821070964295139E-2</v>
      </c>
      <c r="AO18" s="40">
        <f>SUM('Valores Correntes'!I17:I20)/SUM('Valores Correntes'!$R17:$R20)</f>
        <v>2.7152392438162847E-2</v>
      </c>
      <c r="AP18" s="40">
        <f>SUM('Valores Correntes'!J17:J20)/SUM('Valores Correntes'!$R17:$R20)</f>
        <v>3.1081243295323281E-2</v>
      </c>
      <c r="AQ18" s="40">
        <f>SUM('Valores Correntes'!K17:K20)/SUM('Valores Correntes'!$R17:$R20)</f>
        <v>7.2179696608188529E-2</v>
      </c>
      <c r="AR18" s="40">
        <f>SUM('Valores Correntes'!L17:L20)/SUM('Valores Correntes'!$R17:$R20)</f>
        <v>0.11373310527903054</v>
      </c>
      <c r="AS18" s="40">
        <f>SUM('Valores Correntes'!M17:M20)/SUM('Valores Correntes'!$R17:$R20)</f>
        <v>0.15407059745009308</v>
      </c>
      <c r="AT18" s="40">
        <f>SUM('Valores Correntes'!N17:N20)/SUM('Valores Correntes'!$R17:$R20)</f>
        <v>0.13799846031217058</v>
      </c>
      <c r="AU18" s="40">
        <f>SUM('Valores Correntes'!O17:O20)/SUM('Valores Correntes'!$R17:$R20)</f>
        <v>0.60203656634726355</v>
      </c>
      <c r="AV18" s="40">
        <f>SUM('Valores Correntes'!P17:P20)/SUM('Valores Correntes'!$R17:$R20)</f>
        <v>0.86596349422612251</v>
      </c>
      <c r="AW18" s="40">
        <f>SUM('Valores Correntes'!Q17:Q20)/SUM('Valores Correntes'!$R17:$R20)</f>
        <v>0.13403650577387755</v>
      </c>
      <c r="AY18" s="3" t="s">
        <v>104</v>
      </c>
    </row>
    <row r="19" spans="2:51" x14ac:dyDescent="0.3">
      <c r="B19" s="4" t="s">
        <v>103</v>
      </c>
      <c r="C19" s="40">
        <f>SUM('Valores Correntes'!S18:S21)/SUM('Valores Correntes'!$R18:$R21)</f>
        <v>0.64154814057435572</v>
      </c>
      <c r="D19" s="40">
        <f>SUM('Valores Correntes'!T18:T21)/SUM('Valores Correntes'!$R18:$R21)</f>
        <v>0.19348086166559184</v>
      </c>
      <c r="E19" s="40">
        <f t="shared" si="1"/>
        <v>0.18396631685605858</v>
      </c>
      <c r="F19" s="40">
        <f>SUM('Valores Correntes'!U18:U21)/SUM('Valores Correntes'!$R18:$R21)</f>
        <v>0.17761202014825905</v>
      </c>
      <c r="G19" s="40">
        <f>SUM('Valores Correntes'!V18:V21)/SUM('Valores Correntes'!$R18:$R21)</f>
        <v>6.3542967077995236E-3</v>
      </c>
      <c r="H19" s="40">
        <f>SUM('Valores Correntes'!W18:W21)/SUM('Valores Correntes'!$R18:$R21)</f>
        <v>9.7208128851494435E-2</v>
      </c>
      <c r="I19" s="40">
        <f>SUM('Valores Correntes'!X18:X21)/SUM('Valores Correntes'!$R18:$R21)</f>
        <v>0.11620344794750131</v>
      </c>
      <c r="J19" s="40">
        <f>(SUM('Valores Correntes'!W18:W21)-SUM('Valores Correntes'!X18:X21))/SUM('Valores Correntes'!R18:R21)</f>
        <v>-1.8995319096006883E-2</v>
      </c>
      <c r="K19" s="41">
        <f>SUM('Valores Correntes'!R18:R21)/SUM('Valores Correntes'!R14:R17)-1</f>
        <v>9.5005718524820315E-2</v>
      </c>
      <c r="L19" t="str">
        <f t="shared" si="3"/>
        <v>2000.I</v>
      </c>
      <c r="M19" s="41">
        <f t="shared" si="4"/>
        <v>9.5005718524819732E-2</v>
      </c>
      <c r="N19" s="39">
        <f>C15*(SUM('Valores Correntes'!S18:S21)/SUM('Valores Correntes'!S14:S17)-1)</f>
        <v>6.2855656745707242E-2</v>
      </c>
      <c r="O19" s="39">
        <f>D15*(SUM('Valores Correntes'!T18:T21)/SUM('Valores Correntes'!T14:T17)-1)</f>
        <v>1.227297001239978E-2</v>
      </c>
      <c r="P19" s="39">
        <f>F15*(SUM('Valores Correntes'!U18:U21)/SUM('Valores Correntes'!U14:U17)-1)</f>
        <v>1.3239831978985791E-2</v>
      </c>
      <c r="Q19" s="39">
        <f>G15*(SUM('Valores Correntes'!V18:V21)/SUM('Valores Correntes'!V14:V17)-1)</f>
        <v>5.9006000847568957E-3</v>
      </c>
      <c r="R19" s="39">
        <f>H15*(SUM('Valores Correntes'!W18:W21)/SUM('Valores Correntes'!W14:W17)-1)</f>
        <v>3.1221365775104381E-2</v>
      </c>
      <c r="S19" s="39">
        <f>I15*(SUM('Valores Correntes'!X18:X21)/SUM('Valores Correntes'!X14:X17)-1)</f>
        <v>3.0484706072134372E-2</v>
      </c>
      <c r="T19" s="40">
        <f>((SUM('Valores Correntes'!W18:W21)-SUM('Valores Correntes'!X18:X21))/(SUM('Valores Correntes'!W14:W17)-SUM('Valores Correntes'!X14:X17))-1)*J15</f>
        <v>7.3665970297002168E-4</v>
      </c>
      <c r="U19" s="40">
        <v>0.187</v>
      </c>
      <c r="W19" t="s">
        <v>103</v>
      </c>
      <c r="X19" s="40">
        <f>SUM('Valores Correntes'!S18:S21)/SUM('Valores Correntes'!$R18:$R21)</f>
        <v>0.64154814057435572</v>
      </c>
      <c r="Y19" s="40">
        <f>SUM('Valores Correntes'!T18:T21)/SUM('Valores Correntes'!$R18:$R21)</f>
        <v>0.19348086166559184</v>
      </c>
      <c r="Z19" s="40">
        <f t="shared" si="2"/>
        <v>0.18396631685605858</v>
      </c>
      <c r="AA19" s="40">
        <f>SUM('Valores Correntes'!U18:U21)/SUM('Valores Correntes'!$R18:$R21)</f>
        <v>0.17761202014825905</v>
      </c>
      <c r="AB19" s="40">
        <f>SUM('Valores Correntes'!V18:V21)/SUM('Valores Correntes'!$R18:$R21)</f>
        <v>6.3542967077995236E-3</v>
      </c>
      <c r="AC19" s="40">
        <f>SUM('Valores Correntes'!W18:W21)/SUM('Valores Correntes'!$R18:$R21)</f>
        <v>9.7208128851494435E-2</v>
      </c>
      <c r="AD19" s="40">
        <f>SUM('Valores Correntes'!X18:X21)/SUM('Valores Correntes'!$R18:$R21)</f>
        <v>0.11620344794750131</v>
      </c>
      <c r="AE19" s="40">
        <f>(SUM('Valores Correntes'!W18:W21)-SUM('Valores Correntes'!X18:X21))/SUM('Valores Correntes'!R18:R21)</f>
        <v>-1.8995319096006883E-2</v>
      </c>
      <c r="AG19" s="4" t="s">
        <v>103</v>
      </c>
      <c r="AH19" s="40">
        <f>SUM('Valores Correntes'!B18:B21)/SUM('Valores Correntes'!$R18:$R21)</f>
        <v>4.7300677977859022E-2</v>
      </c>
      <c r="AI19" s="40">
        <f>SUM('Valores Correntes'!C18:C21)/SUM('Valores Correntes'!$R18:$R21)</f>
        <v>8.4048950019373226E-3</v>
      </c>
      <c r="AJ19" s="40">
        <f>SUM('Valores Correntes'!D18:D21)/SUM('Valores Correntes'!$R18:$R21)</f>
        <v>0.12740116222399211</v>
      </c>
      <c r="AK19" s="40">
        <f>SUM('Valores Correntes'!E18:E21)/SUM('Valores Correntes'!$R18:$R21)</f>
        <v>2.577119246080771E-2</v>
      </c>
      <c r="AL19" s="40">
        <f>SUM('Valores Correntes'!F18:F21)/SUM('Valores Correntes'!$R18:$R21)</f>
        <v>6.0980503586628633E-2</v>
      </c>
      <c r="AM19" s="40">
        <f>SUM('Valores Correntes'!G18:G21)/SUM('Valores Correntes'!$R18:$R21)</f>
        <v>0.22255775327336569</v>
      </c>
      <c r="AN19" s="40">
        <f>SUM('Valores Correntes'!H18:H21)/SUM('Valores Correntes'!$R18:$R21)</f>
        <v>6.7073434866907464E-2</v>
      </c>
      <c r="AO19" s="40">
        <f>SUM('Valores Correntes'!I18:I21)/SUM('Valores Correntes'!$R18:$R21)</f>
        <v>2.7660133923078679E-2</v>
      </c>
      <c r="AP19" s="40">
        <f>SUM('Valores Correntes'!J18:J21)/SUM('Valores Correntes'!$R18:$R21)</f>
        <v>3.2171954538705611E-2</v>
      </c>
      <c r="AQ19" s="40">
        <f>SUM('Valores Correntes'!K18:K21)/SUM('Valores Correntes'!$R18:$R21)</f>
        <v>6.8976338205511564E-2</v>
      </c>
      <c r="AR19" s="40">
        <f>SUM('Valores Correntes'!L18:L21)/SUM('Valores Correntes'!$R18:$R21)</f>
        <v>0.11202790544605208</v>
      </c>
      <c r="AS19" s="40">
        <f>SUM('Valores Correntes'!M18:M21)/SUM('Valores Correntes'!$R18:$R21)</f>
        <v>0.15073836157632792</v>
      </c>
      <c r="AT19" s="40">
        <f>SUM('Valores Correntes'!N18:N21)/SUM('Valores Correntes'!$R18:$R21)</f>
        <v>0.13687980717920767</v>
      </c>
      <c r="AU19" s="40">
        <f>SUM('Valores Correntes'!O18:O21)/SUM('Valores Correntes'!$R18:$R21)</f>
        <v>0.59552793573579055</v>
      </c>
      <c r="AV19" s="40">
        <f>SUM('Valores Correntes'!P18:P21)/SUM('Valores Correntes'!$R18:$R21)</f>
        <v>0.86538636698701588</v>
      </c>
      <c r="AW19" s="40">
        <f>SUM('Valores Correntes'!Q18:Q21)/SUM('Valores Correntes'!$R18:$R21)</f>
        <v>0.13461363301298357</v>
      </c>
      <c r="AY19" s="4" t="s">
        <v>103</v>
      </c>
    </row>
    <row r="20" spans="2:51" x14ac:dyDescent="0.3">
      <c r="B20" s="4" t="s">
        <v>102</v>
      </c>
      <c r="C20" s="40">
        <f>SUM('Valores Correntes'!S19:S22)/SUM('Valores Correntes'!$R19:$R22)</f>
        <v>0.64532264330875067</v>
      </c>
      <c r="D20" s="40">
        <f>SUM('Valores Correntes'!T19:T22)/SUM('Valores Correntes'!$R19:$R22)</f>
        <v>0.19021891897265236</v>
      </c>
      <c r="E20" s="40">
        <f t="shared" si="1"/>
        <v>0.18346603660619726</v>
      </c>
      <c r="F20" s="40">
        <f>SUM('Valores Correntes'!U19:U22)/SUM('Valores Correntes'!$R19:$R22)</f>
        <v>0.17979276064835967</v>
      </c>
      <c r="G20" s="40">
        <f>SUM('Valores Correntes'!V19:V22)/SUM('Valores Correntes'!$R19:$R22)</f>
        <v>3.6732759578375989E-3</v>
      </c>
      <c r="H20" s="40">
        <f>SUM('Valores Correntes'!W19:W22)/SUM('Valores Correntes'!$R19:$R22)</f>
        <v>9.9993840587681931E-2</v>
      </c>
      <c r="I20" s="40">
        <f>SUM('Valores Correntes'!X19:X22)/SUM('Valores Correntes'!$R19:$R22)</f>
        <v>0.11900143947528347</v>
      </c>
      <c r="J20" s="40">
        <f>(SUM('Valores Correntes'!W19:W22)-SUM('Valores Correntes'!X19:X22))/SUM('Valores Correntes'!R19:R22)</f>
        <v>-1.9007598887601531E-2</v>
      </c>
      <c r="K20" s="41">
        <f>SUM('Valores Correntes'!R19:R22)/SUM('Valores Correntes'!R15:R18)-1</f>
        <v>0.10053041334329316</v>
      </c>
      <c r="L20" t="str">
        <f t="shared" si="3"/>
        <v>2000.II</v>
      </c>
      <c r="M20" s="41">
        <f t="shared" si="4"/>
        <v>0.10053041334329207</v>
      </c>
      <c r="N20" s="39">
        <f>C16*(SUM('Valores Correntes'!S19:S22)/SUM('Valores Correntes'!S15:S18)-1)</f>
        <v>7.0235466345096448E-2</v>
      </c>
      <c r="O20" s="39">
        <f>D16*(SUM('Valores Correntes'!T19:T22)/SUM('Valores Correntes'!T15:T18)-1)</f>
        <v>1.0627903147809235E-2</v>
      </c>
      <c r="P20" s="39">
        <f>F16*(SUM('Valores Correntes'!U19:U22)/SUM('Valores Correntes'!U15:U18)-1)</f>
        <v>2.0747289609441409E-2</v>
      </c>
      <c r="Q20" s="39">
        <f>G16*(SUM('Valores Correntes'!V19:V22)/SUM('Valores Correntes'!V15:V18)-1)</f>
        <v>-1.5249609697693281E-3</v>
      </c>
      <c r="R20" s="39">
        <f>H16*(SUM('Valores Correntes'!W19:W22)/SUM('Valores Correntes'!W15:W18)-1)</f>
        <v>3.0316393303023843E-2</v>
      </c>
      <c r="S20" s="39">
        <f>I16*(SUM('Valores Correntes'!X19:X22)/SUM('Valores Correntes'!X15:X18)-1)</f>
        <v>2.9871678092309548E-2</v>
      </c>
      <c r="T20" s="40">
        <f>((SUM('Valores Correntes'!W19:W22)-SUM('Valores Correntes'!X19:X22))/(SUM('Valores Correntes'!W15:W18)-SUM('Valores Correntes'!X15:X18))-1)*J16</f>
        <v>4.4471521071430423E-4</v>
      </c>
      <c r="U20" s="40">
        <v>0.17949999999999999</v>
      </c>
      <c r="W20" t="s">
        <v>102</v>
      </c>
      <c r="X20" s="40">
        <f>SUM('Valores Correntes'!S19:S22)/SUM('Valores Correntes'!$R19:$R22)</f>
        <v>0.64532264330875067</v>
      </c>
      <c r="Y20" s="40">
        <f>SUM('Valores Correntes'!T19:T22)/SUM('Valores Correntes'!$R19:$R22)</f>
        <v>0.19021891897265236</v>
      </c>
      <c r="Z20" s="40">
        <f t="shared" si="2"/>
        <v>0.18346603660619726</v>
      </c>
      <c r="AA20" s="40">
        <f>SUM('Valores Correntes'!U19:U22)/SUM('Valores Correntes'!$R19:$R22)</f>
        <v>0.17979276064835967</v>
      </c>
      <c r="AB20" s="40">
        <f>SUM('Valores Correntes'!V19:V22)/SUM('Valores Correntes'!$R19:$R22)</f>
        <v>3.6732759578375989E-3</v>
      </c>
      <c r="AC20" s="40">
        <f>SUM('Valores Correntes'!W19:W22)/SUM('Valores Correntes'!$R19:$R22)</f>
        <v>9.9993840587681931E-2</v>
      </c>
      <c r="AD20" s="40">
        <f>SUM('Valores Correntes'!X19:X22)/SUM('Valores Correntes'!$R19:$R22)</f>
        <v>0.11900143947528347</v>
      </c>
      <c r="AE20" s="40">
        <f>(SUM('Valores Correntes'!W19:W22)-SUM('Valores Correntes'!X19:X22))/SUM('Valores Correntes'!R19:R22)</f>
        <v>-1.9007598887601531E-2</v>
      </c>
      <c r="AG20" s="4" t="s">
        <v>102</v>
      </c>
      <c r="AH20" s="40">
        <f>SUM('Valores Correntes'!B19:B22)/SUM('Valores Correntes'!$R19:$R22)</f>
        <v>4.782041902041969E-2</v>
      </c>
      <c r="AI20" s="40">
        <f>SUM('Valores Correntes'!C19:C22)/SUM('Valores Correntes'!$R19:$R22)</f>
        <v>9.3520857813129705E-3</v>
      </c>
      <c r="AJ20" s="40">
        <f>SUM('Valores Correntes'!D19:D22)/SUM('Valores Correntes'!$R19:$R22)</f>
        <v>0.12849161524595717</v>
      </c>
      <c r="AK20" s="40">
        <f>SUM('Valores Correntes'!E19:E22)/SUM('Valores Correntes'!$R19:$R22)</f>
        <v>2.5985485350618519E-2</v>
      </c>
      <c r="AL20" s="40">
        <f>SUM('Valores Correntes'!F19:F22)/SUM('Valores Correntes'!$R19:$R22)</f>
        <v>6.1036658558411526E-2</v>
      </c>
      <c r="AM20" s="40">
        <f>SUM('Valores Correntes'!G19:G22)/SUM('Valores Correntes'!$R19:$R22)</f>
        <v>0.22486584493630013</v>
      </c>
      <c r="AN20" s="40">
        <f>SUM('Valores Correntes'!H19:H22)/SUM('Valores Correntes'!$R19:$R22)</f>
        <v>6.7776583443677957E-2</v>
      </c>
      <c r="AO20" s="40">
        <f>SUM('Valores Correntes'!I19:I22)/SUM('Valores Correntes'!$R19:$R22)</f>
        <v>2.9188725970702031E-2</v>
      </c>
      <c r="AP20" s="40">
        <f>SUM('Valores Correntes'!J19:J22)/SUM('Valores Correntes'!$R19:$R22)</f>
        <v>3.2939335182355825E-2</v>
      </c>
      <c r="AQ20" s="40">
        <f>SUM('Valores Correntes'!K19:K22)/SUM('Valores Correntes'!$R19:$R22)</f>
        <v>6.6024600577176726E-2</v>
      </c>
      <c r="AR20" s="40">
        <f>SUM('Valores Correntes'!L19:L22)/SUM('Valores Correntes'!$R19:$R22)</f>
        <v>0.11009548086474437</v>
      </c>
      <c r="AS20" s="40">
        <f>SUM('Valores Correntes'!M19:M22)/SUM('Valores Correntes'!$R19:$R22)</f>
        <v>0.14911735693591655</v>
      </c>
      <c r="AT20" s="40">
        <f>SUM('Valores Correntes'!N19:N22)/SUM('Valores Correntes'!$R19:$R22)</f>
        <v>0.13639564212898156</v>
      </c>
      <c r="AU20" s="40">
        <f>SUM('Valores Correntes'!O19:O22)/SUM('Valores Correntes'!$R19:$R22)</f>
        <v>0.59153772510355451</v>
      </c>
      <c r="AV20" s="40">
        <f>SUM('Valores Correntes'!P19:P22)/SUM('Valores Correntes'!$R19:$R22)</f>
        <v>0.86422398906027476</v>
      </c>
      <c r="AW20" s="40">
        <f>SUM('Valores Correntes'!Q19:Q22)/SUM('Valores Correntes'!$R19:$R22)</f>
        <v>0.13577601093972419</v>
      </c>
      <c r="AY20" s="4" t="s">
        <v>102</v>
      </c>
    </row>
    <row r="21" spans="2:51" x14ac:dyDescent="0.3">
      <c r="B21" s="4" t="s">
        <v>101</v>
      </c>
      <c r="C21" s="40">
        <f>SUM('Valores Correntes'!S20:S23)/SUM('Valores Correntes'!$R20:$R23)</f>
        <v>0.64426717488162999</v>
      </c>
      <c r="D21" s="40">
        <f>SUM('Valores Correntes'!T20:T23)/SUM('Valores Correntes'!$R20:$R23)</f>
        <v>0.18512887730642888</v>
      </c>
      <c r="E21" s="40">
        <f t="shared" si="1"/>
        <v>0.18995421634099158</v>
      </c>
      <c r="F21" s="40">
        <f>SUM('Valores Correntes'!U20:U23)/SUM('Valores Correntes'!$R20:$R23)</f>
        <v>0.18085343201874354</v>
      </c>
      <c r="G21" s="40">
        <f>SUM('Valores Correntes'!V20:V23)/SUM('Valores Correntes'!$R20:$R23)</f>
        <v>9.1007843222480345E-3</v>
      </c>
      <c r="H21" s="40">
        <f>SUM('Valores Correntes'!W20:W23)/SUM('Valores Correntes'!$R20:$R23)</f>
        <v>0.10224878692490101</v>
      </c>
      <c r="I21" s="40">
        <f>SUM('Valores Correntes'!X20:X23)/SUM('Valores Correntes'!$R20:$R23)</f>
        <v>0.1215990554539523</v>
      </c>
      <c r="J21" s="40">
        <f>(SUM('Valores Correntes'!W20:W23)-SUM('Valores Correntes'!X20:X23))/SUM('Valores Correntes'!R20:R23)</f>
        <v>-1.9350268529051286E-2</v>
      </c>
      <c r="K21" s="41">
        <f>SUM('Valores Correntes'!R20:R23)/SUM('Valores Correntes'!R16:R19)-1</f>
        <v>0.11678602666149041</v>
      </c>
      <c r="L21" t="str">
        <f t="shared" si="3"/>
        <v>2000.III</v>
      </c>
      <c r="M21" s="41">
        <f t="shared" si="4"/>
        <v>0.11678602666148995</v>
      </c>
      <c r="N21" s="39">
        <f>C17*(SUM('Valores Correntes'!S20:S23)/SUM('Valores Correntes'!S16:S19)-1)</f>
        <v>7.4717084487858743E-2</v>
      </c>
      <c r="O21" s="39">
        <f>D17*(SUM('Valores Correntes'!T20:T23)/SUM('Valores Correntes'!T16:T19)-1)</f>
        <v>7.1699224082149658E-3</v>
      </c>
      <c r="P21" s="39">
        <f>F17*(SUM('Valores Correntes'!U20:U23)/SUM('Valores Correntes'!U16:U19)-1)</f>
        <v>2.8759890061378635E-2</v>
      </c>
      <c r="Q21" s="39">
        <f>G17*(SUM('Valores Correntes'!V20:V23)/SUM('Valores Correntes'!V16:V19)-1)</f>
        <v>7.9086154636148799E-3</v>
      </c>
      <c r="R21" s="39">
        <f>H17*(SUM('Valores Correntes'!W20:W23)/SUM('Valores Correntes'!W16:W19)-1)</f>
        <v>2.724403649780336E-2</v>
      </c>
      <c r="S21" s="39">
        <f>I17*(SUM('Valores Correntes'!X20:X23)/SUM('Valores Correntes'!X16:X19)-1)</f>
        <v>2.9013522257380638E-2</v>
      </c>
      <c r="T21" s="40">
        <f>((SUM('Valores Correntes'!W20:W23)-SUM('Valores Correntes'!X20:X23))/(SUM('Valores Correntes'!W16:W19)-SUM('Valores Correntes'!X16:X19))-1)*J17</f>
        <v>-1.7694857595772838E-3</v>
      </c>
      <c r="U21" s="40">
        <v>0.16469999999999999</v>
      </c>
      <c r="W21" t="s">
        <v>101</v>
      </c>
      <c r="X21" s="40">
        <f>SUM('Valores Correntes'!S20:S23)/SUM('Valores Correntes'!$R20:$R23)</f>
        <v>0.64426717488162999</v>
      </c>
      <c r="Y21" s="40">
        <f>SUM('Valores Correntes'!T20:T23)/SUM('Valores Correntes'!$R20:$R23)</f>
        <v>0.18512887730642888</v>
      </c>
      <c r="Z21" s="40">
        <f t="shared" si="2"/>
        <v>0.18995421634099158</v>
      </c>
      <c r="AA21" s="40">
        <f>SUM('Valores Correntes'!U20:U23)/SUM('Valores Correntes'!$R20:$R23)</f>
        <v>0.18085343201874354</v>
      </c>
      <c r="AB21" s="40">
        <f>SUM('Valores Correntes'!V20:V23)/SUM('Valores Correntes'!$R20:$R23)</f>
        <v>9.1007843222480345E-3</v>
      </c>
      <c r="AC21" s="40">
        <f>SUM('Valores Correntes'!W20:W23)/SUM('Valores Correntes'!$R20:$R23)</f>
        <v>0.10224878692490101</v>
      </c>
      <c r="AD21" s="40">
        <f>SUM('Valores Correntes'!X20:X23)/SUM('Valores Correntes'!$R20:$R23)</f>
        <v>0.1215990554539523</v>
      </c>
      <c r="AE21" s="40">
        <f>(SUM('Valores Correntes'!W20:W23)-SUM('Valores Correntes'!X20:X23))/SUM('Valores Correntes'!R20:R23)</f>
        <v>-1.9350268529051286E-2</v>
      </c>
      <c r="AG21" s="4" t="s">
        <v>101</v>
      </c>
      <c r="AH21" s="40">
        <f>SUM('Valores Correntes'!B20:B23)/SUM('Valores Correntes'!$R20:$R23)</f>
        <v>4.9337277900900936E-2</v>
      </c>
      <c r="AI21" s="40">
        <f>SUM('Valores Correntes'!C20:C23)/SUM('Valores Correntes'!$R20:$R23)</f>
        <v>1.0284306925571508E-2</v>
      </c>
      <c r="AJ21" s="40">
        <f>SUM('Valores Correntes'!D20:D23)/SUM('Valores Correntes'!$R20:$R23)</f>
        <v>0.12979682379187044</v>
      </c>
      <c r="AK21" s="40">
        <f>SUM('Valores Correntes'!E20:E23)/SUM('Valores Correntes'!$R20:$R23)</f>
        <v>2.6080517447880959E-2</v>
      </c>
      <c r="AL21" s="40">
        <f>SUM('Valores Correntes'!F20:F23)/SUM('Valores Correntes'!$R20:$R23)</f>
        <v>6.0516680603682246E-2</v>
      </c>
      <c r="AM21" s="40">
        <f>SUM('Valores Correntes'!G20:G23)/SUM('Valores Correntes'!$R20:$R23)</f>
        <v>0.22667832876900509</v>
      </c>
      <c r="AN21" s="40">
        <f>SUM('Valores Correntes'!H20:H23)/SUM('Valores Correntes'!$R20:$R23)</f>
        <v>6.9160520599155811E-2</v>
      </c>
      <c r="AO21" s="40">
        <f>SUM('Valores Correntes'!I20:I23)/SUM('Valores Correntes'!$R20:$R23)</f>
        <v>3.1068097655680516E-2</v>
      </c>
      <c r="AP21" s="40">
        <f>SUM('Valores Correntes'!J20:J23)/SUM('Valores Correntes'!$R20:$R23)</f>
        <v>3.4335029728911899E-2</v>
      </c>
      <c r="AQ21" s="40">
        <f>SUM('Valores Correntes'!K20:K23)/SUM('Valores Correntes'!$R20:$R23)</f>
        <v>6.2359874225004608E-2</v>
      </c>
      <c r="AR21" s="40">
        <f>SUM('Valores Correntes'!L20:L23)/SUM('Valores Correntes'!$R20:$R23)</f>
        <v>0.10696011864719342</v>
      </c>
      <c r="AS21" s="40">
        <f>SUM('Valores Correntes'!M20:M23)/SUM('Valores Correntes'!$R20:$R23)</f>
        <v>0.1480069053490328</v>
      </c>
      <c r="AT21" s="40">
        <f>SUM('Valores Correntes'!N20:N23)/SUM('Valores Correntes'!$R20:$R23)</f>
        <v>0.13454105792254234</v>
      </c>
      <c r="AU21" s="40">
        <f>SUM('Valores Correntes'!O20:O23)/SUM('Valores Correntes'!$R20:$R23)</f>
        <v>0.58643160412752104</v>
      </c>
      <c r="AV21" s="40">
        <f>SUM('Valores Correntes'!P20:P23)/SUM('Valores Correntes'!$R20:$R23)</f>
        <v>0.86244721079742748</v>
      </c>
      <c r="AW21" s="40">
        <f>SUM('Valores Correntes'!Q20:Q23)/SUM('Valores Correntes'!$R20:$R23)</f>
        <v>0.13755278920257155</v>
      </c>
      <c r="AY21" s="4" t="s">
        <v>101</v>
      </c>
    </row>
    <row r="22" spans="2:51" x14ac:dyDescent="0.3">
      <c r="B22" s="4" t="s">
        <v>100</v>
      </c>
      <c r="C22" s="40">
        <f>SUM('Valores Correntes'!S21:S24)/SUM('Valores Correntes'!$R21:$R24)</f>
        <v>0.64592700334995956</v>
      </c>
      <c r="D22" s="40">
        <f>SUM('Valores Correntes'!T21:T24)/SUM('Valores Correntes'!$R21:$R24)</f>
        <v>0.18767845743311257</v>
      </c>
      <c r="E22" s="40">
        <f t="shared" si="1"/>
        <v>0.18903119268970012</v>
      </c>
      <c r="F22" s="40">
        <f>SUM('Valores Correntes'!U21:U24)/SUM('Valores Correntes'!$R21:$R24)</f>
        <v>0.18304488029819385</v>
      </c>
      <c r="G22" s="40">
        <f>SUM('Valores Correntes'!V21:V24)/SUM('Valores Correntes'!$R21:$R24)</f>
        <v>5.9863123915062568E-3</v>
      </c>
      <c r="H22" s="40">
        <f>SUM('Valores Correntes'!W21:W24)/SUM('Valores Correntes'!$R21:$R24)</f>
        <v>0.10188048005849121</v>
      </c>
      <c r="I22" s="40">
        <f>SUM('Valores Correntes'!X21:X24)/SUM('Valores Correntes'!$R21:$R24)</f>
        <v>0.12451713353126401</v>
      </c>
      <c r="J22" s="40">
        <f>(SUM('Valores Correntes'!W21:W24)-SUM('Valores Correntes'!X21:X24))/SUM('Valores Correntes'!R21:R24)</f>
        <v>-2.26366534727728E-2</v>
      </c>
      <c r="K22" s="41">
        <f>SUM('Valores Correntes'!R21:R24)/SUM('Valores Correntes'!R17:R20)-1</f>
        <v>0.10240005901045435</v>
      </c>
      <c r="L22" t="str">
        <f t="shared" si="3"/>
        <v>2000.IV</v>
      </c>
      <c r="M22" s="41">
        <f t="shared" si="4"/>
        <v>0.10240005901045385</v>
      </c>
      <c r="N22" s="39">
        <f>C18*(SUM('Valores Correntes'!S21:S24)/SUM('Valores Correntes'!S17:S20)-1)</f>
        <v>6.5268772180163651E-2</v>
      </c>
      <c r="O22" s="39">
        <f>D18*(SUM('Valores Correntes'!T21:T24)/SUM('Valores Correntes'!T17:T20)-1)</f>
        <v>9.0698348647881271E-3</v>
      </c>
      <c r="P22" s="39">
        <f>F18*(SUM('Valores Correntes'!U21:U24)/SUM('Valores Correntes'!U17:U20)-1)</f>
        <v>3.1625744654145749E-2</v>
      </c>
      <c r="Q22" s="39">
        <f>G18*(SUM('Valores Correntes'!V21:V24)/SUM('Valores Correntes'!V17:V20)-1)</f>
        <v>2.8666558880314887E-3</v>
      </c>
      <c r="R22" s="39">
        <f>H18*(SUM('Valores Correntes'!W21:W24)/SUM('Valores Correntes'!W17:W20)-1)</f>
        <v>1.6664064632843933E-2</v>
      </c>
      <c r="S22" s="39">
        <f>I18*(SUM('Valores Correntes'!X21:X24)/SUM('Valores Correntes'!X17:X20)-1)</f>
        <v>2.3095013209519101E-2</v>
      </c>
      <c r="T22" s="40">
        <f>((SUM('Valores Correntes'!W21:W24)-SUM('Valores Correntes'!X21:X24))/(SUM('Valores Correntes'!W17:W20)-SUM('Valores Correntes'!X17:X20))-1)*J18</f>
        <v>-6.4309485766751761E-3</v>
      </c>
      <c r="U22" s="40">
        <v>0.1613</v>
      </c>
      <c r="W22" t="s">
        <v>100</v>
      </c>
      <c r="X22" s="40">
        <f>SUM('Valores Correntes'!S21:S24)/SUM('Valores Correntes'!$R21:$R24)</f>
        <v>0.64592700334995956</v>
      </c>
      <c r="Y22" s="40">
        <f>SUM('Valores Correntes'!T21:T24)/SUM('Valores Correntes'!$R21:$R24)</f>
        <v>0.18767845743311257</v>
      </c>
      <c r="Z22" s="40">
        <f t="shared" si="2"/>
        <v>0.18903119268970012</v>
      </c>
      <c r="AA22" s="40">
        <f>SUM('Valores Correntes'!U21:U24)/SUM('Valores Correntes'!$R21:$R24)</f>
        <v>0.18304488029819385</v>
      </c>
      <c r="AB22" s="40">
        <f>SUM('Valores Correntes'!V21:V24)/SUM('Valores Correntes'!$R21:$R24)</f>
        <v>5.9863123915062568E-3</v>
      </c>
      <c r="AC22" s="40">
        <f>SUM('Valores Correntes'!W21:W24)/SUM('Valores Correntes'!$R21:$R24)</f>
        <v>0.10188048005849121</v>
      </c>
      <c r="AD22" s="40">
        <f>SUM('Valores Correntes'!X21:X24)/SUM('Valores Correntes'!$R21:$R24)</f>
        <v>0.12451713353126401</v>
      </c>
      <c r="AE22" s="40">
        <f>(SUM('Valores Correntes'!W21:W24)-SUM('Valores Correntes'!X21:X24))/SUM('Valores Correntes'!R21:R24)</f>
        <v>-2.26366534727728E-2</v>
      </c>
      <c r="AG22" s="4" t="s">
        <v>100</v>
      </c>
      <c r="AH22" s="40">
        <f>SUM('Valores Correntes'!B21:B24)/SUM('Valores Correntes'!$R21:$R24)</f>
        <v>4.7504599720910999E-2</v>
      </c>
      <c r="AI22" s="40">
        <f>SUM('Valores Correntes'!C21:C24)/SUM('Valores Correntes'!$R21:$R24)</f>
        <v>1.1865012200925068E-2</v>
      </c>
      <c r="AJ22" s="40">
        <f>SUM('Valores Correntes'!D21:D24)/SUM('Valores Correntes'!$R21:$R24)</f>
        <v>0.13134659593552114</v>
      </c>
      <c r="AK22" s="40">
        <f>SUM('Valores Correntes'!E21:E24)/SUM('Valores Correntes'!$R21:$R24)</f>
        <v>2.6992259807611444E-2</v>
      </c>
      <c r="AL22" s="40">
        <f>SUM('Valores Correntes'!F21:F24)/SUM('Valores Correntes'!$R21:$R24)</f>
        <v>5.9862318349621503E-2</v>
      </c>
      <c r="AM22" s="40">
        <f>SUM('Valores Correntes'!G21:G24)/SUM('Valores Correntes'!$R21:$R24)</f>
        <v>0.23006618629367917</v>
      </c>
      <c r="AN22" s="40">
        <f>SUM('Valores Correntes'!H21:H24)/SUM('Valores Correntes'!$R21:$R24)</f>
        <v>6.974552397945552E-2</v>
      </c>
      <c r="AO22" s="40">
        <f>SUM('Valores Correntes'!I21:I24)/SUM('Valores Correntes'!$R21:$R24)</f>
        <v>3.1586186556598159E-2</v>
      </c>
      <c r="AP22" s="40">
        <f>SUM('Valores Correntes'!J21:J24)/SUM('Valores Correntes'!$R21:$R24)</f>
        <v>3.6813723632490934E-2</v>
      </c>
      <c r="AQ22" s="40">
        <f>SUM('Valores Correntes'!K21:K24)/SUM('Valores Correntes'!$R21:$R24)</f>
        <v>5.878547037211606E-2</v>
      </c>
      <c r="AR22" s="40">
        <f>SUM('Valores Correntes'!L21:L24)/SUM('Valores Correntes'!$R21:$R24)</f>
        <v>0.10520901095069574</v>
      </c>
      <c r="AS22" s="40">
        <f>SUM('Valores Correntes'!M21:M24)/SUM('Valores Correntes'!$R21:$R24)</f>
        <v>0.14541254582551252</v>
      </c>
      <c r="AT22" s="40">
        <f>SUM('Valores Correntes'!N21:N24)/SUM('Valores Correntes'!$R21:$R24)</f>
        <v>0.13496615115778254</v>
      </c>
      <c r="AU22" s="40">
        <f>SUM('Valores Correntes'!O21:O24)/SUM('Valores Correntes'!$R21:$R24)</f>
        <v>0.58251861247465186</v>
      </c>
      <c r="AV22" s="40">
        <f>SUM('Valores Correntes'!P21:P24)/SUM('Valores Correntes'!$R21:$R24)</f>
        <v>0.86008939848924149</v>
      </c>
      <c r="AW22" s="40">
        <f>SUM('Valores Correntes'!Q21:Q24)/SUM('Valores Correntes'!$R21:$R24)</f>
        <v>0.13991060151075776</v>
      </c>
      <c r="AY22" s="4" t="s">
        <v>100</v>
      </c>
    </row>
    <row r="23" spans="2:51" x14ac:dyDescent="0.3">
      <c r="B23" s="3" t="s">
        <v>99</v>
      </c>
      <c r="C23" s="40">
        <f>SUM('Valores Correntes'!S22:S25)/SUM('Valores Correntes'!$R22:$R25)</f>
        <v>0.64947944181018669</v>
      </c>
      <c r="D23" s="40">
        <f>SUM('Valores Correntes'!T22:T25)/SUM('Valores Correntes'!$R22:$R25)</f>
        <v>0.18711375967039717</v>
      </c>
      <c r="E23" s="40">
        <f t="shared" si="1"/>
        <v>0.18913377877820092</v>
      </c>
      <c r="F23" s="40">
        <f>SUM('Valores Correntes'!U22:U25)/SUM('Valores Correntes'!$R22:$R25)</f>
        <v>0.18166500954399631</v>
      </c>
      <c r="G23" s="40">
        <f>SUM('Valores Correntes'!V22:V25)/SUM('Valores Correntes'!$R22:$R25)</f>
        <v>7.4687692342046115E-3</v>
      </c>
      <c r="H23" s="40">
        <f>SUM('Valores Correntes'!W22:W25)/SUM('Valores Correntes'!$R22:$R25)</f>
        <v>0.10475865315653637</v>
      </c>
      <c r="I23" s="40">
        <f>SUM('Valores Correntes'!X22:X25)/SUM('Valores Correntes'!$R22:$R25)</f>
        <v>0.13048563341532154</v>
      </c>
      <c r="J23" s="40">
        <f>(SUM('Valores Correntes'!W22:W25)-SUM('Valores Correntes'!X22:X25))/SUM('Valores Correntes'!R22:R25)</f>
        <v>-2.5726980258785167E-2</v>
      </c>
      <c r="K23" s="41">
        <f>SUM('Valores Correntes'!R22:R25)/SUM('Valores Correntes'!R18:R21)-1</f>
        <v>0.10832040785145636</v>
      </c>
      <c r="L23" t="str">
        <f t="shared" si="3"/>
        <v>2001.I</v>
      </c>
      <c r="M23" s="41">
        <f t="shared" si="4"/>
        <v>0.10832040785145665</v>
      </c>
      <c r="N23" s="39">
        <f>C19*(SUM('Valores Correntes'!S22:S25)/SUM('Valores Correntes'!S18:S21)-1)</f>
        <v>7.8283179263846592E-2</v>
      </c>
      <c r="O23" s="39">
        <f>D19*(SUM('Valores Correntes'!T22:T25)/SUM('Valores Correntes'!T18:T21)-1)</f>
        <v>1.3901136766922161E-2</v>
      </c>
      <c r="P23" s="39">
        <f>F19*(SUM('Valores Correntes'!U22:U25)/SUM('Valores Correntes'!U18:U21)-1)</f>
        <v>2.3731017321881612E-2</v>
      </c>
      <c r="Q23" s="39">
        <f>G19*(SUM('Valores Correntes'!V22:V25)/SUM('Valores Correntes'!V18:V21)-1)</f>
        <v>1.9234926560025394E-3</v>
      </c>
      <c r="R23" s="39">
        <f>H19*(SUM('Valores Correntes'!W22:W25)/SUM('Valores Correntes'!W18:W21)-1)</f>
        <v>1.8898024340927203E-2</v>
      </c>
      <c r="S23" s="39">
        <f>I19*(SUM('Valores Correntes'!X22:X25)/SUM('Valores Correntes'!X18:X21)-1)</f>
        <v>2.8416442498123459E-2</v>
      </c>
      <c r="T23" s="40">
        <f>((SUM('Valores Correntes'!W22:W25)-SUM('Valores Correntes'!X22:X25))/(SUM('Valores Correntes'!W18:W21)-SUM('Valores Correntes'!X18:X21))-1)*J19</f>
        <v>-9.5184181571962567E-3</v>
      </c>
      <c r="U23" s="40">
        <v>0.15289999999999998</v>
      </c>
      <c r="W23" t="s">
        <v>99</v>
      </c>
      <c r="X23" s="40">
        <f>SUM('Valores Correntes'!S22:S25)/SUM('Valores Correntes'!$R22:$R25)</f>
        <v>0.64947944181018669</v>
      </c>
      <c r="Y23" s="40">
        <f>SUM('Valores Correntes'!T22:T25)/SUM('Valores Correntes'!$R22:$R25)</f>
        <v>0.18711375967039717</v>
      </c>
      <c r="Z23" s="40">
        <f t="shared" si="2"/>
        <v>0.18913377877820092</v>
      </c>
      <c r="AA23" s="40">
        <f>SUM('Valores Correntes'!U22:U25)/SUM('Valores Correntes'!$R22:$R25)</f>
        <v>0.18166500954399631</v>
      </c>
      <c r="AB23" s="40">
        <f>SUM('Valores Correntes'!V22:V25)/SUM('Valores Correntes'!$R22:$R25)</f>
        <v>7.4687692342046115E-3</v>
      </c>
      <c r="AC23" s="40">
        <f>SUM('Valores Correntes'!W22:W25)/SUM('Valores Correntes'!$R22:$R25)</f>
        <v>0.10475865315653637</v>
      </c>
      <c r="AD23" s="40">
        <f>SUM('Valores Correntes'!X22:X25)/SUM('Valores Correntes'!$R22:$R25)</f>
        <v>0.13048563341532154</v>
      </c>
      <c r="AE23" s="40">
        <f>(SUM('Valores Correntes'!W22:W25)-SUM('Valores Correntes'!X22:X25))/SUM('Valores Correntes'!R22:R25)</f>
        <v>-2.5726980258785167E-2</v>
      </c>
      <c r="AG23" s="3" t="s">
        <v>99</v>
      </c>
      <c r="AH23" s="40">
        <f>SUM('Valores Correntes'!B22:B25)/SUM('Valores Correntes'!$R22:$R25)</f>
        <v>4.7059184184892244E-2</v>
      </c>
      <c r="AI23" s="40">
        <f>SUM('Valores Correntes'!C22:C25)/SUM('Valores Correntes'!$R22:$R25)</f>
        <v>1.2211212305720968E-2</v>
      </c>
      <c r="AJ23" s="40">
        <f>SUM('Valores Correntes'!D22:D25)/SUM('Valores Correntes'!$R22:$R25)</f>
        <v>0.1336570202568951</v>
      </c>
      <c r="AK23" s="40">
        <f>SUM('Valores Correntes'!E22:E25)/SUM('Valores Correntes'!$R22:$R25)</f>
        <v>2.8883097020443196E-2</v>
      </c>
      <c r="AL23" s="40">
        <f>SUM('Valores Correntes'!F22:F25)/SUM('Valores Correntes'!$R22:$R25)</f>
        <v>5.8880415119554219E-2</v>
      </c>
      <c r="AM23" s="40">
        <f>SUM('Valores Correntes'!G22:G25)/SUM('Valores Correntes'!$R22:$R25)</f>
        <v>0.23363174470261353</v>
      </c>
      <c r="AN23" s="40">
        <f>SUM('Valores Correntes'!H22:H25)/SUM('Valores Correntes'!$R22:$R25)</f>
        <v>7.0527516622935424E-2</v>
      </c>
      <c r="AO23" s="40">
        <f>SUM('Valores Correntes'!I22:I25)/SUM('Valores Correntes'!$R22:$R25)</f>
        <v>3.0620578608158176E-2</v>
      </c>
      <c r="AP23" s="40">
        <f>SUM('Valores Correntes'!J22:J25)/SUM('Valores Correntes'!$R22:$R25)</f>
        <v>3.4777200882132805E-2</v>
      </c>
      <c r="AQ23" s="40">
        <f>SUM('Valores Correntes'!K22:K25)/SUM('Valores Correntes'!$R22:$R25)</f>
        <v>5.9063549027383692E-2</v>
      </c>
      <c r="AR23" s="40">
        <f>SUM('Valores Correntes'!L22:L25)/SUM('Valores Correntes'!$R22:$R25)</f>
        <v>0.10219301266061137</v>
      </c>
      <c r="AS23" s="40">
        <f>SUM('Valores Correntes'!M22:M25)/SUM('Valores Correntes'!$R22:$R25)</f>
        <v>0.14394788998430663</v>
      </c>
      <c r="AT23" s="40">
        <f>SUM('Valores Correntes'!N22:N25)/SUM('Valores Correntes'!$R22:$R25)</f>
        <v>0.13511412179050675</v>
      </c>
      <c r="AU23" s="40">
        <f>SUM('Valores Correntes'!O22:O25)/SUM('Valores Correntes'!$R22:$R25)</f>
        <v>0.57624386957603535</v>
      </c>
      <c r="AV23" s="40">
        <f>SUM('Valores Correntes'!P22:P25)/SUM('Valores Correntes'!$R22:$R25)</f>
        <v>0.85693479846354015</v>
      </c>
      <c r="AW23" s="40">
        <f>SUM('Valores Correntes'!Q22:Q25)/SUM('Valores Correntes'!$R22:$R25)</f>
        <v>0.14306520153645902</v>
      </c>
      <c r="AY23" s="3" t="s">
        <v>99</v>
      </c>
    </row>
    <row r="24" spans="2:51" x14ac:dyDescent="0.3">
      <c r="B24" s="3" t="s">
        <v>98</v>
      </c>
      <c r="C24" s="40">
        <f>SUM('Valores Correntes'!S23:S26)/SUM('Valores Correntes'!$R23:$R26)</f>
        <v>0.649634528698386</v>
      </c>
      <c r="D24" s="40">
        <f>SUM('Valores Correntes'!T23:T26)/SUM('Valores Correntes'!$R23:$R26)</f>
        <v>0.18727456585301483</v>
      </c>
      <c r="E24" s="40">
        <f t="shared" si="1"/>
        <v>0.19055631215342872</v>
      </c>
      <c r="F24" s="40">
        <f>SUM('Valores Correntes'!U23:U26)/SUM('Valores Correntes'!$R23:$R26)</f>
        <v>0.18366884985229912</v>
      </c>
      <c r="G24" s="40">
        <f>SUM('Valores Correntes'!V23:V26)/SUM('Valores Correntes'!$R23:$R26)</f>
        <v>6.8874623011295957E-3</v>
      </c>
      <c r="H24" s="40">
        <f>SUM('Valores Correntes'!W23:W26)/SUM('Valores Correntes'!$R23:$R26)</f>
        <v>0.11057238239309856</v>
      </c>
      <c r="I24" s="40">
        <f>SUM('Valores Correntes'!X23:X26)/SUM('Valores Correntes'!$R23:$R26)</f>
        <v>0.13803778909792747</v>
      </c>
      <c r="J24" s="40">
        <f>(SUM('Valores Correntes'!W23:W26)-SUM('Valores Correntes'!X23:X26))/SUM('Valores Correntes'!R23:R26)</f>
        <v>-2.7465406704828905E-2</v>
      </c>
      <c r="K24" s="41">
        <f>SUM('Valores Correntes'!R23:R26)/SUM('Valores Correntes'!R19:R22)-1</f>
        <v>0.11205228560824976</v>
      </c>
      <c r="L24" t="str">
        <f t="shared" si="3"/>
        <v>2001.II</v>
      </c>
      <c r="M24" s="41">
        <f t="shared" si="4"/>
        <v>0.11205228560825164</v>
      </c>
      <c r="N24" s="39">
        <f>C20*(SUM('Valores Correntes'!S23:S26)/SUM('Valores Correntes'!S19:S22)-1)</f>
        <v>7.7104919140327563E-2</v>
      </c>
      <c r="O24" s="39">
        <f>D20*(SUM('Valores Correntes'!T23:T26)/SUM('Valores Correntes'!T19:T22)-1)</f>
        <v>1.8040190020485462E-2</v>
      </c>
      <c r="P24" s="39">
        <f>F20*(SUM('Valores Correntes'!U23:U26)/SUM('Valores Correntes'!U19:U22)-1)</f>
        <v>2.4456603624928002E-2</v>
      </c>
      <c r="Q24" s="39">
        <f>G20*(SUM('Valores Correntes'!V23:V26)/SUM('Valores Correntes'!V19:V22)-1)</f>
        <v>3.9859422361742227E-3</v>
      </c>
      <c r="R24" s="39">
        <f>H20*(SUM('Valores Correntes'!W23:W26)/SUM('Valores Correntes'!W19:W22)-1)</f>
        <v>2.2968429977712704E-2</v>
      </c>
      <c r="S24" s="39">
        <f>I20*(SUM('Valores Correntes'!X23:X26)/SUM('Valores Correntes'!X19:X22)-1)</f>
        <v>3.4503799391376308E-2</v>
      </c>
      <c r="T24" s="40">
        <f>((SUM('Valores Correntes'!W23:W26)-SUM('Valores Correntes'!X23:X26))/(SUM('Valores Correntes'!W19:W22)-SUM('Valores Correntes'!X19:X22))-1)*J20</f>
        <v>-1.1535369413663602E-2</v>
      </c>
      <c r="U24" s="40">
        <v>0.17280000000000001</v>
      </c>
      <c r="W24" t="s">
        <v>98</v>
      </c>
      <c r="X24" s="40">
        <f>SUM('Valores Correntes'!S23:S26)/SUM('Valores Correntes'!$R23:$R26)</f>
        <v>0.649634528698386</v>
      </c>
      <c r="Y24" s="40">
        <f>SUM('Valores Correntes'!T23:T26)/SUM('Valores Correntes'!$R23:$R26)</f>
        <v>0.18727456585301483</v>
      </c>
      <c r="Z24" s="40">
        <f t="shared" si="2"/>
        <v>0.19055631215342872</v>
      </c>
      <c r="AA24" s="40">
        <f>SUM('Valores Correntes'!U23:U26)/SUM('Valores Correntes'!$R23:$R26)</f>
        <v>0.18366884985229912</v>
      </c>
      <c r="AB24" s="40">
        <f>SUM('Valores Correntes'!V23:V26)/SUM('Valores Correntes'!$R23:$R26)</f>
        <v>6.8874623011295957E-3</v>
      </c>
      <c r="AC24" s="40">
        <f>SUM('Valores Correntes'!W23:W26)/SUM('Valores Correntes'!$R23:$R26)</f>
        <v>0.11057238239309856</v>
      </c>
      <c r="AD24" s="40">
        <f>SUM('Valores Correntes'!X23:X26)/SUM('Valores Correntes'!$R23:$R26)</f>
        <v>0.13803778909792747</v>
      </c>
      <c r="AE24" s="40">
        <f>(SUM('Valores Correntes'!W23:W26)-SUM('Valores Correntes'!X23:X26))/SUM('Valores Correntes'!R23:R26)</f>
        <v>-2.7465406704828905E-2</v>
      </c>
      <c r="AG24" s="3" t="s">
        <v>98</v>
      </c>
      <c r="AH24" s="40">
        <f>SUM('Valores Correntes'!B23:B26)/SUM('Valores Correntes'!$R23:$R26)</f>
        <v>4.7565415409639343E-2</v>
      </c>
      <c r="AI24" s="40">
        <f>SUM('Valores Correntes'!C23:C26)/SUM('Valores Correntes'!$R23:$R26)</f>
        <v>1.2955981391186094E-2</v>
      </c>
      <c r="AJ24" s="40">
        <f>SUM('Valores Correntes'!D23:D26)/SUM('Valores Correntes'!$R23:$R26)</f>
        <v>0.13106505998465104</v>
      </c>
      <c r="AK24" s="40">
        <f>SUM('Valores Correntes'!E23:E26)/SUM('Valores Correntes'!$R23:$R26)</f>
        <v>2.9867677624581788E-2</v>
      </c>
      <c r="AL24" s="40">
        <f>SUM('Valores Correntes'!F23:F26)/SUM('Valores Correntes'!$R23:$R26)</f>
        <v>5.6811912363813014E-2</v>
      </c>
      <c r="AM24" s="40">
        <f>SUM('Valores Correntes'!G23:G26)/SUM('Valores Correntes'!$R23:$R26)</f>
        <v>0.23070063136423194</v>
      </c>
      <c r="AN24" s="40">
        <f>SUM('Valores Correntes'!H23:H26)/SUM('Valores Correntes'!$R23:$R26)</f>
        <v>7.1332331544871341E-2</v>
      </c>
      <c r="AO24" s="40">
        <f>SUM('Valores Correntes'!I23:I26)/SUM('Valores Correntes'!$R23:$R26)</f>
        <v>3.1062477834097352E-2</v>
      </c>
      <c r="AP24" s="40">
        <f>SUM('Valores Correntes'!J23:J26)/SUM('Valores Correntes'!$R23:$R26)</f>
        <v>3.4571521979083454E-2</v>
      </c>
      <c r="AQ24" s="40">
        <f>SUM('Valores Correntes'!K23:K26)/SUM('Valores Correntes'!$R23:$R26)</f>
        <v>5.9005764364883216E-2</v>
      </c>
      <c r="AR24" s="40">
        <f>SUM('Valores Correntes'!L23:L26)/SUM('Valores Correntes'!$R23:$R26)</f>
        <v>0.10037044876328811</v>
      </c>
      <c r="AS24" s="40">
        <f>SUM('Valores Correntes'!M23:M26)/SUM('Valores Correntes'!$R23:$R26)</f>
        <v>0.14243668826858538</v>
      </c>
      <c r="AT24" s="40">
        <f>SUM('Valores Correntes'!N23:N26)/SUM('Valores Correntes'!$R23:$R26)</f>
        <v>0.13604166308736107</v>
      </c>
      <c r="AU24" s="40">
        <f>SUM('Valores Correntes'!O23:O26)/SUM('Valores Correntes'!$R23:$R26)</f>
        <v>0.57482089584217011</v>
      </c>
      <c r="AV24" s="40">
        <f>SUM('Valores Correntes'!P23:P26)/SUM('Valores Correntes'!$R23:$R26)</f>
        <v>0.85308694261604079</v>
      </c>
      <c r="AW24" s="40">
        <f>SUM('Valores Correntes'!Q23:Q26)/SUM('Valores Correntes'!$R23:$R26)</f>
        <v>0.1469130573839591</v>
      </c>
      <c r="AY24" s="3" t="s">
        <v>98</v>
      </c>
    </row>
    <row r="25" spans="2:51" x14ac:dyDescent="0.3">
      <c r="B25" s="3" t="s">
        <v>97</v>
      </c>
      <c r="C25" s="40">
        <f>SUM('Valores Correntes'!S24:S27)/SUM('Valores Correntes'!$R24:$R27)</f>
        <v>0.64662799391199277</v>
      </c>
      <c r="D25" s="40">
        <f>SUM('Valores Correntes'!T24:T27)/SUM('Valores Correntes'!$R24:$R27)</f>
        <v>0.18803041405764606</v>
      </c>
      <c r="E25" s="40">
        <f t="shared" si="1"/>
        <v>0.191864392627589</v>
      </c>
      <c r="F25" s="40">
        <f>SUM('Valores Correntes'!U24:U27)/SUM('Valores Correntes'!$R24:$R27)</f>
        <v>0.18538229224835998</v>
      </c>
      <c r="G25" s="40">
        <f>SUM('Valores Correntes'!V24:V27)/SUM('Valores Correntes'!$R24:$R27)</f>
        <v>6.4821003792290199E-3</v>
      </c>
      <c r="H25" s="40">
        <f>SUM('Valores Correntes'!W24:W27)/SUM('Valores Correntes'!$R24:$R27)</f>
        <v>0.11780217929248912</v>
      </c>
      <c r="I25" s="40">
        <f>SUM('Valores Correntes'!X24:X27)/SUM('Valores Correntes'!$R24:$R27)</f>
        <v>0.14432497988971674</v>
      </c>
      <c r="J25" s="40">
        <f>(SUM('Valores Correntes'!W24:W27)-SUM('Valores Correntes'!X24:X27))/SUM('Valores Correntes'!R24:R27)</f>
        <v>-2.6522800597227596E-2</v>
      </c>
      <c r="K25" s="41">
        <f>SUM('Valores Correntes'!R24:R27)/SUM('Valores Correntes'!R20:R23)-1</f>
        <v>9.9230460207842208E-2</v>
      </c>
      <c r="L25" t="str">
        <f t="shared" si="3"/>
        <v>2001.III</v>
      </c>
      <c r="M25" s="41">
        <f t="shared" si="4"/>
        <v>9.9230460207843277E-2</v>
      </c>
      <c r="N25" s="39">
        <f>C21*(SUM('Valores Correntes'!S24:S27)/SUM('Valores Correntes'!S20:S23)-1)</f>
        <v>6.6526012449523608E-2</v>
      </c>
      <c r="O25" s="39">
        <f>D21*(SUM('Valores Correntes'!T24:T27)/SUM('Valores Correntes'!T20:T23)-1)</f>
        <v>2.1559881271228511E-2</v>
      </c>
      <c r="P25" s="39">
        <f>F21*(SUM('Valores Correntes'!U24:U27)/SUM('Valores Correntes'!U20:U23)-1)</f>
        <v>2.2924430403805866E-2</v>
      </c>
      <c r="Q25" s="39">
        <f>G21*(SUM('Valores Correntes'!V24:V27)/SUM('Valores Correntes'!V20:V23)-1)</f>
        <v>-1.9754621392746911E-3</v>
      </c>
      <c r="R25" s="39">
        <f>H21*(SUM('Valores Correntes'!W24:W27)/SUM('Valores Correntes'!W20:W23)-1)</f>
        <v>2.7242956832268541E-2</v>
      </c>
      <c r="S25" s="39">
        <f>I21*(SUM('Valores Correntes'!X24:X27)/SUM('Valores Correntes'!X20:X23)-1)</f>
        <v>3.7047358609708564E-2</v>
      </c>
      <c r="T25" s="40">
        <f>((SUM('Valores Correntes'!W24:W27)-SUM('Valores Correntes'!X24:X27))/(SUM('Valores Correntes'!W20:W23)-SUM('Valores Correntes'!X20:X23))-1)*J21</f>
        <v>-9.8044017774400367E-3</v>
      </c>
      <c r="U25" s="40">
        <v>0.19039999999999999</v>
      </c>
      <c r="W25" t="s">
        <v>97</v>
      </c>
      <c r="X25" s="40">
        <f>SUM('Valores Correntes'!S24:S27)/SUM('Valores Correntes'!$R24:$R27)</f>
        <v>0.64662799391199277</v>
      </c>
      <c r="Y25" s="40">
        <f>SUM('Valores Correntes'!T24:T27)/SUM('Valores Correntes'!$R24:$R27)</f>
        <v>0.18803041405764606</v>
      </c>
      <c r="Z25" s="40">
        <f t="shared" si="2"/>
        <v>0.191864392627589</v>
      </c>
      <c r="AA25" s="40">
        <f>SUM('Valores Correntes'!U24:U27)/SUM('Valores Correntes'!$R24:$R27)</f>
        <v>0.18538229224835998</v>
      </c>
      <c r="AB25" s="40">
        <f>SUM('Valores Correntes'!V24:V27)/SUM('Valores Correntes'!$R24:$R27)</f>
        <v>6.4821003792290199E-3</v>
      </c>
      <c r="AC25" s="40">
        <f>SUM('Valores Correntes'!W24:W27)/SUM('Valores Correntes'!$R24:$R27)</f>
        <v>0.11780217929248912</v>
      </c>
      <c r="AD25" s="40">
        <f>SUM('Valores Correntes'!X24:X27)/SUM('Valores Correntes'!$R24:$R27)</f>
        <v>0.14432497988971674</v>
      </c>
      <c r="AE25" s="40">
        <f>(SUM('Valores Correntes'!W24:W27)-SUM('Valores Correntes'!X24:X27))/SUM('Valores Correntes'!R24:R27)</f>
        <v>-2.6522800597227596E-2</v>
      </c>
      <c r="AG25" s="3" t="s">
        <v>97</v>
      </c>
      <c r="AH25" s="40">
        <f>SUM('Valores Correntes'!B24:B27)/SUM('Valores Correntes'!$R24:$R27)</f>
        <v>4.6318793997464781E-2</v>
      </c>
      <c r="AI25" s="40">
        <f>SUM('Valores Correntes'!C24:C27)/SUM('Valores Correntes'!$R24:$R27)</f>
        <v>1.4108499458002528E-2</v>
      </c>
      <c r="AJ25" s="40">
        <f>SUM('Valores Correntes'!D24:D27)/SUM('Valores Correntes'!$R24:$R27)</f>
        <v>0.13124011744737873</v>
      </c>
      <c r="AK25" s="40">
        <f>SUM('Valores Correntes'!E24:E27)/SUM('Valores Correntes'!$R24:$R27)</f>
        <v>2.9673960728629323E-2</v>
      </c>
      <c r="AL25" s="40">
        <f>SUM('Valores Correntes'!F24:F27)/SUM('Valores Correntes'!$R24:$R27)</f>
        <v>5.5089643058309927E-2</v>
      </c>
      <c r="AM25" s="40">
        <f>SUM('Valores Correntes'!G24:G27)/SUM('Valores Correntes'!$R24:$R27)</f>
        <v>0.23011222069232048</v>
      </c>
      <c r="AN25" s="40">
        <f>SUM('Valores Correntes'!H24:H27)/SUM('Valores Correntes'!$R24:$R27)</f>
        <v>7.0907837573469787E-2</v>
      </c>
      <c r="AO25" s="40">
        <f>SUM('Valores Correntes'!I24:I27)/SUM('Valores Correntes'!$R24:$R27)</f>
        <v>3.0744617798201593E-2</v>
      </c>
      <c r="AP25" s="40">
        <f>SUM('Valores Correntes'!J24:J27)/SUM('Valores Correntes'!$R24:$R27)</f>
        <v>3.836494923472536E-2</v>
      </c>
      <c r="AQ25" s="40">
        <f>SUM('Valores Correntes'!K24:K27)/SUM('Valores Correntes'!$R24:$R27)</f>
        <v>5.9740147554607846E-2</v>
      </c>
      <c r="AR25" s="40">
        <f>SUM('Valores Correntes'!L24:L27)/SUM('Valores Correntes'!$R24:$R27)</f>
        <v>9.8946381825508439E-2</v>
      </c>
      <c r="AS25" s="40">
        <f>SUM('Valores Correntes'!M24:M27)/SUM('Valores Correntes'!$R24:$R27)</f>
        <v>0.13847648303381166</v>
      </c>
      <c r="AT25" s="40">
        <f>SUM('Valores Correntes'!N24:N27)/SUM('Valores Correntes'!$R24:$R27)</f>
        <v>0.13782924928887205</v>
      </c>
      <c r="AU25" s="40">
        <f>SUM('Valores Correntes'!O24:O27)/SUM('Valores Correntes'!$R24:$R27)</f>
        <v>0.57500966630919703</v>
      </c>
      <c r="AV25" s="40">
        <f>SUM('Valores Correntes'!P24:P27)/SUM('Valores Correntes'!$R24:$R27)</f>
        <v>0.85144068099898196</v>
      </c>
      <c r="AW25" s="40">
        <f>SUM('Valores Correntes'!Q24:Q27)/SUM('Valores Correntes'!$R24:$R27)</f>
        <v>0.14855931900101862</v>
      </c>
      <c r="AY25" s="3" t="s">
        <v>97</v>
      </c>
    </row>
    <row r="26" spans="2:51" x14ac:dyDescent="0.3">
      <c r="B26" s="3" t="s">
        <v>96</v>
      </c>
      <c r="C26" s="40">
        <f>SUM('Valores Correntes'!S25:S28)/SUM('Valores Correntes'!$R25:$R28)</f>
        <v>0.6410770837179055</v>
      </c>
      <c r="D26" s="40">
        <f>SUM('Valores Correntes'!T25:T28)/SUM('Valores Correntes'!$R25:$R28)</f>
        <v>0.19343295015126841</v>
      </c>
      <c r="E26" s="40">
        <f t="shared" si="1"/>
        <v>0.18741860293251453</v>
      </c>
      <c r="F26" s="40">
        <f>SUM('Valores Correntes'!U25:U28)/SUM('Valores Correntes'!$R25:$R28)</f>
        <v>0.18418086500608591</v>
      </c>
      <c r="G26" s="40">
        <f>SUM('Valores Correntes'!V25:V28)/SUM('Valores Correntes'!$R25:$R28)</f>
        <v>3.2377379264286305E-3</v>
      </c>
      <c r="H26" s="40">
        <f>SUM('Valores Correntes'!W25:W28)/SUM('Valores Correntes'!$R25:$R28)</f>
        <v>0.12371710672387103</v>
      </c>
      <c r="I26" s="40">
        <f>SUM('Valores Correntes'!X25:X28)/SUM('Valores Correntes'!$R25:$R28)</f>
        <v>0.14564574352555937</v>
      </c>
      <c r="J26" s="40">
        <f>(SUM('Valores Correntes'!W25:W28)-SUM('Valores Correntes'!X25:X28))/SUM('Valores Correntes'!R25:R28)</f>
        <v>-2.1928636801688335E-2</v>
      </c>
      <c r="K26" s="41">
        <f>SUM('Valores Correntes'!R25:R28)/SUM('Valores Correntes'!R21:R24)-1</f>
        <v>9.7293110110588943E-2</v>
      </c>
      <c r="L26" t="str">
        <f t="shared" si="3"/>
        <v>2001.IV</v>
      </c>
      <c r="M26" s="41">
        <f t="shared" si="4"/>
        <v>9.7293110110589526E-2</v>
      </c>
      <c r="N26" s="39">
        <f>C22*(SUM('Valores Correntes'!S25:S28)/SUM('Valores Correntes'!S21:S24)-1)</f>
        <v>5.7522463663487344E-2</v>
      </c>
      <c r="O26" s="39">
        <f>D22*(SUM('Valores Correntes'!T25:T28)/SUM('Valores Correntes'!T21:T24)-1)</f>
        <v>2.4574186036239221E-2</v>
      </c>
      <c r="P26" s="39">
        <f>F22*(SUM('Valores Correntes'!U25:U28)/SUM('Valores Correntes'!U21:U24)-1)</f>
        <v>1.905551388719267E-2</v>
      </c>
      <c r="Q26" s="39">
        <f>G22*(SUM('Valores Correntes'!V25:V28)/SUM('Valores Correntes'!V21:V24)-1)</f>
        <v>-2.4335648724923761E-3</v>
      </c>
      <c r="R26" s="39">
        <f>H22*(SUM('Valores Correntes'!W25:W28)/SUM('Valores Correntes'!W21:W24)-1)</f>
        <v>3.3873448752428897E-2</v>
      </c>
      <c r="S26" s="39">
        <f>I22*(SUM('Valores Correntes'!X25:X28)/SUM('Valores Correntes'!X21:X24)-1)</f>
        <v>3.5298937356266206E-2</v>
      </c>
      <c r="T26" s="40">
        <f>((SUM('Valores Correntes'!W25:W28)-SUM('Valores Correntes'!X25:X28))/(SUM('Valores Correntes'!W21:W24)-SUM('Valores Correntes'!X21:X24))-1)*J22</f>
        <v>-1.4254886038373095E-3</v>
      </c>
      <c r="U26" s="40">
        <v>0.1905</v>
      </c>
      <c r="W26" t="s">
        <v>96</v>
      </c>
      <c r="X26" s="40">
        <f>SUM('Valores Correntes'!S25:S28)/SUM('Valores Correntes'!$R25:$R28)</f>
        <v>0.6410770837179055</v>
      </c>
      <c r="Y26" s="40">
        <f>SUM('Valores Correntes'!T25:T28)/SUM('Valores Correntes'!$R25:$R28)</f>
        <v>0.19343295015126841</v>
      </c>
      <c r="Z26" s="40">
        <f t="shared" si="2"/>
        <v>0.18741860293251453</v>
      </c>
      <c r="AA26" s="40">
        <f>SUM('Valores Correntes'!U25:U28)/SUM('Valores Correntes'!$R25:$R28)</f>
        <v>0.18418086500608591</v>
      </c>
      <c r="AB26" s="40">
        <f>SUM('Valores Correntes'!V25:V28)/SUM('Valores Correntes'!$R25:$R28)</f>
        <v>3.2377379264286305E-3</v>
      </c>
      <c r="AC26" s="40">
        <f>SUM('Valores Correntes'!W25:W28)/SUM('Valores Correntes'!$R25:$R28)</f>
        <v>0.12371710672387103</v>
      </c>
      <c r="AD26" s="40">
        <f>SUM('Valores Correntes'!X25:X28)/SUM('Valores Correntes'!$R25:$R28)</f>
        <v>0.14564574352555937</v>
      </c>
      <c r="AE26" s="40">
        <f>(SUM('Valores Correntes'!W25:W28)-SUM('Valores Correntes'!X25:X28))/SUM('Valores Correntes'!R25:R28)</f>
        <v>-2.1928636801688335E-2</v>
      </c>
      <c r="AG26" s="3" t="s">
        <v>96</v>
      </c>
      <c r="AH26" s="40">
        <f>SUM('Valores Correntes'!B25:B28)/SUM('Valores Correntes'!$R25:$R28)</f>
        <v>4.8010430189550785E-2</v>
      </c>
      <c r="AI26" s="40">
        <f>SUM('Valores Correntes'!C25:C28)/SUM('Valores Correntes'!$R25:$R28)</f>
        <v>1.3814426351477801E-2</v>
      </c>
      <c r="AJ26" s="40">
        <f>SUM('Valores Correntes'!D25:D28)/SUM('Valores Correntes'!$R25:$R28)</f>
        <v>0.13089537935400203</v>
      </c>
      <c r="AK26" s="40">
        <f>SUM('Valores Correntes'!E25:E28)/SUM('Valores Correntes'!$R25:$R28)</f>
        <v>2.8346033732433856E-2</v>
      </c>
      <c r="AL26" s="40">
        <f>SUM('Valores Correntes'!F25:F28)/SUM('Valores Correntes'!$R25:$R28)</f>
        <v>5.3339439690635516E-2</v>
      </c>
      <c r="AM26" s="40">
        <f>SUM('Valores Correntes'!G25:G28)/SUM('Valores Correntes'!$R25:$R28)</f>
        <v>0.22639527912854918</v>
      </c>
      <c r="AN26" s="40">
        <f>SUM('Valores Correntes'!H25:H28)/SUM('Valores Correntes'!$R25:$R28)</f>
        <v>7.098644548150651E-2</v>
      </c>
      <c r="AO26" s="40">
        <f>SUM('Valores Correntes'!I25:I28)/SUM('Valores Correntes'!$R25:$R28)</f>
        <v>3.0924551041904929E-2</v>
      </c>
      <c r="AP26" s="40">
        <f>SUM('Valores Correntes'!J25:J28)/SUM('Valores Correntes'!$R25:$R28)</f>
        <v>3.9041442172934482E-2</v>
      </c>
      <c r="AQ26" s="40">
        <f>SUM('Valores Correntes'!K25:K28)/SUM('Valores Correntes'!$R25:$R28)</f>
        <v>6.0734403976052835E-2</v>
      </c>
      <c r="AR26" s="40">
        <f>SUM('Valores Correntes'!L25:L28)/SUM('Valores Correntes'!$R25:$R28)</f>
        <v>9.7383243884357235E-2</v>
      </c>
      <c r="AS26" s="40">
        <f>SUM('Valores Correntes'!M25:M28)/SUM('Valores Correntes'!$R25:$R28)</f>
        <v>0.1380742668621068</v>
      </c>
      <c r="AT26" s="40">
        <f>SUM('Valores Correntes'!N25:N28)/SUM('Valores Correntes'!$R25:$R28)</f>
        <v>0.13999256905507351</v>
      </c>
      <c r="AU26" s="40">
        <f>SUM('Valores Correntes'!O25:O28)/SUM('Valores Correntes'!$R25:$R28)</f>
        <v>0.57713692247393611</v>
      </c>
      <c r="AV26" s="40">
        <f>SUM('Valores Correntes'!P25:P28)/SUM('Valores Correntes'!$R25:$R28)</f>
        <v>0.85154263179203626</v>
      </c>
      <c r="AW26" s="40">
        <f>SUM('Valores Correntes'!Q25:Q28)/SUM('Valores Correntes'!$R25:$R28)</f>
        <v>0.14845736820796454</v>
      </c>
      <c r="AY26" s="3" t="s">
        <v>96</v>
      </c>
    </row>
    <row r="27" spans="2:51" x14ac:dyDescent="0.3">
      <c r="B27" s="4" t="s">
        <v>95</v>
      </c>
      <c r="C27" s="40">
        <f>SUM('Valores Correntes'!S26:S29)/SUM('Valores Correntes'!$R26:$R29)</f>
        <v>0.63618871800155452</v>
      </c>
      <c r="D27" s="40">
        <f>SUM('Valores Correntes'!T26:T29)/SUM('Valores Correntes'!$R26:$R29)</f>
        <v>0.19695391196327594</v>
      </c>
      <c r="E27" s="40">
        <f t="shared" si="1"/>
        <v>0.18428547791845618</v>
      </c>
      <c r="F27" s="40">
        <f>SUM('Valores Correntes'!U26:U29)/SUM('Valores Correntes'!$R26:$R29)</f>
        <v>0.18092811597256789</v>
      </c>
      <c r="G27" s="40">
        <f>SUM('Valores Correntes'!V26:V29)/SUM('Valores Correntes'!$R26:$R29)</f>
        <v>3.3573619458882997E-3</v>
      </c>
      <c r="H27" s="40">
        <f>SUM('Valores Correntes'!W26:W29)/SUM('Valores Correntes'!$R26:$R29)</f>
        <v>0.12189259319105107</v>
      </c>
      <c r="I27" s="40">
        <f>SUM('Valores Correntes'!X26:X29)/SUM('Valores Correntes'!$R26:$R29)</f>
        <v>0.13932070107433792</v>
      </c>
      <c r="J27" s="40">
        <f>(SUM('Valores Correntes'!W26:W29)-SUM('Valores Correntes'!X26:X29))/SUM('Valores Correntes'!R26:R29)</f>
        <v>-1.7428107883286855E-2</v>
      </c>
      <c r="K27" s="41">
        <f>SUM('Valores Correntes'!R26:R29)/SUM('Valores Correntes'!R22:R25)-1</f>
        <v>8.9862454773842915E-2</v>
      </c>
      <c r="L27" t="str">
        <f t="shared" si="3"/>
        <v>2002.I</v>
      </c>
      <c r="M27" s="41">
        <f t="shared" si="4"/>
        <v>8.9862454773843067E-2</v>
      </c>
      <c r="N27" s="39">
        <f>C23*(SUM('Valores Correntes'!S26:S29)/SUM('Valores Correntes'!S22:S25)-1)</f>
        <v>4.3878756090411607E-2</v>
      </c>
      <c r="O27" s="39">
        <f>D23*(SUM('Valores Correntes'!T26:T29)/SUM('Valores Correntes'!T22:T25)-1)</f>
        <v>2.7538914299210085E-2</v>
      </c>
      <c r="P27" s="39">
        <f>F23*(SUM('Valores Correntes'!U26:U29)/SUM('Valores Correntes'!U22:U25)-1)</f>
        <v>1.5521751067473097E-2</v>
      </c>
      <c r="Q27" s="39">
        <f>G23*(SUM('Valores Correntes'!V26:V29)/SUM('Valores Correntes'!V22:V25)-1)</f>
        <v>-3.8097065022945032E-3</v>
      </c>
      <c r="R27" s="39">
        <f>H23*(SUM('Valores Correntes'!W26:W29)/SUM('Valores Correntes'!W22:W25)-1)</f>
        <v>2.8087507677411958E-2</v>
      </c>
      <c r="S27" s="39">
        <f>I23*(SUM('Valores Correntes'!X26:X29)/SUM('Valores Correntes'!X22:X25)-1)</f>
        <v>2.1354767858369178E-2</v>
      </c>
      <c r="T27" s="40">
        <f>((SUM('Valores Correntes'!W26:W29)-SUM('Valores Correntes'!X26:X29))/(SUM('Valores Correntes'!W22:W25)-SUM('Valores Correntes'!X22:X25))-1)*J23</f>
        <v>6.7327398190427899E-3</v>
      </c>
      <c r="U27" s="40">
        <v>0.187</v>
      </c>
      <c r="W27" t="s">
        <v>95</v>
      </c>
      <c r="X27" s="40">
        <f>SUM('Valores Correntes'!S26:S29)/SUM('Valores Correntes'!$R26:$R29)</f>
        <v>0.63618871800155452</v>
      </c>
      <c r="Y27" s="40">
        <f>SUM('Valores Correntes'!T26:T29)/SUM('Valores Correntes'!$R26:$R29)</f>
        <v>0.19695391196327594</v>
      </c>
      <c r="Z27" s="40">
        <f t="shared" si="2"/>
        <v>0.18428547791845618</v>
      </c>
      <c r="AA27" s="40">
        <f>SUM('Valores Correntes'!U26:U29)/SUM('Valores Correntes'!$R26:$R29)</f>
        <v>0.18092811597256789</v>
      </c>
      <c r="AB27" s="40">
        <f>SUM('Valores Correntes'!V26:V29)/SUM('Valores Correntes'!$R26:$R29)</f>
        <v>3.3573619458882997E-3</v>
      </c>
      <c r="AC27" s="40">
        <f>SUM('Valores Correntes'!W26:W29)/SUM('Valores Correntes'!$R26:$R29)</f>
        <v>0.12189259319105107</v>
      </c>
      <c r="AD27" s="40">
        <f>SUM('Valores Correntes'!X26:X29)/SUM('Valores Correntes'!$R26:$R29)</f>
        <v>0.13932070107433792</v>
      </c>
      <c r="AE27" s="40">
        <f>(SUM('Valores Correntes'!W26:W29)-SUM('Valores Correntes'!X26:X29))/SUM('Valores Correntes'!R26:R29)</f>
        <v>-1.7428107883286855E-2</v>
      </c>
      <c r="AG27" s="4" t="s">
        <v>95</v>
      </c>
      <c r="AH27" s="40">
        <f>SUM('Valores Correntes'!B26:B29)/SUM('Valores Correntes'!$R26:$R29)</f>
        <v>5.0356436378018447E-2</v>
      </c>
      <c r="AI27" s="40">
        <f>SUM('Valores Correntes'!C26:C29)/SUM('Valores Correntes'!$R26:$R29)</f>
        <v>1.3138421574086375E-2</v>
      </c>
      <c r="AJ27" s="40">
        <f>SUM('Valores Correntes'!D26:D29)/SUM('Valores Correntes'!$R26:$R29)</f>
        <v>0.12563423180111374</v>
      </c>
      <c r="AK27" s="40">
        <f>SUM('Valores Correntes'!E26:E29)/SUM('Valores Correntes'!$R26:$R29)</f>
        <v>2.8381875351191656E-2</v>
      </c>
      <c r="AL27" s="40">
        <f>SUM('Valores Correntes'!F26:F29)/SUM('Valores Correntes'!$R26:$R29)</f>
        <v>5.3196693230176756E-2</v>
      </c>
      <c r="AM27" s="40">
        <f>SUM('Valores Correntes'!G26:G29)/SUM('Valores Correntes'!$R26:$R29)</f>
        <v>0.22035122195656848</v>
      </c>
      <c r="AN27" s="40">
        <f>SUM('Valores Correntes'!H26:H29)/SUM('Valores Correntes'!$R26:$R29)</f>
        <v>6.7699008621705123E-2</v>
      </c>
      <c r="AO27" s="40">
        <f>SUM('Valores Correntes'!I26:I29)/SUM('Valores Correntes'!$R26:$R29)</f>
        <v>3.2728195830939541E-2</v>
      </c>
      <c r="AP27" s="40">
        <f>SUM('Valores Correntes'!J26:J29)/SUM('Valores Correntes'!$R26:$R29)</f>
        <v>4.00003897169725E-2</v>
      </c>
      <c r="AQ27" s="40">
        <f>SUM('Valores Correntes'!K26:K29)/SUM('Valores Correntes'!$R26:$R29)</f>
        <v>6.2149448442227709E-2</v>
      </c>
      <c r="AR27" s="40">
        <f>SUM('Valores Correntes'!L26:L29)/SUM('Valores Correntes'!$R26:$R29)</f>
        <v>9.7290547643685402E-2</v>
      </c>
      <c r="AS27" s="40">
        <f>SUM('Valores Correntes'!M26:M29)/SUM('Valores Correntes'!$R26:$R29)</f>
        <v>0.14031695032013503</v>
      </c>
      <c r="AT27" s="40">
        <f>SUM('Valores Correntes'!N26:N29)/SUM('Valores Correntes'!$R26:$R29)</f>
        <v>0.14104403883148556</v>
      </c>
      <c r="AU27" s="40">
        <f>SUM('Valores Correntes'!O26:O29)/SUM('Valores Correntes'!$R26:$R29)</f>
        <v>0.58122857940715078</v>
      </c>
      <c r="AV27" s="40">
        <f>SUM('Valores Correntes'!P26:P29)/SUM('Valores Correntes'!$R26:$R29)</f>
        <v>0.8519362377417381</v>
      </c>
      <c r="AW27" s="40">
        <f>SUM('Valores Correntes'!Q26:Q29)/SUM('Valores Correntes'!$R26:$R29)</f>
        <v>0.14806376225826265</v>
      </c>
      <c r="AY27" s="4" t="s">
        <v>95</v>
      </c>
    </row>
    <row r="28" spans="2:51" x14ac:dyDescent="0.3">
      <c r="B28" s="4" t="s">
        <v>94</v>
      </c>
      <c r="C28" s="40">
        <f>SUM('Valores Correntes'!S27:S30)/SUM('Valores Correntes'!$R27:$R30)</f>
        <v>0.62737041195083099</v>
      </c>
      <c r="D28" s="40">
        <f>SUM('Valores Correntes'!T27:T30)/SUM('Valores Correntes'!$R27:$R30)</f>
        <v>0.20000351654755893</v>
      </c>
      <c r="E28" s="40">
        <f t="shared" si="1"/>
        <v>0.18634487078159523</v>
      </c>
      <c r="F28" s="40">
        <f>SUM('Valores Correntes'!U27:U30)/SUM('Valores Correntes'!$R27:$R30)</f>
        <v>0.17776586278532142</v>
      </c>
      <c r="G28" s="40">
        <f>SUM('Valores Correntes'!V27:V30)/SUM('Valores Correntes'!$R27:$R30)</f>
        <v>8.5790079962738061E-3</v>
      </c>
      <c r="H28" s="40">
        <f>SUM('Valores Correntes'!W27:W30)/SUM('Valores Correntes'!$R27:$R30)</f>
        <v>0.11666645076472709</v>
      </c>
      <c r="I28" s="40">
        <f>SUM('Valores Correntes'!X27:X30)/SUM('Valores Correntes'!$R27:$R30)</f>
        <v>0.13038525004471235</v>
      </c>
      <c r="J28" s="40">
        <f>(SUM('Valores Correntes'!W27:W30)-SUM('Valores Correntes'!X27:X30))/SUM('Valores Correntes'!R27:R30)</f>
        <v>-1.3718799279985273E-2</v>
      </c>
      <c r="K28" s="41">
        <f>SUM('Valores Correntes'!R27:R30)/SUM('Valores Correntes'!R23:R26)-1</f>
        <v>9.7704271482391913E-2</v>
      </c>
      <c r="L28" t="str">
        <f t="shared" si="3"/>
        <v>2002.II</v>
      </c>
      <c r="M28" s="41">
        <f t="shared" si="4"/>
        <v>9.7704271482391011E-2</v>
      </c>
      <c r="N28" s="39">
        <f>C24*(SUM('Valores Correntes'!S27:S30)/SUM('Valores Correntes'!S23:S26)-1)</f>
        <v>3.9032652301708957E-2</v>
      </c>
      <c r="O28" s="39">
        <f>D24*(SUM('Valores Correntes'!T27:T30)/SUM('Valores Correntes'!T23:T26)-1)</f>
        <v>3.2270148572739826E-2</v>
      </c>
      <c r="P28" s="39">
        <f>F24*(SUM('Valores Correntes'!U27:U30)/SUM('Valores Correntes'!U23:U26)-1)</f>
        <v>1.1465497050900957E-2</v>
      </c>
      <c r="Q28" s="39">
        <f>G24*(SUM('Valores Correntes'!V27:V30)/SUM('Valores Correntes'!V23:V26)-1)</f>
        <v>2.5297514214617572E-3</v>
      </c>
      <c r="R28" s="39">
        <f>H24*(SUM('Valores Correntes'!W27:W30)/SUM('Valores Correntes'!W23:W26)-1)</f>
        <v>1.7492878950032528E-2</v>
      </c>
      <c r="S28" s="39">
        <f>I24*(SUM('Valores Correntes'!X27:X30)/SUM('Valores Correntes'!X23:X26)-1)</f>
        <v>5.0866568144530009E-3</v>
      </c>
      <c r="T28" s="40">
        <f>((SUM('Valores Correntes'!W27:W30)-SUM('Valores Correntes'!X27:X30))/(SUM('Valores Correntes'!W23:W26)-SUM('Valores Correntes'!X23:X26))-1)*J24</f>
        <v>1.2406222135579509E-2</v>
      </c>
      <c r="U28" s="40">
        <v>0.1782</v>
      </c>
      <c r="W28" t="s">
        <v>94</v>
      </c>
      <c r="X28" s="40">
        <f>SUM('Valores Correntes'!S27:S30)/SUM('Valores Correntes'!$R27:$R30)</f>
        <v>0.62737041195083099</v>
      </c>
      <c r="Y28" s="40">
        <f>SUM('Valores Correntes'!T27:T30)/SUM('Valores Correntes'!$R27:$R30)</f>
        <v>0.20000351654755893</v>
      </c>
      <c r="Z28" s="40">
        <f t="shared" si="2"/>
        <v>0.18634487078159523</v>
      </c>
      <c r="AA28" s="40">
        <f>SUM('Valores Correntes'!U27:U30)/SUM('Valores Correntes'!$R27:$R30)</f>
        <v>0.17776586278532142</v>
      </c>
      <c r="AB28" s="40">
        <f>SUM('Valores Correntes'!V27:V30)/SUM('Valores Correntes'!$R27:$R30)</f>
        <v>8.5790079962738061E-3</v>
      </c>
      <c r="AC28" s="40">
        <f>SUM('Valores Correntes'!W27:W30)/SUM('Valores Correntes'!$R27:$R30)</f>
        <v>0.11666645076472709</v>
      </c>
      <c r="AD28" s="40">
        <f>SUM('Valores Correntes'!X27:X30)/SUM('Valores Correntes'!$R27:$R30)</f>
        <v>0.13038525004471235</v>
      </c>
      <c r="AE28" s="40">
        <f>(SUM('Valores Correntes'!W27:W30)-SUM('Valores Correntes'!X27:X30))/SUM('Valores Correntes'!R27:R30)</f>
        <v>-1.3718799279985273E-2</v>
      </c>
      <c r="AG28" s="4" t="s">
        <v>94</v>
      </c>
      <c r="AH28" s="40">
        <f>SUM('Valores Correntes'!B27:B30)/SUM('Valores Correntes'!$R27:$R30)</f>
        <v>5.1812197558664223E-2</v>
      </c>
      <c r="AI28" s="40">
        <f>SUM('Valores Correntes'!C27:C30)/SUM('Valores Correntes'!$R27:$R30)</f>
        <v>1.2638992427352355E-2</v>
      </c>
      <c r="AJ28" s="40">
        <f>SUM('Valores Correntes'!D27:D30)/SUM('Valores Correntes'!$R27:$R30)</f>
        <v>0.12593020536450286</v>
      </c>
      <c r="AK28" s="40">
        <f>SUM('Valores Correntes'!E27:E30)/SUM('Valores Correntes'!$R27:$R30)</f>
        <v>2.8624274222993084E-2</v>
      </c>
      <c r="AL28" s="40">
        <f>SUM('Valores Correntes'!F27:F30)/SUM('Valores Correntes'!$R27:$R30)</f>
        <v>5.3672676041746199E-2</v>
      </c>
      <c r="AM28" s="40">
        <f>SUM('Valores Correntes'!G27:G30)/SUM('Valores Correntes'!$R27:$R30)</f>
        <v>0.22086614805659444</v>
      </c>
      <c r="AN28" s="40">
        <f>SUM('Valores Correntes'!H27:H30)/SUM('Valores Correntes'!$R27:$R30)</f>
        <v>6.5693080726717951E-2</v>
      </c>
      <c r="AO28" s="40">
        <f>SUM('Valores Correntes'!I27:I30)/SUM('Valores Correntes'!$R27:$R30)</f>
        <v>3.3256741815452899E-2</v>
      </c>
      <c r="AP28" s="40">
        <f>SUM('Valores Correntes'!J27:J30)/SUM('Valores Correntes'!$R27:$R30)</f>
        <v>3.9741097290657355E-2</v>
      </c>
      <c r="AQ28" s="40">
        <f>SUM('Valores Correntes'!K27:K30)/SUM('Valores Correntes'!$R27:$R30)</f>
        <v>6.3100593680492298E-2</v>
      </c>
      <c r="AR28" s="40">
        <f>SUM('Valores Correntes'!L27:L30)/SUM('Valores Correntes'!$R27:$R30)</f>
        <v>9.5744795672877872E-2</v>
      </c>
      <c r="AS28" s="40">
        <f>SUM('Valores Correntes'!M27:M30)/SUM('Valores Correntes'!$R27:$R30)</f>
        <v>0.14265183447774402</v>
      </c>
      <c r="AT28" s="40">
        <f>SUM('Valores Correntes'!N27:N30)/SUM('Valores Correntes'!$R27:$R30)</f>
        <v>0.14107987037535391</v>
      </c>
      <c r="AU28" s="40">
        <f>SUM('Valores Correntes'!O27:O30)/SUM('Valores Correntes'!$R27:$R30)</f>
        <v>0.58126801403929695</v>
      </c>
      <c r="AV28" s="40">
        <f>SUM('Valores Correntes'!P27:P30)/SUM('Valores Correntes'!$R27:$R30)</f>
        <v>0.85394635965455523</v>
      </c>
      <c r="AW28" s="40">
        <f>SUM('Valores Correntes'!Q27:Q30)/SUM('Valores Correntes'!$R27:$R30)</f>
        <v>0.14605364034544521</v>
      </c>
      <c r="AY28" s="4" t="s">
        <v>94</v>
      </c>
    </row>
    <row r="29" spans="2:51" x14ac:dyDescent="0.3">
      <c r="B29" s="4" t="s">
        <v>93</v>
      </c>
      <c r="C29" s="40">
        <f>SUM('Valores Correntes'!S28:S31)/SUM('Valores Correntes'!$R28:$R31)</f>
        <v>0.62215912812907426</v>
      </c>
      <c r="D29" s="40">
        <f>SUM('Valores Correntes'!T28:T31)/SUM('Valores Correntes'!$R28:$R31)</f>
        <v>0.19952243669086345</v>
      </c>
      <c r="E29" s="40">
        <f t="shared" si="1"/>
        <v>0.18077255209177948</v>
      </c>
      <c r="F29" s="40">
        <f>SUM('Valores Correntes'!U28:U31)/SUM('Valores Correntes'!$R28:$R31)</f>
        <v>0.1771264886210267</v>
      </c>
      <c r="G29" s="40">
        <f>SUM('Valores Correntes'!V28:V31)/SUM('Valores Correntes'!$R28:$R31)</f>
        <v>3.6460634707527664E-3</v>
      </c>
      <c r="H29" s="40">
        <f>SUM('Valores Correntes'!W28:W31)/SUM('Valores Correntes'!$R28:$R31)</f>
        <v>0.12688450835086992</v>
      </c>
      <c r="I29" s="40">
        <f>SUM('Valores Correntes'!X28:X31)/SUM('Valores Correntes'!$R28:$R31)</f>
        <v>0.12933862526258749</v>
      </c>
      <c r="J29" s="40">
        <f>(SUM('Valores Correntes'!W28:W31)-SUM('Valores Correntes'!X28:X31))/SUM('Valores Correntes'!R28:R31)</f>
        <v>-2.4541169117175813E-3</v>
      </c>
      <c r="K29" s="41">
        <f>SUM('Valores Correntes'!R28:R31)/SUM('Valores Correntes'!R24:R27)-1</f>
        <v>0.11425162105895792</v>
      </c>
      <c r="L29" t="str">
        <f t="shared" si="3"/>
        <v>2002.III</v>
      </c>
      <c r="M29" s="41">
        <f t="shared" si="4"/>
        <v>0.11425162105895727</v>
      </c>
      <c r="N29" s="39">
        <f>C25*(SUM('Valores Correntes'!S28:S31)/SUM('Valores Correntes'!S24:S27)-1)</f>
        <v>4.6613823162456172E-2</v>
      </c>
      <c r="O29" s="39">
        <f>D25*(SUM('Valores Correntes'!T28:T31)/SUM('Valores Correntes'!T24:T27)-1)</f>
        <v>3.4287784462781842E-2</v>
      </c>
      <c r="P29" s="39">
        <f>F25*(SUM('Valores Correntes'!U28:U31)/SUM('Valores Correntes'!U24:U27)-1)</f>
        <v>1.1981184830100076E-2</v>
      </c>
      <c r="Q29" s="39">
        <f>G25*(SUM('Valores Correntes'!V28:V31)/SUM('Valores Correntes'!V24:V27)-1)</f>
        <v>-2.419468246458899E-3</v>
      </c>
      <c r="R29" s="39">
        <f>H25*(SUM('Valores Correntes'!W28:W31)/SUM('Valores Correntes'!W24:W27)-1)</f>
        <v>2.3579089824736565E-2</v>
      </c>
      <c r="S29" s="39">
        <f>I25*(SUM('Valores Correntes'!X28:X31)/SUM('Valores Correntes'!X24:X27)-1)</f>
        <v>-2.0920702534151447E-4</v>
      </c>
      <c r="T29" s="40">
        <f>((SUM('Valores Correntes'!W28:W31)-SUM('Valores Correntes'!X28:X31))/(SUM('Valores Correntes'!W24:W27)-SUM('Valores Correntes'!X24:X27))-1)*J25</f>
        <v>2.3788296850078078E-2</v>
      </c>
      <c r="U29" s="40">
        <v>0.1789</v>
      </c>
      <c r="W29" t="s">
        <v>93</v>
      </c>
      <c r="X29" s="40">
        <f>SUM('Valores Correntes'!S28:S31)/SUM('Valores Correntes'!$R28:$R31)</f>
        <v>0.62215912812907426</v>
      </c>
      <c r="Y29" s="40">
        <f>SUM('Valores Correntes'!T28:T31)/SUM('Valores Correntes'!$R28:$R31)</f>
        <v>0.19952243669086345</v>
      </c>
      <c r="Z29" s="40">
        <f t="shared" si="2"/>
        <v>0.18077255209177948</v>
      </c>
      <c r="AA29" s="40">
        <f>SUM('Valores Correntes'!U28:U31)/SUM('Valores Correntes'!$R28:$R31)</f>
        <v>0.1771264886210267</v>
      </c>
      <c r="AB29" s="40">
        <f>SUM('Valores Correntes'!V28:V31)/SUM('Valores Correntes'!$R28:$R31)</f>
        <v>3.6460634707527664E-3</v>
      </c>
      <c r="AC29" s="40">
        <f>SUM('Valores Correntes'!W28:W31)/SUM('Valores Correntes'!$R28:$R31)</f>
        <v>0.12688450835086992</v>
      </c>
      <c r="AD29" s="40">
        <f>SUM('Valores Correntes'!X28:X31)/SUM('Valores Correntes'!$R28:$R31)</f>
        <v>0.12933862526258749</v>
      </c>
      <c r="AE29" s="40">
        <f>(SUM('Valores Correntes'!W28:W31)-SUM('Valores Correntes'!X28:X31))/SUM('Valores Correntes'!R28:R31)</f>
        <v>-2.4541169117175813E-3</v>
      </c>
      <c r="AG29" s="4" t="s">
        <v>93</v>
      </c>
      <c r="AH29" s="40">
        <f>SUM('Valores Correntes'!B28:B31)/SUM('Valores Correntes'!$R28:$R31)</f>
        <v>5.4818945066979499E-2</v>
      </c>
      <c r="AI29" s="40">
        <f>SUM('Valores Correntes'!C28:C31)/SUM('Valores Correntes'!$R28:$R31)</f>
        <v>1.3753375729031278E-2</v>
      </c>
      <c r="AJ29" s="40">
        <f>SUM('Valores Correntes'!D28:D31)/SUM('Valores Correntes'!$R28:$R31)</f>
        <v>0.12357656861210439</v>
      </c>
      <c r="AK29" s="40">
        <f>SUM('Valores Correntes'!E28:E31)/SUM('Valores Correntes'!$R28:$R31)</f>
        <v>2.8885492337849795E-2</v>
      </c>
      <c r="AL29" s="40">
        <f>SUM('Valores Correntes'!F28:F31)/SUM('Valores Correntes'!$R28:$R31)</f>
        <v>5.4422542579367274E-2</v>
      </c>
      <c r="AM29" s="40">
        <f>SUM('Valores Correntes'!G28:G31)/SUM('Valores Correntes'!$R28:$R31)</f>
        <v>0.22063797925835268</v>
      </c>
      <c r="AN29" s="40">
        <f>SUM('Valores Correntes'!H28:H31)/SUM('Valores Correntes'!$R28:$R31)</f>
        <v>6.5323355999021199E-2</v>
      </c>
      <c r="AO29" s="40">
        <f>SUM('Valores Correntes'!I28:I31)/SUM('Valores Correntes'!$R28:$R31)</f>
        <v>3.3228217173517656E-2</v>
      </c>
      <c r="AP29" s="40">
        <f>SUM('Valores Correntes'!J28:J31)/SUM('Valores Correntes'!$R28:$R31)</f>
        <v>3.6513850965542674E-2</v>
      </c>
      <c r="AQ29" s="40">
        <f>SUM('Valores Correntes'!K28:K31)/SUM('Valores Correntes'!$R28:$R31)</f>
        <v>6.5324938472014107E-2</v>
      </c>
      <c r="AR29" s="40">
        <f>SUM('Valores Correntes'!L28:L31)/SUM('Valores Correntes'!$R28:$R31)</f>
        <v>9.4144733277599132E-2</v>
      </c>
      <c r="AS29" s="40">
        <f>SUM('Valores Correntes'!M28:M31)/SUM('Valores Correntes'!$R28:$R31)</f>
        <v>0.14430016779324725</v>
      </c>
      <c r="AT29" s="40">
        <f>SUM('Valores Correntes'!N28:N31)/SUM('Valores Correntes'!$R28:$R31)</f>
        <v>0.14049249218808316</v>
      </c>
      <c r="AU29" s="40">
        <f>SUM('Valores Correntes'!O28:O31)/SUM('Valores Correntes'!$R28:$R31)</f>
        <v>0.57932775586902596</v>
      </c>
      <c r="AV29" s="40">
        <f>SUM('Valores Correntes'!P28:P31)/SUM('Valores Correntes'!$R28:$R31)</f>
        <v>0.85478468019435772</v>
      </c>
      <c r="AW29" s="40">
        <f>SUM('Valores Correntes'!Q28:Q31)/SUM('Valores Correntes'!$R28:$R31)</f>
        <v>0.14521531980564237</v>
      </c>
      <c r="AY29" s="4" t="s">
        <v>93</v>
      </c>
    </row>
    <row r="30" spans="2:51" x14ac:dyDescent="0.3">
      <c r="B30" s="4" t="s">
        <v>92</v>
      </c>
      <c r="C30" s="40">
        <f>SUM('Valores Correntes'!S29:S32)/SUM('Valores Correntes'!$R29:$R32)</f>
        <v>0.61898435031675403</v>
      </c>
      <c r="D30" s="40">
        <f>SUM('Valores Correntes'!T29:T32)/SUM('Valores Correntes'!$R29:$R32)</f>
        <v>0.19809662343306858</v>
      </c>
      <c r="E30" s="40">
        <f t="shared" si="1"/>
        <v>0.17449079484503621</v>
      </c>
      <c r="F30" s="40">
        <f>SUM('Valores Correntes'!U29:U32)/SUM('Valores Correntes'!$R29:$R32)</f>
        <v>0.17926250822467885</v>
      </c>
      <c r="G30" s="40">
        <f>SUM('Valores Correntes'!V29:V32)/SUM('Valores Correntes'!$R29:$R32)</f>
        <v>-4.7717133796426415E-3</v>
      </c>
      <c r="H30" s="40">
        <f>SUM('Valores Correntes'!W29:W32)/SUM('Valores Correntes'!$R29:$R32)</f>
        <v>0.14230590274115712</v>
      </c>
      <c r="I30" s="40">
        <f>SUM('Valores Correntes'!X29:X32)/SUM('Valores Correntes'!$R29:$R32)</f>
        <v>0.13387767133601636</v>
      </c>
      <c r="J30" s="40">
        <f>(SUM('Valores Correntes'!W29:W32)-SUM('Valores Correntes'!X29:X32))/SUM('Valores Correntes'!R29:R32)</f>
        <v>8.4282314051407695E-3</v>
      </c>
      <c r="K30" s="41">
        <f>SUM('Valores Correntes'!R29:R32)/SUM('Valores Correntes'!R25:R28)-1</f>
        <v>0.13150755710913908</v>
      </c>
      <c r="L30" t="str">
        <f t="shared" si="3"/>
        <v>2002.IV</v>
      </c>
      <c r="M30" s="41">
        <f t="shared" si="4"/>
        <v>0.13150755710913864</v>
      </c>
      <c r="N30" s="39">
        <f>C26*(SUM('Valores Correntes'!S29:S32)/SUM('Valores Correntes'!S25:S28)-1)</f>
        <v>5.9308386397792519E-2</v>
      </c>
      <c r="O30" s="39">
        <f>D26*(SUM('Valores Correntes'!T29:T32)/SUM('Valores Correntes'!T25:T28)-1)</f>
        <v>3.0714876301052071E-2</v>
      </c>
      <c r="P30" s="39">
        <f>F26*(SUM('Valores Correntes'!U29:U32)/SUM('Valores Correntes'!U25:U28)-1)</f>
        <v>1.8656017756477433E-2</v>
      </c>
      <c r="Q30" s="39">
        <f>G26*(SUM('Valores Correntes'!V29:V32)/SUM('Valores Correntes'!V25:V28)-1)</f>
        <v>-8.6369676758530703E-3</v>
      </c>
      <c r="R30" s="39">
        <f>H26*(SUM('Valores Correntes'!W29:W32)/SUM('Valores Correntes'!W25:W28)-1)</f>
        <v>3.730309764898642E-2</v>
      </c>
      <c r="S30" s="39">
        <f>I26*(SUM('Valores Correntes'!X29:X32)/SUM('Valores Correntes'!X25:X28)-1)</f>
        <v>5.8378533193167272E-3</v>
      </c>
      <c r="T30" s="40">
        <f>((SUM('Valores Correntes'!W29:W32)-SUM('Valores Correntes'!X29:X32))/(SUM('Valores Correntes'!W25:W28)-SUM('Valores Correntes'!X25:X28))-1)*J26</f>
        <v>3.1465244329669691E-2</v>
      </c>
      <c r="U30" s="40">
        <v>0.2291</v>
      </c>
      <c r="W30" t="s">
        <v>92</v>
      </c>
      <c r="X30" s="40">
        <f>SUM('Valores Correntes'!S29:S32)/SUM('Valores Correntes'!$R29:$R32)</f>
        <v>0.61898435031675403</v>
      </c>
      <c r="Y30" s="40">
        <f>SUM('Valores Correntes'!T29:T32)/SUM('Valores Correntes'!$R29:$R32)</f>
        <v>0.19809662343306858</v>
      </c>
      <c r="Z30" s="40">
        <f t="shared" si="2"/>
        <v>0.17449079484503621</v>
      </c>
      <c r="AA30" s="40">
        <f>SUM('Valores Correntes'!U29:U32)/SUM('Valores Correntes'!$R29:$R32)</f>
        <v>0.17926250822467885</v>
      </c>
      <c r="AB30" s="40">
        <f>SUM('Valores Correntes'!V29:V32)/SUM('Valores Correntes'!$R29:$R32)</f>
        <v>-4.7717133796426415E-3</v>
      </c>
      <c r="AC30" s="40">
        <f>SUM('Valores Correntes'!W29:W32)/SUM('Valores Correntes'!$R29:$R32)</f>
        <v>0.14230590274115712</v>
      </c>
      <c r="AD30" s="40">
        <f>SUM('Valores Correntes'!X29:X32)/SUM('Valores Correntes'!$R29:$R32)</f>
        <v>0.13387767133601636</v>
      </c>
      <c r="AE30" s="40">
        <f>(SUM('Valores Correntes'!W29:W32)-SUM('Valores Correntes'!X29:X32))/SUM('Valores Correntes'!R29:R32)</f>
        <v>8.4282314051407695E-3</v>
      </c>
      <c r="AG30" s="4" t="s">
        <v>92</v>
      </c>
      <c r="AH30" s="40">
        <f>SUM('Valores Correntes'!B29:B32)/SUM('Valores Correntes'!$R29:$R32)</f>
        <v>5.4752748947628133E-2</v>
      </c>
      <c r="AI30" s="40">
        <f>SUM('Valores Correntes'!C29:C32)/SUM('Valores Correntes'!$R29:$R32)</f>
        <v>1.7289813473190852E-2</v>
      </c>
      <c r="AJ30" s="40">
        <f>SUM('Valores Correntes'!D29:D32)/SUM('Valores Correntes'!$R29:$R32)</f>
        <v>0.12356962667373418</v>
      </c>
      <c r="AK30" s="40">
        <f>SUM('Valores Correntes'!E29:E32)/SUM('Valores Correntes'!$R29:$R32)</f>
        <v>2.9029166063851298E-2</v>
      </c>
      <c r="AL30" s="40">
        <f>SUM('Valores Correntes'!F29:F32)/SUM('Valores Correntes'!$R29:$R32)</f>
        <v>5.5064672000002583E-2</v>
      </c>
      <c r="AM30" s="40">
        <f>SUM('Valores Correntes'!G29:G32)/SUM('Valores Correntes'!$R29:$R32)</f>
        <v>0.22495327821077885</v>
      </c>
      <c r="AN30" s="40">
        <f>SUM('Valores Correntes'!H29:H32)/SUM('Valores Correntes'!$R29:$R32)</f>
        <v>6.5986823370993458E-2</v>
      </c>
      <c r="AO30" s="40">
        <f>SUM('Valores Correntes'!I29:I32)/SUM('Valores Correntes'!$R29:$R32)</f>
        <v>3.1355487384875209E-2</v>
      </c>
      <c r="AP30" s="40">
        <f>SUM('Valores Correntes'!J29:J32)/SUM('Valores Correntes'!$R29:$R32)</f>
        <v>3.6382985132783326E-2</v>
      </c>
      <c r="AQ30" s="40">
        <f>SUM('Valores Correntes'!K29:K32)/SUM('Valores Correntes'!$R29:$R32)</f>
        <v>6.7554442572043336E-2</v>
      </c>
      <c r="AR30" s="40">
        <f>SUM('Valores Correntes'!L29:L32)/SUM('Valores Correntes'!$R29:$R32)</f>
        <v>9.1693452391315433E-2</v>
      </c>
      <c r="AS30" s="40">
        <f>SUM('Valores Correntes'!M29:M32)/SUM('Valores Correntes'!$R29:$R32)</f>
        <v>0.13986447332394106</v>
      </c>
      <c r="AT30" s="40">
        <f>SUM('Valores Correntes'!N29:N32)/SUM('Valores Correntes'!$R29:$R32)</f>
        <v>0.14064379055689286</v>
      </c>
      <c r="AU30" s="40">
        <f>SUM('Valores Correntes'!O29:O32)/SUM('Valores Correntes'!$R29:$R32)</f>
        <v>0.57348145473284551</v>
      </c>
      <c r="AV30" s="40">
        <f>SUM('Valores Correntes'!P29:P32)/SUM('Valores Correntes'!$R29:$R32)</f>
        <v>0.85318748189125215</v>
      </c>
      <c r="AW30" s="40">
        <f>SUM('Valores Correntes'!Q29:Q32)/SUM('Valores Correntes'!$R29:$R32)</f>
        <v>0.1468125181087479</v>
      </c>
      <c r="AY30" s="4" t="s">
        <v>92</v>
      </c>
    </row>
    <row r="31" spans="2:51" x14ac:dyDescent="0.3">
      <c r="B31" s="3" t="s">
        <v>91</v>
      </c>
      <c r="C31" s="40">
        <f>SUM('Valores Correntes'!S30:S33)/SUM('Valores Correntes'!$R30:$R33)</f>
        <v>0.62384861862989793</v>
      </c>
      <c r="D31" s="40">
        <f>SUM('Valores Correntes'!T30:T33)/SUM('Valores Correntes'!$R30:$R33)</f>
        <v>0.19395333352301403</v>
      </c>
      <c r="E31" s="40">
        <f t="shared" si="1"/>
        <v>0.16827993902207528</v>
      </c>
      <c r="F31" s="40">
        <f>SUM('Valores Correntes'!U30:U33)/SUM('Valores Correntes'!$R30:$R33)</f>
        <v>0.17771182626397158</v>
      </c>
      <c r="G31" s="40">
        <f>SUM('Valores Correntes'!V30:V33)/SUM('Valores Correntes'!$R30:$R33)</f>
        <v>-9.4318872418963067E-3</v>
      </c>
      <c r="H31" s="40">
        <f>SUM('Valores Correntes'!W30:W33)/SUM('Valores Correntes'!$R30:$R33)</f>
        <v>0.15552087591581909</v>
      </c>
      <c r="I31" s="40">
        <f>SUM('Valores Correntes'!X30:X33)/SUM('Valores Correntes'!$R30:$R33)</f>
        <v>0.14160276709080652</v>
      </c>
      <c r="J31" s="40">
        <f>(SUM('Valores Correntes'!W30:W33)-SUM('Valores Correntes'!X30:X33))/SUM('Valores Correntes'!R30:R33)</f>
        <v>1.3918108825012567E-2</v>
      </c>
      <c r="K31" s="41">
        <f>SUM('Valores Correntes'!R30:R33)/SUM('Valores Correntes'!R26:R29)-1</f>
        <v>0.14725959862230198</v>
      </c>
      <c r="L31" t="str">
        <f t="shared" si="3"/>
        <v>2003.I</v>
      </c>
      <c r="M31" s="41">
        <f t="shared" si="4"/>
        <v>0.14725959862230192</v>
      </c>
      <c r="N31" s="39">
        <f>C27*(SUM('Valores Correntes'!S30:S33)/SUM('Valores Correntes'!S26:S29)-1)</f>
        <v>7.9527597808859693E-2</v>
      </c>
      <c r="O31" s="39">
        <f>D27*(SUM('Valores Correntes'!T30:T33)/SUM('Valores Correntes'!T26:T29)-1)</f>
        <v>2.5560911605794587E-2</v>
      </c>
      <c r="P31" s="39">
        <f>F27*(SUM('Valores Correntes'!U30:U33)/SUM('Valores Correntes'!U26:U29)-1)</f>
        <v>2.2953482497472404E-2</v>
      </c>
      <c r="Q31" s="39">
        <f>G27*(SUM('Valores Correntes'!V30:V33)/SUM('Valores Correntes'!V26:V29)-1)</f>
        <v>-1.4178185117277066E-2</v>
      </c>
      <c r="R31" s="39">
        <f>H27*(SUM('Valores Correntes'!W30:W33)/SUM('Valores Correntes'!W26:W29)-1)</f>
        <v>5.6530224489520352E-2</v>
      </c>
      <c r="S31" s="39">
        <f>I27*(SUM('Valores Correntes'!X30:X33)/SUM('Valores Correntes'!X26:X29)-1)</f>
        <v>2.3134432662068053E-2</v>
      </c>
      <c r="T31" s="40">
        <f>((SUM('Valores Correntes'!W30:W33)-SUM('Valores Correntes'!X30:X33))/(SUM('Valores Correntes'!W26:W29)-SUM('Valores Correntes'!X26:X29))-1)*J27</f>
        <v>3.3395791827452295E-2</v>
      </c>
      <c r="U31" s="40">
        <v>0.26250000000000001</v>
      </c>
      <c r="W31" t="s">
        <v>91</v>
      </c>
      <c r="X31" s="40">
        <f>SUM('Valores Correntes'!S30:S33)/SUM('Valores Correntes'!$R30:$R33)</f>
        <v>0.62384861862989793</v>
      </c>
      <c r="Y31" s="40">
        <f>SUM('Valores Correntes'!T30:T33)/SUM('Valores Correntes'!$R30:$R33)</f>
        <v>0.19395333352301403</v>
      </c>
      <c r="Z31" s="40">
        <f t="shared" si="2"/>
        <v>0.16827993902207528</v>
      </c>
      <c r="AA31" s="40">
        <f>SUM('Valores Correntes'!U30:U33)/SUM('Valores Correntes'!$R30:$R33)</f>
        <v>0.17771182626397158</v>
      </c>
      <c r="AB31" s="40">
        <f>SUM('Valores Correntes'!V30:V33)/SUM('Valores Correntes'!$R30:$R33)</f>
        <v>-9.4318872418963067E-3</v>
      </c>
      <c r="AC31" s="40">
        <f>SUM('Valores Correntes'!W30:W33)/SUM('Valores Correntes'!$R30:$R33)</f>
        <v>0.15552087591581909</v>
      </c>
      <c r="AD31" s="40">
        <f>SUM('Valores Correntes'!X30:X33)/SUM('Valores Correntes'!$R30:$R33)</f>
        <v>0.14160276709080652</v>
      </c>
      <c r="AE31" s="40">
        <f>(SUM('Valores Correntes'!W30:W33)-SUM('Valores Correntes'!X30:X33))/SUM('Valores Correntes'!R30:R33)</f>
        <v>1.3918108825012567E-2</v>
      </c>
      <c r="AG31" s="3" t="s">
        <v>91</v>
      </c>
      <c r="AH31" s="40">
        <f>SUM('Valores Correntes'!B30:B33)/SUM('Valores Correntes'!$R30:$R33)</f>
        <v>5.8488519398336193E-2</v>
      </c>
      <c r="AI31" s="40">
        <f>SUM('Valores Correntes'!C30:C33)/SUM('Valores Correntes'!$R30:$R33)</f>
        <v>2.0087879561067678E-2</v>
      </c>
      <c r="AJ31" s="40">
        <f>SUM('Valores Correntes'!D30:D33)/SUM('Valores Correntes'!$R30:$R33)</f>
        <v>0.1277871866047344</v>
      </c>
      <c r="AK31" s="40">
        <f>SUM('Valores Correntes'!E30:E33)/SUM('Valores Correntes'!$R30:$R33)</f>
        <v>2.7429676487348009E-2</v>
      </c>
      <c r="AL31" s="40">
        <f>SUM('Valores Correntes'!F30:F33)/SUM('Valores Correntes'!$R30:$R33)</f>
        <v>5.1307397461955465E-2</v>
      </c>
      <c r="AM31" s="40">
        <f>SUM('Valores Correntes'!G30:G33)/SUM('Valores Correntes'!$R30:$R33)</f>
        <v>0.22661214011510558</v>
      </c>
      <c r="AN31" s="40">
        <f>SUM('Valores Correntes'!H30:H33)/SUM('Valores Correntes'!$R30:$R33)</f>
        <v>7.1354741233512819E-2</v>
      </c>
      <c r="AO31" s="40">
        <f>SUM('Valores Correntes'!I30:I33)/SUM('Valores Correntes'!$R30:$R33)</f>
        <v>2.8456031309050007E-2</v>
      </c>
      <c r="AP31" s="40">
        <f>SUM('Valores Correntes'!J30:J33)/SUM('Valores Correntes'!$R30:$R33)</f>
        <v>3.4924624891285498E-2</v>
      </c>
      <c r="AQ31" s="40">
        <f>SUM('Valores Correntes'!K30:K33)/SUM('Valores Correntes'!$R30:$R33)</f>
        <v>6.6846192071124411E-2</v>
      </c>
      <c r="AR31" s="40">
        <f>SUM('Valores Correntes'!L30:L33)/SUM('Valores Correntes'!$R30:$R33)</f>
        <v>8.9796224015014289E-2</v>
      </c>
      <c r="AS31" s="40">
        <f>SUM('Valores Correntes'!M30:M33)/SUM('Valores Correntes'!$R30:$R33)</f>
        <v>0.13582596743383119</v>
      </c>
      <c r="AT31" s="40">
        <f>SUM('Valores Correntes'!N30:N33)/SUM('Valores Correntes'!$R30:$R33)</f>
        <v>0.13989957902964167</v>
      </c>
      <c r="AU31" s="40">
        <f>SUM('Valores Correntes'!O30:O33)/SUM('Valores Correntes'!$R30:$R33)</f>
        <v>0.56710335998346073</v>
      </c>
      <c r="AV31" s="40">
        <f>SUM('Valores Correntes'!P30:P33)/SUM('Valores Correntes'!$R30:$R33)</f>
        <v>0.85220401949690217</v>
      </c>
      <c r="AW31" s="40">
        <f>SUM('Valores Correntes'!Q30:Q33)/SUM('Valores Correntes'!$R30:$R33)</f>
        <v>0.14779598050309833</v>
      </c>
      <c r="AY31" s="3" t="s">
        <v>91</v>
      </c>
    </row>
    <row r="32" spans="2:51" x14ac:dyDescent="0.3">
      <c r="B32" s="3" t="s">
        <v>90</v>
      </c>
      <c r="C32" s="40">
        <f>SUM('Valores Correntes'!S31:S34)/SUM('Valores Correntes'!$R31:$R34)</f>
        <v>0.62527476292788986</v>
      </c>
      <c r="D32" s="40">
        <f>SUM('Valores Correntes'!T31:T34)/SUM('Valores Correntes'!$R31:$R34)</f>
        <v>0.19209811195656465</v>
      </c>
      <c r="E32" s="40">
        <f t="shared" si="1"/>
        <v>0.16098853676254685</v>
      </c>
      <c r="F32" s="40">
        <f>SUM('Valores Correntes'!U31:U34)/SUM('Valores Correntes'!$R31:$R34)</f>
        <v>0.17392088555145815</v>
      </c>
      <c r="G32" s="40">
        <f>SUM('Valores Correntes'!V31:V34)/SUM('Valores Correntes'!$R31:$R34)</f>
        <v>-1.2932348788911316E-2</v>
      </c>
      <c r="H32" s="40">
        <f>SUM('Valores Correntes'!W31:W34)/SUM('Valores Correntes'!$R31:$R34)</f>
        <v>0.16507148107751024</v>
      </c>
      <c r="I32" s="40">
        <f>SUM('Valores Correntes'!X31:X34)/SUM('Valores Correntes'!$R31:$R34)</f>
        <v>0.14343289272451176</v>
      </c>
      <c r="J32" s="40">
        <f>(SUM('Valores Correntes'!W31:W34)-SUM('Valores Correntes'!X31:X34))/SUM('Valores Correntes'!R31:R34)</f>
        <v>2.1638588352998485E-2</v>
      </c>
      <c r="K32" s="41">
        <f>SUM('Valores Correntes'!R31:R34)/SUM('Valores Correntes'!R27:R30)-1</f>
        <v>0.14838177154608978</v>
      </c>
      <c r="L32" t="str">
        <f t="shared" si="3"/>
        <v>2003.II</v>
      </c>
      <c r="M32" s="41">
        <f t="shared" si="4"/>
        <v>0.14838177154608981</v>
      </c>
      <c r="N32" s="39">
        <f>C28*(SUM('Valores Correntes'!S31:S34)/SUM('Valores Correntes'!S27:S30)-1)</f>
        <v>9.0683728003360525E-2</v>
      </c>
      <c r="O32" s="39">
        <f>D28*(SUM('Valores Correntes'!T31:T34)/SUM('Valores Correntes'!T27:T30)-1)</f>
        <v>2.0598453571779907E-2</v>
      </c>
      <c r="P32" s="39">
        <f>F28*(SUM('Valores Correntes'!U31:U34)/SUM('Valores Correntes'!U27:U30)-1)</f>
        <v>2.1961711873126833E-2</v>
      </c>
      <c r="Q32" s="39">
        <f>G28*(SUM('Valores Correntes'!V31:V34)/SUM('Valores Correntes'!V27:V30)-1)</f>
        <v>-2.3430281608735712E-2</v>
      </c>
      <c r="R32" s="39">
        <f>H28*(SUM('Valores Correntes'!W31:W34)/SUM('Valores Correntes'!W27:W30)-1)</f>
        <v>7.2898629106800963E-2</v>
      </c>
      <c r="S32" s="39">
        <f>I28*(SUM('Valores Correntes'!X31:X34)/SUM('Valores Correntes'!X27:X30)-1)</f>
        <v>3.4330469400242716E-2</v>
      </c>
      <c r="T32" s="40">
        <f>((SUM('Valores Correntes'!W31:W34)-SUM('Valores Correntes'!X31:X34))/(SUM('Valores Correntes'!W27:W30)-SUM('Valores Correntes'!X27:X30))-1)*J28</f>
        <v>3.8568159706558254E-2</v>
      </c>
      <c r="U32" s="40">
        <v>0.25989999999999996</v>
      </c>
      <c r="W32" t="s">
        <v>90</v>
      </c>
      <c r="X32" s="40">
        <f>SUM('Valores Correntes'!S31:S34)/SUM('Valores Correntes'!$R31:$R34)</f>
        <v>0.62527476292788986</v>
      </c>
      <c r="Y32" s="40">
        <f>SUM('Valores Correntes'!T31:T34)/SUM('Valores Correntes'!$R31:$R34)</f>
        <v>0.19209811195656465</v>
      </c>
      <c r="Z32" s="40">
        <f t="shared" si="2"/>
        <v>0.16098853676254685</v>
      </c>
      <c r="AA32" s="40">
        <f>SUM('Valores Correntes'!U31:U34)/SUM('Valores Correntes'!$R31:$R34)</f>
        <v>0.17392088555145815</v>
      </c>
      <c r="AB32" s="40">
        <f>SUM('Valores Correntes'!V31:V34)/SUM('Valores Correntes'!$R31:$R34)</f>
        <v>-1.2932348788911316E-2</v>
      </c>
      <c r="AC32" s="40">
        <f>SUM('Valores Correntes'!W31:W34)/SUM('Valores Correntes'!$R31:$R34)</f>
        <v>0.16507148107751024</v>
      </c>
      <c r="AD32" s="40">
        <f>SUM('Valores Correntes'!X31:X34)/SUM('Valores Correntes'!$R31:$R34)</f>
        <v>0.14343289272451176</v>
      </c>
      <c r="AE32" s="40">
        <f>(SUM('Valores Correntes'!W31:W34)-SUM('Valores Correntes'!X31:X34))/SUM('Valores Correntes'!R31:R34)</f>
        <v>2.1638588352998485E-2</v>
      </c>
      <c r="AG32" s="3" t="s">
        <v>90</v>
      </c>
      <c r="AH32" s="40">
        <f>SUM('Valores Correntes'!B31:B34)/SUM('Valores Correntes'!$R31:$R34)</f>
        <v>6.140408453772557E-2</v>
      </c>
      <c r="AI32" s="40">
        <f>SUM('Valores Correntes'!C31:C34)/SUM('Valores Correntes'!$R31:$R34)</f>
        <v>2.0273106462706292E-2</v>
      </c>
      <c r="AJ32" s="40">
        <f>SUM('Valores Correntes'!D31:D34)/SUM('Valores Correntes'!$R31:$R34)</f>
        <v>0.13322177336779001</v>
      </c>
      <c r="AK32" s="40">
        <f>SUM('Valores Correntes'!E31:E34)/SUM('Valores Correntes'!$R31:$R34)</f>
        <v>2.6630533244967815E-2</v>
      </c>
      <c r="AL32" s="40">
        <f>SUM('Valores Correntes'!F31:F34)/SUM('Valores Correntes'!$R31:$R34)</f>
        <v>4.653115980866921E-2</v>
      </c>
      <c r="AM32" s="40">
        <f>SUM('Valores Correntes'!G31:G34)/SUM('Valores Correntes'!$R31:$R34)</f>
        <v>0.22665657288413327</v>
      </c>
      <c r="AN32" s="40">
        <f>SUM('Valores Correntes'!H31:H34)/SUM('Valores Correntes'!$R31:$R34)</f>
        <v>7.6104837993340294E-2</v>
      </c>
      <c r="AO32" s="40">
        <f>SUM('Valores Correntes'!I31:I34)/SUM('Valores Correntes'!$R31:$R34)</f>
        <v>2.7125346052725412E-2</v>
      </c>
      <c r="AP32" s="40">
        <f>SUM('Valores Correntes'!J31:J34)/SUM('Valores Correntes'!$R31:$R34)</f>
        <v>3.4659366415353131E-2</v>
      </c>
      <c r="AQ32" s="40">
        <f>SUM('Valores Correntes'!K31:K34)/SUM('Valores Correntes'!$R31:$R34)</f>
        <v>6.606276192740683E-2</v>
      </c>
      <c r="AR32" s="40">
        <f>SUM('Valores Correntes'!L31:L34)/SUM('Valores Correntes'!$R31:$R34)</f>
        <v>8.8309513954443336E-2</v>
      </c>
      <c r="AS32" s="40">
        <f>SUM('Valores Correntes'!M31:M34)/SUM('Valores Correntes'!$R31:$R34)</f>
        <v>0.13189762440549241</v>
      </c>
      <c r="AT32" s="40">
        <f>SUM('Valores Correntes'!N31:N34)/SUM('Valores Correntes'!$R31:$R34)</f>
        <v>0.13967580537879676</v>
      </c>
      <c r="AU32" s="40">
        <f>SUM('Valores Correntes'!O31:O34)/SUM('Valores Correntes'!$R31:$R34)</f>
        <v>0.5638352561275588</v>
      </c>
      <c r="AV32" s="40">
        <f>SUM('Valores Correntes'!P31:P34)/SUM('Valores Correntes'!$R31:$R34)</f>
        <v>0.85189591354941729</v>
      </c>
      <c r="AW32" s="40">
        <f>SUM('Valores Correntes'!Q31:Q34)/SUM('Valores Correntes'!$R31:$R34)</f>
        <v>0.1481040864505834</v>
      </c>
      <c r="AY32" s="3" t="s">
        <v>90</v>
      </c>
    </row>
    <row r="33" spans="2:51" x14ac:dyDescent="0.3">
      <c r="B33" s="3" t="s">
        <v>89</v>
      </c>
      <c r="C33" s="40">
        <f>SUM('Valores Correntes'!S32:S35)/SUM('Valores Correntes'!$R32:$R35)</f>
        <v>0.62319060774239965</v>
      </c>
      <c r="D33" s="40">
        <f>SUM('Valores Correntes'!T32:T35)/SUM('Valores Correntes'!$R32:$R35)</f>
        <v>0.19352522616369749</v>
      </c>
      <c r="E33" s="40">
        <f t="shared" si="1"/>
        <v>0.16082214169468803</v>
      </c>
      <c r="F33" s="40">
        <f>SUM('Valores Correntes'!U32:U35)/SUM('Valores Correntes'!$R32:$R35)</f>
        <v>0.17000226527503096</v>
      </c>
      <c r="G33" s="40">
        <f>SUM('Valores Correntes'!V32:V35)/SUM('Valores Correntes'!$R32:$R35)</f>
        <v>-9.180123580342937E-3</v>
      </c>
      <c r="H33" s="40">
        <f>SUM('Valores Correntes'!W32:W35)/SUM('Valores Correntes'!$R32:$R35)</f>
        <v>0.15965051304359221</v>
      </c>
      <c r="I33" s="40">
        <f>SUM('Valores Correntes'!X32:X35)/SUM('Valores Correntes'!$R32:$R35)</f>
        <v>0.13718848864437716</v>
      </c>
      <c r="J33" s="40">
        <f>(SUM('Valores Correntes'!W32:W35)-SUM('Valores Correntes'!X32:X35))/SUM('Valores Correntes'!R32:R35)</f>
        <v>2.246202439921505E-2</v>
      </c>
      <c r="K33" s="41">
        <f>SUM('Valores Correntes'!R32:R35)/SUM('Valores Correntes'!R28:R31)-1</f>
        <v>0.15205122893787459</v>
      </c>
      <c r="L33" t="str">
        <f t="shared" si="3"/>
        <v>2003.III</v>
      </c>
      <c r="M33" s="41">
        <f t="shared" si="4"/>
        <v>0.1520512289378752</v>
      </c>
      <c r="N33" s="39">
        <f>C29*(SUM('Valores Correntes'!S32:S35)/SUM('Valores Correntes'!S28:S31)-1)</f>
        <v>9.5788377383098144E-2</v>
      </c>
      <c r="O33" s="39">
        <f>D29*(SUM('Valores Correntes'!T32:T35)/SUM('Valores Correntes'!T28:T31)-1)</f>
        <v>2.3428537941504349E-2</v>
      </c>
      <c r="P33" s="39">
        <f>F29*(SUM('Valores Correntes'!U32:U35)/SUM('Valores Correntes'!U28:U31)-1)</f>
        <v>1.8724830011295303E-2</v>
      </c>
      <c r="Q33" s="39">
        <f>G29*(SUM('Valores Correntes'!V32:V35)/SUM('Valores Correntes'!V28:V31)-1)</f>
        <v>-1.4222036123288408E-2</v>
      </c>
      <c r="R33" s="39">
        <f>H29*(SUM('Valores Correntes'!W32:W35)/SUM('Valores Correntes'!W28:W31)-1)</f>
        <v>5.7041061401562697E-2</v>
      </c>
      <c r="S33" s="39">
        <f>I29*(SUM('Valores Correntes'!X32:X35)/SUM('Valores Correntes'!X28:X31)-1)</f>
        <v>2.8709541676296867E-2</v>
      </c>
      <c r="T33" s="40">
        <f>((SUM('Valores Correntes'!W32:W35)-SUM('Valores Correntes'!X32:X35))/(SUM('Valores Correntes'!W28:W31)-SUM('Valores Correntes'!X28:X31))-1)*J29</f>
        <v>2.8331519725265805E-2</v>
      </c>
      <c r="U33" s="40">
        <v>0.20879999999999999</v>
      </c>
      <c r="W33" t="s">
        <v>89</v>
      </c>
      <c r="X33" s="40">
        <f>SUM('Valores Correntes'!S32:S35)/SUM('Valores Correntes'!$R32:$R35)</f>
        <v>0.62319060774239965</v>
      </c>
      <c r="Y33" s="40">
        <f>SUM('Valores Correntes'!T32:T35)/SUM('Valores Correntes'!$R32:$R35)</f>
        <v>0.19352522616369749</v>
      </c>
      <c r="Z33" s="40">
        <f t="shared" si="2"/>
        <v>0.16082214169468803</v>
      </c>
      <c r="AA33" s="40">
        <f>SUM('Valores Correntes'!U32:U35)/SUM('Valores Correntes'!$R32:$R35)</f>
        <v>0.17000226527503096</v>
      </c>
      <c r="AB33" s="40">
        <f>SUM('Valores Correntes'!V32:V35)/SUM('Valores Correntes'!$R32:$R35)</f>
        <v>-9.180123580342937E-3</v>
      </c>
      <c r="AC33" s="40">
        <f>SUM('Valores Correntes'!W32:W35)/SUM('Valores Correntes'!$R32:$R35)</f>
        <v>0.15965051304359221</v>
      </c>
      <c r="AD33" s="40">
        <f>SUM('Valores Correntes'!X32:X35)/SUM('Valores Correntes'!$R32:$R35)</f>
        <v>0.13718848864437716</v>
      </c>
      <c r="AE33" s="40">
        <f>(SUM('Valores Correntes'!W32:W35)-SUM('Valores Correntes'!X32:X35))/SUM('Valores Correntes'!R32:R35)</f>
        <v>2.246202439921505E-2</v>
      </c>
      <c r="AG33" s="3" t="s">
        <v>89</v>
      </c>
      <c r="AH33" s="40">
        <f>SUM('Valores Correntes'!B32:B35)/SUM('Valores Correntes'!$R32:$R35)</f>
        <v>6.1584055814440847E-2</v>
      </c>
      <c r="AI33" s="40">
        <f>SUM('Valores Correntes'!C32:C35)/SUM('Valores Correntes'!$R32:$R35)</f>
        <v>1.9837195481869123E-2</v>
      </c>
      <c r="AJ33" s="40">
        <f>SUM('Valores Correntes'!D32:D35)/SUM('Valores Correntes'!$R32:$R35)</f>
        <v>0.14087923184366039</v>
      </c>
      <c r="AK33" s="40">
        <f>SUM('Valores Correntes'!E32:E35)/SUM('Valores Correntes'!$R32:$R35)</f>
        <v>2.7054240157624889E-2</v>
      </c>
      <c r="AL33" s="40">
        <f>SUM('Valores Correntes'!F32:F35)/SUM('Valores Correntes'!$R32:$R35)</f>
        <v>4.252742935715724E-2</v>
      </c>
      <c r="AM33" s="40">
        <f>SUM('Valores Correntes'!G32:G35)/SUM('Valores Correntes'!$R32:$R35)</f>
        <v>0.23029809684031141</v>
      </c>
      <c r="AN33" s="40">
        <f>SUM('Valores Correntes'!H32:H35)/SUM('Valores Correntes'!$R32:$R35)</f>
        <v>7.943654593139278E-2</v>
      </c>
      <c r="AO33" s="40">
        <f>SUM('Valores Correntes'!I32:I35)/SUM('Valores Correntes'!$R32:$R35)</f>
        <v>2.7747152549549257E-2</v>
      </c>
      <c r="AP33" s="40">
        <f>SUM('Valores Correntes'!J32:J35)/SUM('Valores Correntes'!$R32:$R35)</f>
        <v>3.490595237679428E-2</v>
      </c>
      <c r="AQ33" s="40">
        <f>SUM('Valores Correntes'!K32:K35)/SUM('Valores Correntes'!$R32:$R35)</f>
        <v>6.5016364775222366E-2</v>
      </c>
      <c r="AR33" s="40">
        <f>SUM('Valores Correntes'!L32:L35)/SUM('Valores Correntes'!$R32:$R35)</f>
        <v>8.647560789440624E-2</v>
      </c>
      <c r="AS33" s="40">
        <f>SUM('Valores Correntes'!M32:M35)/SUM('Valores Correntes'!$R32:$R35)</f>
        <v>0.13001715947061673</v>
      </c>
      <c r="AT33" s="40">
        <f>SUM('Valores Correntes'!N32:N35)/SUM('Valores Correntes'!$R32:$R35)</f>
        <v>0.13800236197847143</v>
      </c>
      <c r="AU33" s="40">
        <f>SUM('Valores Correntes'!O32:O35)/SUM('Valores Correntes'!$R32:$R35)</f>
        <v>0.56160114497645319</v>
      </c>
      <c r="AV33" s="40">
        <f>SUM('Valores Correntes'!P32:P35)/SUM('Valores Correntes'!$R32:$R35)</f>
        <v>0.85348329763120556</v>
      </c>
      <c r="AW33" s="40">
        <f>SUM('Valores Correntes'!Q32:Q35)/SUM('Valores Correntes'!$R32:$R35)</f>
        <v>0.14651670236879485</v>
      </c>
      <c r="AY33" s="3" t="s">
        <v>89</v>
      </c>
    </row>
    <row r="34" spans="2:51" x14ac:dyDescent="0.3">
      <c r="B34" s="3" t="s">
        <v>88</v>
      </c>
      <c r="C34" s="40">
        <f>SUM('Valores Correntes'!S33:S36)/SUM('Valores Correntes'!$R33:$R36)</f>
        <v>0.6184465041823568</v>
      </c>
      <c r="D34" s="40">
        <f>SUM('Valores Correntes'!T33:T36)/SUM('Valores Correntes'!$R33:$R36)</f>
        <v>0.19077478494022662</v>
      </c>
      <c r="E34" s="40">
        <f t="shared" si="1"/>
        <v>0.16856688397798783</v>
      </c>
      <c r="F34" s="40">
        <f>SUM('Valores Correntes'!U33:U36)/SUM('Valores Correntes'!$R33:$R36)</f>
        <v>0.16604759151060111</v>
      </c>
      <c r="G34" s="40">
        <f>SUM('Valores Correntes'!V33:V36)/SUM('Valores Correntes'!$R33:$R36)</f>
        <v>2.5192924673867103E-3</v>
      </c>
      <c r="H34" s="40">
        <f>SUM('Valores Correntes'!W33:W36)/SUM('Valores Correntes'!$R33:$R36)</f>
        <v>0.15180783705745896</v>
      </c>
      <c r="I34" s="40">
        <f>SUM('Valores Correntes'!X33:X36)/SUM('Valores Correntes'!$R33:$R36)</f>
        <v>0.12959601015803007</v>
      </c>
      <c r="J34" s="40">
        <f>(SUM('Valores Correntes'!W33:W36)-SUM('Valores Correntes'!X33:X36))/SUM('Valores Correntes'!R33:R36)</f>
        <v>2.2211826899428886E-2</v>
      </c>
      <c r="K34" s="41">
        <f>SUM('Valores Correntes'!R33:R36)/SUM('Valores Correntes'!R29:R32)-1</f>
        <v>0.15392604985844338</v>
      </c>
      <c r="L34" t="str">
        <f t="shared" si="3"/>
        <v>2003.IV</v>
      </c>
      <c r="M34" s="41">
        <f t="shared" si="4"/>
        <v>0.15392604985844391</v>
      </c>
      <c r="N34" s="39">
        <f>C30*(SUM('Valores Correntes'!S33:S36)/SUM('Valores Correntes'!S29:S32)-1)</f>
        <v>9.4657181303156188E-2</v>
      </c>
      <c r="O34" s="39">
        <f>D30*(SUM('Valores Correntes'!T33:T36)/SUM('Valores Correntes'!T29:T32)-1)</f>
        <v>2.2043370565601187E-2</v>
      </c>
      <c r="P34" s="39">
        <f>F30*(SUM('Valores Correntes'!U33:U36)/SUM('Valores Correntes'!U29:U32)-1)</f>
        <v>1.2344133135657505E-2</v>
      </c>
      <c r="Q34" s="39">
        <f>G30*(SUM('Valores Correntes'!V33:V36)/SUM('Valores Correntes'!V29:V32)-1)</f>
        <v>7.6787905849723202E-3</v>
      </c>
      <c r="R34" s="39">
        <f>H30*(SUM('Valores Correntes'!W33:W36)/SUM('Valores Correntes'!W29:W32)-1)</f>
        <v>3.2869115012110706E-2</v>
      </c>
      <c r="S34" s="39">
        <f>I30*(SUM('Valores Correntes'!X33:X36)/SUM('Valores Correntes'!X29:X32)-1)</f>
        <v>1.5666540743053989E-2</v>
      </c>
      <c r="T34" s="40">
        <f>((SUM('Valores Correntes'!W33:W36)-SUM('Valores Correntes'!X33:X36))/(SUM('Valores Correntes'!W29:W32)-SUM('Valores Correntes'!X29:X32))-1)*J30</f>
        <v>1.720257426905672E-2</v>
      </c>
      <c r="U34" s="40">
        <v>0.1681</v>
      </c>
      <c r="W34" t="s">
        <v>88</v>
      </c>
      <c r="X34" s="40">
        <f>SUM('Valores Correntes'!S33:S36)/SUM('Valores Correntes'!$R33:$R36)</f>
        <v>0.6184465041823568</v>
      </c>
      <c r="Y34" s="40">
        <f>SUM('Valores Correntes'!T33:T36)/SUM('Valores Correntes'!$R33:$R36)</f>
        <v>0.19077478494022662</v>
      </c>
      <c r="Z34" s="40">
        <f t="shared" si="2"/>
        <v>0.16856688397798783</v>
      </c>
      <c r="AA34" s="40">
        <f>SUM('Valores Correntes'!U33:U36)/SUM('Valores Correntes'!$R33:$R36)</f>
        <v>0.16604759151060111</v>
      </c>
      <c r="AB34" s="40">
        <f>SUM('Valores Correntes'!V33:V36)/SUM('Valores Correntes'!$R33:$R36)</f>
        <v>2.5192924673867103E-3</v>
      </c>
      <c r="AC34" s="40">
        <f>SUM('Valores Correntes'!W33:W36)/SUM('Valores Correntes'!$R33:$R36)</f>
        <v>0.15180783705745896</v>
      </c>
      <c r="AD34" s="40">
        <f>SUM('Valores Correntes'!X33:X36)/SUM('Valores Correntes'!$R33:$R36)</f>
        <v>0.12959601015803007</v>
      </c>
      <c r="AE34" s="40">
        <f>(SUM('Valores Correntes'!W33:W36)-SUM('Valores Correntes'!X33:X36))/SUM('Valores Correntes'!R33:R36)</f>
        <v>2.2211826899428886E-2</v>
      </c>
      <c r="AG34" s="3" t="s">
        <v>88</v>
      </c>
      <c r="AH34" s="40">
        <f>SUM('Valores Correntes'!B33:B36)/SUM('Valores Correntes'!$R33:$R36)</f>
        <v>6.1671843874241829E-2</v>
      </c>
      <c r="AI34" s="40">
        <f>SUM('Valores Correntes'!C33:C36)/SUM('Valores Correntes'!$R33:$R36)</f>
        <v>1.8816037292183844E-2</v>
      </c>
      <c r="AJ34" s="40">
        <f>SUM('Valores Correntes'!D33:D36)/SUM('Valores Correntes'!$R33:$R36)</f>
        <v>0.14450764563053248</v>
      </c>
      <c r="AK34" s="40">
        <f>SUM('Valores Correntes'!E33:E36)/SUM('Valores Correntes'!$R33:$R36)</f>
        <v>2.8003374087164357E-2</v>
      </c>
      <c r="AL34" s="40">
        <f>SUM('Valores Correntes'!F33:F36)/SUM('Valores Correntes'!$R33:$R36)</f>
        <v>3.9511121173355944E-2</v>
      </c>
      <c r="AM34" s="40">
        <f>SUM('Valores Correntes'!G33:G36)/SUM('Valores Correntes'!$R33:$R36)</f>
        <v>0.23083817818323626</v>
      </c>
      <c r="AN34" s="40">
        <f>SUM('Valores Correntes'!H33:H36)/SUM('Valores Correntes'!$R33:$R36)</f>
        <v>8.1546131395676569E-2</v>
      </c>
      <c r="AO34" s="40">
        <f>SUM('Valores Correntes'!I33:I36)/SUM('Valores Correntes'!$R33:$R36)</f>
        <v>2.9026477377546683E-2</v>
      </c>
      <c r="AP34" s="40">
        <f>SUM('Valores Correntes'!J33:J36)/SUM('Valores Correntes'!$R33:$R36)</f>
        <v>3.5229928907040596E-2</v>
      </c>
      <c r="AQ34" s="40">
        <f>SUM('Valores Correntes'!K33:K36)/SUM('Valores Correntes'!$R33:$R36)</f>
        <v>6.3734418233031678E-2</v>
      </c>
      <c r="AR34" s="40">
        <f>SUM('Valores Correntes'!L33:L36)/SUM('Valores Correntes'!$R33:$R36)</f>
        <v>8.4990207633857964E-2</v>
      </c>
      <c r="AS34" s="40">
        <f>SUM('Valores Correntes'!M33:M36)/SUM('Valores Correntes'!$R33:$R36)</f>
        <v>0.13187845155182054</v>
      </c>
      <c r="AT34" s="40">
        <f>SUM('Valores Correntes'!N33:N36)/SUM('Valores Correntes'!$R33:$R36)</f>
        <v>0.13717266625927813</v>
      </c>
      <c r="AU34" s="40">
        <f>SUM('Valores Correntes'!O33:O36)/SUM('Valores Correntes'!$R33:$R36)</f>
        <v>0.56357828135825216</v>
      </c>
      <c r="AV34" s="40">
        <f>SUM('Valores Correntes'!P33:P36)/SUM('Valores Correntes'!$R33:$R36)</f>
        <v>0.85608830341573039</v>
      </c>
      <c r="AW34" s="40">
        <f>SUM('Valores Correntes'!Q33:Q36)/SUM('Valores Correntes'!$R33:$R36)</f>
        <v>0.14391169658426967</v>
      </c>
      <c r="AY34" s="3" t="s">
        <v>88</v>
      </c>
    </row>
    <row r="35" spans="2:51" x14ac:dyDescent="0.3">
      <c r="B35" s="4" t="s">
        <v>87</v>
      </c>
      <c r="C35" s="40">
        <f>SUM('Valores Correntes'!S34:S37)/SUM('Valores Correntes'!$R34:$R37)</f>
        <v>0.61126735174092128</v>
      </c>
      <c r="D35" s="40">
        <f>SUM('Valores Correntes'!T34:T37)/SUM('Valores Correntes'!$R34:$R37)</f>
        <v>0.18926403508087405</v>
      </c>
      <c r="E35" s="40">
        <f t="shared" si="1"/>
        <v>0.17410075551216331</v>
      </c>
      <c r="F35" s="40">
        <f>SUM('Valores Correntes'!U34:U37)/SUM('Valores Correntes'!$R34:$R37)</f>
        <v>0.16527815406548182</v>
      </c>
      <c r="G35" s="40">
        <f>SUM('Valores Correntes'!V34:V37)/SUM('Valores Correntes'!$R34:$R37)</f>
        <v>8.8226014466814915E-3</v>
      </c>
      <c r="H35" s="40">
        <f>SUM('Valores Correntes'!W34:W37)/SUM('Valores Correntes'!$R34:$R37)</f>
        <v>0.1495787450742142</v>
      </c>
      <c r="I35" s="40">
        <f>SUM('Valores Correntes'!X34:X37)/SUM('Valores Correntes'!$R34:$R37)</f>
        <v>0.12421088740817253</v>
      </c>
      <c r="J35" s="40">
        <f>(SUM('Valores Correntes'!W34:W37)-SUM('Valores Correntes'!X34:X37))/SUM('Valores Correntes'!R34:R37)</f>
        <v>2.536785766604167E-2</v>
      </c>
      <c r="K35" s="41">
        <f>SUM('Valores Correntes'!R34:R37)/SUM('Valores Correntes'!R30:R33)-1</f>
        <v>0.14365186858027768</v>
      </c>
      <c r="L35" t="str">
        <f t="shared" si="3"/>
        <v>2004.I</v>
      </c>
      <c r="M35" s="41">
        <f t="shared" si="4"/>
        <v>0.14365186858027829</v>
      </c>
      <c r="N35" s="39">
        <f>C31*(SUM('Valores Correntes'!S34:S37)/SUM('Valores Correntes'!S30:S33)-1)</f>
        <v>7.5228430390724563E-2</v>
      </c>
      <c r="O35" s="39">
        <f>D31*(SUM('Valores Correntes'!T34:T37)/SUM('Valores Correntes'!T30:T33)-1)</f>
        <v>2.2498833852270802E-2</v>
      </c>
      <c r="P35" s="39">
        <f>F31*(SUM('Valores Correntes'!U34:U37)/SUM('Valores Correntes'!U30:U33)-1)</f>
        <v>1.1308843468515751E-2</v>
      </c>
      <c r="Q35" s="39">
        <f>G31*(SUM('Valores Correntes'!V34:V37)/SUM('Valores Correntes'!V30:V33)-1)</f>
        <v>1.9521871872132654E-2</v>
      </c>
      <c r="R35" s="39">
        <f>H31*(SUM('Valores Correntes'!W34:W37)/SUM('Valores Correntes'!W30:W33)-1)</f>
        <v>1.5545135388198981E-2</v>
      </c>
      <c r="S35" s="39">
        <f>I31*(SUM('Valores Correntes'!X34:X37)/SUM('Valores Correntes'!X30:X33)-1)</f>
        <v>4.5124639156448476E-4</v>
      </c>
      <c r="T35" s="40">
        <f>((SUM('Valores Correntes'!W34:W37)-SUM('Valores Correntes'!X34:X37))/(SUM('Valores Correntes'!W30:W33)-SUM('Valores Correntes'!X30:X33))-1)*J31</f>
        <v>1.5093888996634507E-2</v>
      </c>
      <c r="U35" s="40">
        <v>0.1613</v>
      </c>
      <c r="W35" t="s">
        <v>87</v>
      </c>
      <c r="X35" s="40">
        <f>SUM('Valores Correntes'!S34:S37)/SUM('Valores Correntes'!$R34:$R37)</f>
        <v>0.61126735174092128</v>
      </c>
      <c r="Y35" s="40">
        <f>SUM('Valores Correntes'!T34:T37)/SUM('Valores Correntes'!$R34:$R37)</f>
        <v>0.18926403508087405</v>
      </c>
      <c r="Z35" s="40">
        <f t="shared" si="2"/>
        <v>0.17410075551216331</v>
      </c>
      <c r="AA35" s="40">
        <f>SUM('Valores Correntes'!U34:U37)/SUM('Valores Correntes'!$R34:$R37)</f>
        <v>0.16527815406548182</v>
      </c>
      <c r="AB35" s="40">
        <f>SUM('Valores Correntes'!V34:V37)/SUM('Valores Correntes'!$R34:$R37)</f>
        <v>8.8226014466814915E-3</v>
      </c>
      <c r="AC35" s="40">
        <f>SUM('Valores Correntes'!W34:W37)/SUM('Valores Correntes'!$R34:$R37)</f>
        <v>0.1495787450742142</v>
      </c>
      <c r="AD35" s="40">
        <f>SUM('Valores Correntes'!X34:X37)/SUM('Valores Correntes'!$R34:$R37)</f>
        <v>0.12421088740817253</v>
      </c>
      <c r="AE35" s="40">
        <f>(SUM('Valores Correntes'!W34:W37)-SUM('Valores Correntes'!X34:X37))/SUM('Valores Correntes'!R34:R37)</f>
        <v>2.536785766604167E-2</v>
      </c>
      <c r="AG35" s="4" t="s">
        <v>87</v>
      </c>
      <c r="AH35" s="40">
        <f>SUM('Valores Correntes'!B34:B37)/SUM('Valores Correntes'!$R34:$R37)</f>
        <v>6.1990067093979445E-2</v>
      </c>
      <c r="AI35" s="40">
        <f>SUM('Valores Correntes'!C34:C37)/SUM('Valores Correntes'!$R34:$R37)</f>
        <v>1.7460606589873123E-2</v>
      </c>
      <c r="AJ35" s="40">
        <f>SUM('Valores Correntes'!D34:D37)/SUM('Valores Correntes'!$R34:$R37)</f>
        <v>0.14643723740013134</v>
      </c>
      <c r="AK35" s="40">
        <f>SUM('Valores Correntes'!E34:E37)/SUM('Valores Correntes'!$R34:$R37)</f>
        <v>2.9149199455247441E-2</v>
      </c>
      <c r="AL35" s="40">
        <f>SUM('Valores Correntes'!F34:F37)/SUM('Valores Correntes'!$R34:$R37)</f>
        <v>3.9659786897651796E-2</v>
      </c>
      <c r="AM35" s="40">
        <f>SUM('Valores Correntes'!G34:G37)/SUM('Valores Correntes'!$R34:$R37)</f>
        <v>0.23270683034290354</v>
      </c>
      <c r="AN35" s="40">
        <f>SUM('Valores Correntes'!H34:H37)/SUM('Valores Correntes'!$R34:$R37)</f>
        <v>8.2106348932331055E-2</v>
      </c>
      <c r="AO35" s="40">
        <f>SUM('Valores Correntes'!I34:I37)/SUM('Valores Correntes'!$R34:$R37)</f>
        <v>3.1264428012197351E-2</v>
      </c>
      <c r="AP35" s="40">
        <f>SUM('Valores Correntes'!J34:J37)/SUM('Valores Correntes'!$R34:$R37)</f>
        <v>3.6328153961046043E-2</v>
      </c>
      <c r="AQ35" s="40">
        <f>SUM('Valores Correntes'!K34:K37)/SUM('Valores Correntes'!$R34:$R37)</f>
        <v>6.1752438606415133E-2</v>
      </c>
      <c r="AR35" s="40">
        <f>SUM('Valores Correntes'!L34:L37)/SUM('Valores Correntes'!$R34:$R37)</f>
        <v>8.3978139690229006E-2</v>
      </c>
      <c r="AS35" s="40">
        <f>SUM('Valores Correntes'!M34:M37)/SUM('Valores Correntes'!$R34:$R37)</f>
        <v>0.13225451198575572</v>
      </c>
      <c r="AT35" s="40">
        <f>SUM('Valores Correntes'!N34:N37)/SUM('Valores Correntes'!$R34:$R37)</f>
        <v>0.13509957790415997</v>
      </c>
      <c r="AU35" s="40">
        <f>SUM('Valores Correntes'!O34:O37)/SUM('Valores Correntes'!$R34:$R37)</f>
        <v>0.56278359909213382</v>
      </c>
      <c r="AV35" s="40">
        <f>SUM('Valores Correntes'!P34:P37)/SUM('Valores Correntes'!$R34:$R37)</f>
        <v>0.85748049652901681</v>
      </c>
      <c r="AW35" s="40">
        <f>SUM('Valores Correntes'!Q34:Q37)/SUM('Valores Correntes'!$R34:$R37)</f>
        <v>0.14251950347098286</v>
      </c>
      <c r="AY35" s="4" t="s">
        <v>87</v>
      </c>
    </row>
    <row r="36" spans="2:51" x14ac:dyDescent="0.3">
      <c r="B36" s="4" t="s">
        <v>86</v>
      </c>
      <c r="C36" s="40">
        <f>SUM('Valores Correntes'!S35:S38)/SUM('Valores Correntes'!$R35:$R38)</f>
        <v>0.60369971353567664</v>
      </c>
      <c r="D36" s="40">
        <f>SUM('Valores Correntes'!T35:T38)/SUM('Valores Correntes'!$R35:$R38)</f>
        <v>0.18614685081268992</v>
      </c>
      <c r="E36" s="40">
        <f t="shared" si="1"/>
        <v>0.18032781887150162</v>
      </c>
      <c r="F36" s="40">
        <f>SUM('Valores Correntes'!U35:U38)/SUM('Valores Correntes'!$R35:$R38)</f>
        <v>0.16760862641395916</v>
      </c>
      <c r="G36" s="40">
        <f>SUM('Valores Correntes'!V35:V38)/SUM('Valores Correntes'!$R35:$R38)</f>
        <v>1.2719192457542463E-2</v>
      </c>
      <c r="H36" s="40">
        <f>SUM('Valores Correntes'!W35:W38)/SUM('Valores Correntes'!$R35:$R38)</f>
        <v>0.15581042491636724</v>
      </c>
      <c r="I36" s="40">
        <f>SUM('Valores Correntes'!X35:X38)/SUM('Valores Correntes'!$R35:$R38)</f>
        <v>0.12598480813623517</v>
      </c>
      <c r="J36" s="40">
        <f>(SUM('Valores Correntes'!W35:W38)-SUM('Valores Correntes'!X35:X38))/SUM('Valores Correntes'!R35:R38)</f>
        <v>2.9825616780132055E-2</v>
      </c>
      <c r="K36" s="41">
        <f>SUM('Valores Correntes'!R35:R38)/SUM('Valores Correntes'!R31:R34)-1</f>
        <v>0.14601319222592379</v>
      </c>
      <c r="L36" t="str">
        <f t="shared" si="3"/>
        <v>2004.II</v>
      </c>
      <c r="M36" s="41">
        <f t="shared" si="4"/>
        <v>0.14601319222592415</v>
      </c>
      <c r="N36" s="39">
        <f>C32*(SUM('Valores Correntes'!S35:S38)/SUM('Valores Correntes'!S31:S34)-1)</f>
        <v>6.6573072927006607E-2</v>
      </c>
      <c r="O36" s="39">
        <f>D32*(SUM('Valores Correntes'!T35:T38)/SUM('Valores Correntes'!T31:T34)-1)</f>
        <v>2.1228634766088904E-2</v>
      </c>
      <c r="P36" s="39">
        <f>F32*(SUM('Valores Correntes'!U35:U38)/SUM('Valores Correntes'!U31:U34)-1)</f>
        <v>1.8160811449805459E-2</v>
      </c>
      <c r="Q36" s="39">
        <f>G32*(SUM('Valores Correntes'!V35:V38)/SUM('Valores Correntes'!V31:V34)-1)</f>
        <v>2.7508711139715453E-2</v>
      </c>
      <c r="R36" s="39">
        <f>H32*(SUM('Valores Correntes'!W35:W38)/SUM('Valores Correntes'!W31:W34)-1)</f>
        <v>1.3489321362973389E-2</v>
      </c>
      <c r="S36" s="39">
        <f>I32*(SUM('Valores Correntes'!X35:X38)/SUM('Valores Correntes'!X31:X34)-1)</f>
        <v>9.4735941966564614E-4</v>
      </c>
      <c r="T36" s="40">
        <f>((SUM('Valores Correntes'!W35:W38)-SUM('Valores Correntes'!X35:X38))/(SUM('Valores Correntes'!W31:W34)-SUM('Valores Correntes'!X31:X34))-1)*J32</f>
        <v>1.2541961943307733E-2</v>
      </c>
      <c r="U36" s="40">
        <v>0.15710000000000002</v>
      </c>
      <c r="W36" t="s">
        <v>86</v>
      </c>
      <c r="X36" s="40">
        <f>SUM('Valores Correntes'!S35:S38)/SUM('Valores Correntes'!$R35:$R38)</f>
        <v>0.60369971353567664</v>
      </c>
      <c r="Y36" s="40">
        <f>SUM('Valores Correntes'!T35:T38)/SUM('Valores Correntes'!$R35:$R38)</f>
        <v>0.18614685081268992</v>
      </c>
      <c r="Z36" s="40">
        <f t="shared" si="2"/>
        <v>0.18032781887150162</v>
      </c>
      <c r="AA36" s="40">
        <f>SUM('Valores Correntes'!U35:U38)/SUM('Valores Correntes'!$R35:$R38)</f>
        <v>0.16760862641395916</v>
      </c>
      <c r="AB36" s="40">
        <f>SUM('Valores Correntes'!V35:V38)/SUM('Valores Correntes'!$R35:$R38)</f>
        <v>1.2719192457542463E-2</v>
      </c>
      <c r="AC36" s="40">
        <f>SUM('Valores Correntes'!W35:W38)/SUM('Valores Correntes'!$R35:$R38)</f>
        <v>0.15581042491636724</v>
      </c>
      <c r="AD36" s="40">
        <f>SUM('Valores Correntes'!X35:X38)/SUM('Valores Correntes'!$R35:$R38)</f>
        <v>0.12598480813623517</v>
      </c>
      <c r="AE36" s="40">
        <f>(SUM('Valores Correntes'!W35:W38)-SUM('Valores Correntes'!X35:X38))/SUM('Valores Correntes'!R35:R38)</f>
        <v>2.9825616780132055E-2</v>
      </c>
      <c r="AG36" s="4" t="s">
        <v>86</v>
      </c>
      <c r="AH36" s="40">
        <f>SUM('Valores Correntes'!B35:B38)/SUM('Valores Correntes'!$R35:$R38)</f>
        <v>6.2803376660701335E-2</v>
      </c>
      <c r="AI36" s="40">
        <f>SUM('Valores Correntes'!C35:C38)/SUM('Valores Correntes'!$R35:$R38)</f>
        <v>1.9573342088282999E-2</v>
      </c>
      <c r="AJ36" s="40">
        <f>SUM('Valores Correntes'!D35:D38)/SUM('Valores Correntes'!$R35:$R38)</f>
        <v>0.14680395443062993</v>
      </c>
      <c r="AK36" s="40">
        <f>SUM('Valores Correntes'!E35:E38)/SUM('Valores Correntes'!$R35:$R38)</f>
        <v>2.9694493103546472E-2</v>
      </c>
      <c r="AL36" s="40">
        <f>SUM('Valores Correntes'!F35:F38)/SUM('Valores Correntes'!$R35:$R38)</f>
        <v>4.0533287323372559E-2</v>
      </c>
      <c r="AM36" s="40">
        <f>SUM('Valores Correntes'!G35:G38)/SUM('Valores Correntes'!$R35:$R38)</f>
        <v>0.23660507694583163</v>
      </c>
      <c r="AN36" s="40">
        <f>SUM('Valores Correntes'!H35:H38)/SUM('Valores Correntes'!$R35:$R38)</f>
        <v>8.228174591903023E-2</v>
      </c>
      <c r="AO36" s="40">
        <f>SUM('Valores Correntes'!I35:I38)/SUM('Valores Correntes'!$R35:$R38)</f>
        <v>3.1616659128468491E-2</v>
      </c>
      <c r="AP36" s="40">
        <f>SUM('Valores Correntes'!J35:J38)/SUM('Valores Correntes'!$R35:$R38)</f>
        <v>3.6909280961442338E-2</v>
      </c>
      <c r="AQ36" s="40">
        <f>SUM('Valores Correntes'!K35:K38)/SUM('Valores Correntes'!$R35:$R38)</f>
        <v>6.0117201686622303E-2</v>
      </c>
      <c r="AR36" s="40">
        <f>SUM('Valores Correntes'!L35:L38)/SUM('Valores Correntes'!$R35:$R38)</f>
        <v>8.2386261980260556E-2</v>
      </c>
      <c r="AS36" s="40">
        <f>SUM('Valores Correntes'!M35:M38)/SUM('Valores Correntes'!$R35:$R38)</f>
        <v>0.13114066390322471</v>
      </c>
      <c r="AT36" s="40">
        <f>SUM('Valores Correntes'!N35:N38)/SUM('Valores Correntes'!$R35:$R38)</f>
        <v>0.13288121634224362</v>
      </c>
      <c r="AU36" s="40">
        <f>SUM('Valores Correntes'!O35:O38)/SUM('Valores Correntes'!$R35:$R38)</f>
        <v>0.55733302992129174</v>
      </c>
      <c r="AV36" s="40">
        <f>SUM('Valores Correntes'!P35:P38)/SUM('Valores Correntes'!$R35:$R38)</f>
        <v>0.8567414835278252</v>
      </c>
      <c r="AW36" s="40">
        <f>SUM('Valores Correntes'!Q35:Q38)/SUM('Valores Correntes'!$R35:$R38)</f>
        <v>0.14325851647217472</v>
      </c>
      <c r="AY36" s="4" t="s">
        <v>86</v>
      </c>
    </row>
    <row r="37" spans="2:51" x14ac:dyDescent="0.3">
      <c r="B37" s="4" t="s">
        <v>85</v>
      </c>
      <c r="C37" s="40">
        <f>SUM('Valores Correntes'!S36:S39)/SUM('Valores Correntes'!$R36:$R39)</f>
        <v>0.60087562295169705</v>
      </c>
      <c r="D37" s="40">
        <f>SUM('Valores Correntes'!T36:T39)/SUM('Valores Correntes'!$R36:$R39)</f>
        <v>0.18379273197419607</v>
      </c>
      <c r="E37" s="40">
        <f t="shared" si="1"/>
        <v>0.18198633907805625</v>
      </c>
      <c r="F37" s="40">
        <f>SUM('Valores Correntes'!U36:U39)/SUM('Valores Correntes'!$R36:$R39)</f>
        <v>0.17175479886163422</v>
      </c>
      <c r="G37" s="40">
        <f>SUM('Valores Correntes'!V36:V39)/SUM('Valores Correntes'!$R36:$R39)</f>
        <v>1.0231540216422025E-2</v>
      </c>
      <c r="H37" s="40">
        <f>SUM('Valores Correntes'!W36:W39)/SUM('Valores Correntes'!$R36:$R39)</f>
        <v>0.16284205082629391</v>
      </c>
      <c r="I37" s="40">
        <f>SUM('Valores Correntes'!X36:X39)/SUM('Valores Correntes'!$R36:$R39)</f>
        <v>0.12949674483024282</v>
      </c>
      <c r="J37" s="40">
        <f>(SUM('Valores Correntes'!W36:W39)-SUM('Valores Correntes'!X36:X39))/SUM('Valores Correntes'!R36:R39)</f>
        <v>3.3345305996051101E-2</v>
      </c>
      <c r="K37" s="41">
        <f>SUM('Valores Correntes'!R36:R39)/SUM('Valores Correntes'!R32:R35)-1</f>
        <v>0.14459404407171728</v>
      </c>
      <c r="L37" t="str">
        <f t="shared" si="3"/>
        <v>2004.III</v>
      </c>
      <c r="M37" s="41">
        <f t="shared" si="4"/>
        <v>0.14459404407171758</v>
      </c>
      <c r="N37" s="39">
        <f>C33*(SUM('Valores Correntes'!S36:S39)/SUM('Valores Correntes'!S32:S35)-1)</f>
        <v>6.4568051515995664E-2</v>
      </c>
      <c r="O37" s="39">
        <f>D33*(SUM('Valores Correntes'!T36:T39)/SUM('Valores Correntes'!T32:T35)-1)</f>
        <v>1.6842840197636797E-2</v>
      </c>
      <c r="P37" s="39">
        <f>F33*(SUM('Valores Correntes'!U36:U39)/SUM('Valores Correntes'!U32:U35)-1)</f>
        <v>2.658725454273134E-2</v>
      </c>
      <c r="Q37" s="39">
        <f>G33*(SUM('Valores Correntes'!V36:V39)/SUM('Valores Correntes'!V32:V35)-1)</f>
        <v>2.0891083573739835E-2</v>
      </c>
      <c r="R37" s="39">
        <f>H33*(SUM('Valores Correntes'!W36:W39)/SUM('Valores Correntes'!W32:W35)-1)</f>
        <v>2.6737528456607644E-2</v>
      </c>
      <c r="S37" s="39">
        <f>I33*(SUM('Valores Correntes'!X36:X39)/SUM('Valores Correntes'!X32:X35)-1)</f>
        <v>1.1032714214993694E-2</v>
      </c>
      <c r="T37" s="40">
        <f>((SUM('Valores Correntes'!W36:W39)-SUM('Valores Correntes'!X36:X39))/(SUM('Valores Correntes'!W32:W35)-SUM('Valores Correntes'!X32:X35))-1)*J33</f>
        <v>1.5704814241613959E-2</v>
      </c>
      <c r="U37" s="40">
        <v>0.15990000000000001</v>
      </c>
      <c r="W37" t="s">
        <v>85</v>
      </c>
      <c r="X37" s="40">
        <f>SUM('Valores Correntes'!S36:S39)/SUM('Valores Correntes'!$R36:$R39)</f>
        <v>0.60087562295169705</v>
      </c>
      <c r="Y37" s="40">
        <f>SUM('Valores Correntes'!T36:T39)/SUM('Valores Correntes'!$R36:$R39)</f>
        <v>0.18379273197419607</v>
      </c>
      <c r="Z37" s="40">
        <f t="shared" si="2"/>
        <v>0.18198633907805625</v>
      </c>
      <c r="AA37" s="40">
        <f>SUM('Valores Correntes'!U36:U39)/SUM('Valores Correntes'!$R36:$R39)</f>
        <v>0.17175479886163422</v>
      </c>
      <c r="AB37" s="40">
        <f>SUM('Valores Correntes'!V36:V39)/SUM('Valores Correntes'!$R36:$R39)</f>
        <v>1.0231540216422025E-2</v>
      </c>
      <c r="AC37" s="40">
        <f>SUM('Valores Correntes'!W36:W39)/SUM('Valores Correntes'!$R36:$R39)</f>
        <v>0.16284205082629391</v>
      </c>
      <c r="AD37" s="40">
        <f>SUM('Valores Correntes'!X36:X39)/SUM('Valores Correntes'!$R36:$R39)</f>
        <v>0.12949674483024282</v>
      </c>
      <c r="AE37" s="40">
        <f>(SUM('Valores Correntes'!W36:W39)-SUM('Valores Correntes'!X36:X39))/SUM('Valores Correntes'!R36:R39)</f>
        <v>3.3345305996051101E-2</v>
      </c>
      <c r="AG37" s="4" t="s">
        <v>85</v>
      </c>
      <c r="AH37" s="40">
        <f>SUM('Valores Correntes'!B36:B39)/SUM('Valores Correntes'!$R36:$R39)</f>
        <v>6.0463092759189624E-2</v>
      </c>
      <c r="AI37" s="40">
        <f>SUM('Valores Correntes'!C36:C39)/SUM('Valores Correntes'!$R36:$R39)</f>
        <v>2.1120002452230353E-2</v>
      </c>
      <c r="AJ37" s="40">
        <f>SUM('Valores Correntes'!D36:D39)/SUM('Valores Correntes'!$R36:$R39)</f>
        <v>0.14764667283671806</v>
      </c>
      <c r="AK37" s="40">
        <f>SUM('Valores Correntes'!E36:E39)/SUM('Valores Correntes'!$R36:$R39)</f>
        <v>2.9411440461911853E-2</v>
      </c>
      <c r="AL37" s="40">
        <f>SUM('Valores Correntes'!F36:F39)/SUM('Valores Correntes'!$R36:$R39)</f>
        <v>4.1628300686819018E-2</v>
      </c>
      <c r="AM37" s="40">
        <f>SUM('Valores Correntes'!G36:G39)/SUM('Valores Correntes'!$R36:$R39)</f>
        <v>0.2398064164376793</v>
      </c>
      <c r="AN37" s="40">
        <f>SUM('Valores Correntes'!H36:H39)/SUM('Valores Correntes'!$R36:$R39)</f>
        <v>8.3231425917889235E-2</v>
      </c>
      <c r="AO37" s="40">
        <f>SUM('Valores Correntes'!I36:I39)/SUM('Valores Correntes'!$R36:$R39)</f>
        <v>3.0141179478715089E-2</v>
      </c>
      <c r="AP37" s="40">
        <f>SUM('Valores Correntes'!J36:J39)/SUM('Valores Correntes'!$R36:$R39)</f>
        <v>3.7189303656652462E-2</v>
      </c>
      <c r="AQ37" s="40">
        <f>SUM('Valores Correntes'!K36:K39)/SUM('Valores Correntes'!$R36:$R39)</f>
        <v>5.7343601232192724E-2</v>
      </c>
      <c r="AR37" s="40">
        <f>SUM('Valores Correntes'!L36:L39)/SUM('Valores Correntes'!$R36:$R39)</f>
        <v>8.1130817107646913E-2</v>
      </c>
      <c r="AS37" s="40">
        <f>SUM('Valores Correntes'!M36:M39)/SUM('Valores Correntes'!$R36:$R39)</f>
        <v>0.13003083312093999</v>
      </c>
      <c r="AT37" s="40">
        <f>SUM('Valores Correntes'!N36:N39)/SUM('Valores Correntes'!$R36:$R39)</f>
        <v>0.13312403614445953</v>
      </c>
      <c r="AU37" s="40">
        <f>SUM('Valores Correntes'!O36:O39)/SUM('Valores Correntes'!$R36:$R39)</f>
        <v>0.5521911966584957</v>
      </c>
      <c r="AV37" s="40">
        <f>SUM('Valores Correntes'!P36:P39)/SUM('Valores Correntes'!$R36:$R39)</f>
        <v>0.85246070585536482</v>
      </c>
      <c r="AW37" s="40">
        <f>SUM('Valores Correntes'!Q36:Q39)/SUM('Valores Correntes'!$R36:$R39)</f>
        <v>0.14753929414463568</v>
      </c>
      <c r="AY37" s="4" t="s">
        <v>85</v>
      </c>
    </row>
    <row r="38" spans="2:51" x14ac:dyDescent="0.3">
      <c r="B38" s="4" t="s">
        <v>84</v>
      </c>
      <c r="C38" s="40">
        <f>SUM('Valores Correntes'!S37:S40)/SUM('Valores Correntes'!$R37:$R40)</f>
        <v>0.60206577188984245</v>
      </c>
      <c r="D38" s="40">
        <f>SUM('Valores Correntes'!T37:T40)/SUM('Valores Correntes'!$R37:$R40)</f>
        <v>0.18467583921630928</v>
      </c>
      <c r="E38" s="40">
        <f t="shared" si="1"/>
        <v>0.17912568341939139</v>
      </c>
      <c r="F38" s="40">
        <f>SUM('Valores Correntes'!U37:U40)/SUM('Valores Correntes'!$R37:$R40)</f>
        <v>0.17320233322737644</v>
      </c>
      <c r="G38" s="40">
        <f>SUM('Valores Correntes'!V37:V40)/SUM('Valores Correntes'!$R37:$R40)</f>
        <v>5.9233501920149438E-3</v>
      </c>
      <c r="H38" s="40">
        <f>SUM('Valores Correntes'!W37:W40)/SUM('Valores Correntes'!$R37:$R40)</f>
        <v>0.16545761513897594</v>
      </c>
      <c r="I38" s="40">
        <f>SUM('Valores Correntes'!X37:X40)/SUM('Valores Correntes'!$R37:$R40)</f>
        <v>0.1313249096645191</v>
      </c>
      <c r="J38" s="40">
        <f>(SUM('Valores Correntes'!W37:W40)-SUM('Valores Correntes'!X37:X40))/SUM('Valores Correntes'!R37:R40)</f>
        <v>3.4132705474456862E-2</v>
      </c>
      <c r="K38" s="41">
        <f>SUM('Valores Correntes'!R37:R40)/SUM('Valores Correntes'!R33:R36)-1</f>
        <v>0.13958541354695742</v>
      </c>
      <c r="L38" t="str">
        <f t="shared" si="3"/>
        <v>2004.IV</v>
      </c>
      <c r="M38" s="41">
        <f t="shared" si="4"/>
        <v>0.13958541354695714</v>
      </c>
      <c r="N38" s="39">
        <f>C34*(SUM('Valores Correntes'!S37:S40)/SUM('Valores Correntes'!S33:S36)-1)</f>
        <v>6.7658867459197372E-2</v>
      </c>
      <c r="O38" s="39">
        <f>D34*(SUM('Valores Correntes'!T37:T40)/SUM('Valores Correntes'!T33:T36)-1)</f>
        <v>1.9679107665222594E-2</v>
      </c>
      <c r="P38" s="39">
        <f>F34*(SUM('Valores Correntes'!U37:U40)/SUM('Valores Correntes'!U33:U36)-1)</f>
        <v>3.1331261027616554E-2</v>
      </c>
      <c r="Q38" s="39">
        <f>G34*(SUM('Valores Correntes'!V37:V40)/SUM('Valores Correntes'!V33:V36)-1)</f>
        <v>4.2308710107640899E-3</v>
      </c>
      <c r="R38" s="39">
        <f>H34*(SUM('Valores Correntes'!W37:W40)/SUM('Valores Correntes'!W33:W36)-1)</f>
        <v>3.674524771518424E-2</v>
      </c>
      <c r="S38" s="39">
        <f>I34*(SUM('Valores Correntes'!X37:X40)/SUM('Valores Correntes'!X33:X36)-1)</f>
        <v>2.0059941331027713E-2</v>
      </c>
      <c r="T38" s="40">
        <f>((SUM('Valores Correntes'!W37:W40)-SUM('Valores Correntes'!X37:X40))/(SUM('Valores Correntes'!W33:W36)-SUM('Valores Correntes'!X33:X36))-1)*J34</f>
        <v>1.6685306384156533E-2</v>
      </c>
      <c r="U38" s="40">
        <v>0.17460000000000001</v>
      </c>
      <c r="W38" t="s">
        <v>84</v>
      </c>
      <c r="X38" s="40">
        <f>SUM('Valores Correntes'!S37:S40)/SUM('Valores Correntes'!$R37:$R40)</f>
        <v>0.60206577188984245</v>
      </c>
      <c r="Y38" s="40">
        <f>SUM('Valores Correntes'!T37:T40)/SUM('Valores Correntes'!$R37:$R40)</f>
        <v>0.18467583921630928</v>
      </c>
      <c r="Z38" s="40">
        <f t="shared" si="2"/>
        <v>0.17912568341939139</v>
      </c>
      <c r="AA38" s="40">
        <f>SUM('Valores Correntes'!U37:U40)/SUM('Valores Correntes'!$R37:$R40)</f>
        <v>0.17320233322737644</v>
      </c>
      <c r="AB38" s="40">
        <f>SUM('Valores Correntes'!V37:V40)/SUM('Valores Correntes'!$R37:$R40)</f>
        <v>5.9233501920149438E-3</v>
      </c>
      <c r="AC38" s="40">
        <f>SUM('Valores Correntes'!W37:W40)/SUM('Valores Correntes'!$R37:$R40)</f>
        <v>0.16545761513897594</v>
      </c>
      <c r="AD38" s="40">
        <f>SUM('Valores Correntes'!X37:X40)/SUM('Valores Correntes'!$R37:$R40)</f>
        <v>0.1313249096645191</v>
      </c>
      <c r="AE38" s="40">
        <f>(SUM('Valores Correntes'!W37:W40)-SUM('Valores Correntes'!X37:X40))/SUM('Valores Correntes'!R37:R40)</f>
        <v>3.4132705474456862E-2</v>
      </c>
      <c r="AG38" s="4" t="s">
        <v>84</v>
      </c>
      <c r="AH38" s="40">
        <f>SUM('Valores Correntes'!B37:B40)/SUM('Valores Correntes'!$R37:$R40)</f>
        <v>5.6653115767889443E-2</v>
      </c>
      <c r="AI38" s="40">
        <f>SUM('Valores Correntes'!C37:C40)/SUM('Valores Correntes'!$R37:$R40)</f>
        <v>2.085442411709407E-2</v>
      </c>
      <c r="AJ38" s="40">
        <f>SUM('Valores Correntes'!D37:D40)/SUM('Valores Correntes'!$R37:$R40)</f>
        <v>0.15099530156387139</v>
      </c>
      <c r="AK38" s="40">
        <f>SUM('Valores Correntes'!E37:E40)/SUM('Valores Correntes'!$R37:$R40)</f>
        <v>2.9302741282143618E-2</v>
      </c>
      <c r="AL38" s="40">
        <f>SUM('Valores Correntes'!F37:F40)/SUM('Valores Correntes'!$R37:$R40)</f>
        <v>4.191376594266847E-2</v>
      </c>
      <c r="AM38" s="40">
        <f>SUM('Valores Correntes'!G37:G40)/SUM('Valores Correntes'!$R37:$R40)</f>
        <v>0.24306623290577778</v>
      </c>
      <c r="AN38" s="40">
        <f>SUM('Valores Correntes'!H37:H40)/SUM('Valores Correntes'!$R37:$R40)</f>
        <v>8.4091699770190542E-2</v>
      </c>
      <c r="AO38" s="40">
        <f>SUM('Valores Correntes'!I37:I40)/SUM('Valores Correntes'!$R37:$R40)</f>
        <v>2.9373098512257535E-2</v>
      </c>
      <c r="AP38" s="40">
        <f>SUM('Valores Correntes'!J37:J40)/SUM('Valores Correntes'!$R37:$R40)</f>
        <v>3.8484275530119454E-2</v>
      </c>
      <c r="AQ38" s="40">
        <f>SUM('Valores Correntes'!K37:K40)/SUM('Valores Correntes'!$R37:$R40)</f>
        <v>5.5326570712463309E-2</v>
      </c>
      <c r="AR38" s="40">
        <f>SUM('Valores Correntes'!L37:L40)/SUM('Valores Correntes'!$R37:$R40)</f>
        <v>8.1029086355757285E-2</v>
      </c>
      <c r="AS38" s="40">
        <f>SUM('Valores Correntes'!M37:M40)/SUM('Valores Correntes'!$R37:$R40)</f>
        <v>0.12825870780307097</v>
      </c>
      <c r="AT38" s="40">
        <f>SUM('Valores Correntes'!N37:N40)/SUM('Valores Correntes'!$R37:$R40)</f>
        <v>0.13264127239520443</v>
      </c>
      <c r="AU38" s="40">
        <f>SUM('Valores Correntes'!O37:O40)/SUM('Valores Correntes'!$R37:$R40)</f>
        <v>0.54920471107906355</v>
      </c>
      <c r="AV38" s="40">
        <f>SUM('Valores Correntes'!P37:P40)/SUM('Valores Correntes'!$R37:$R40)</f>
        <v>0.84892405975273078</v>
      </c>
      <c r="AW38" s="40">
        <f>SUM('Valores Correntes'!Q37:Q40)/SUM('Valores Correntes'!$R37:$R40)</f>
        <v>0.15107594024726978</v>
      </c>
      <c r="AY38" s="4" t="s">
        <v>84</v>
      </c>
    </row>
    <row r="39" spans="2:51" x14ac:dyDescent="0.3">
      <c r="B39" s="3" t="s">
        <v>83</v>
      </c>
      <c r="C39" s="40">
        <f>SUM('Valores Correntes'!S38:S41)/SUM('Valores Correntes'!$R38:$R41)</f>
        <v>0.60271916161876748</v>
      </c>
      <c r="D39" s="40">
        <f>SUM('Valores Correntes'!T38:T41)/SUM('Valores Correntes'!$R38:$R41)</f>
        <v>0.18608222281374567</v>
      </c>
      <c r="E39" s="40">
        <f t="shared" si="1"/>
        <v>0.17611216180451145</v>
      </c>
      <c r="F39" s="40">
        <f>SUM('Valores Correntes'!U38:U41)/SUM('Valores Correntes'!$R38:$R41)</f>
        <v>0.17274657031134286</v>
      </c>
      <c r="G39" s="40">
        <f>SUM('Valores Correntes'!V38:V41)/SUM('Valores Correntes'!$R38:$R41)</f>
        <v>3.36559149316859E-3</v>
      </c>
      <c r="H39" s="40">
        <f>SUM('Valores Correntes'!W38:W41)/SUM('Valores Correntes'!$R38:$R41)</f>
        <v>0.1662986038983065</v>
      </c>
      <c r="I39" s="40">
        <f>SUM('Valores Correntes'!X38:X41)/SUM('Valores Correntes'!$R38:$R41)</f>
        <v>0.13121215013533133</v>
      </c>
      <c r="J39" s="40">
        <f>(SUM('Valores Correntes'!W38:W41)-SUM('Valores Correntes'!X38:X41))/SUM('Valores Correntes'!R38:R41)</f>
        <v>3.5086453762975166E-2</v>
      </c>
      <c r="K39" s="41">
        <f>SUM('Valores Correntes'!R38:R41)/SUM('Valores Correntes'!R34:R37)-1</f>
        <v>0.14000958786575368</v>
      </c>
      <c r="L39" t="str">
        <f t="shared" si="3"/>
        <v>2005.I</v>
      </c>
      <c r="M39" s="41">
        <f t="shared" si="4"/>
        <v>0.14000958786575332</v>
      </c>
      <c r="N39" s="39">
        <f>C35*(SUM('Valores Correntes'!S38:S41)/SUM('Valores Correntes'!S34:S37)-1)</f>
        <v>7.5838271294882617E-2</v>
      </c>
      <c r="O39" s="39">
        <f>D35*(SUM('Valores Correntes'!T38:T41)/SUM('Valores Correntes'!T34:T37)-1)</f>
        <v>2.2871483058167504E-2</v>
      </c>
      <c r="P39" s="39">
        <f>F35*(SUM('Valores Correntes'!U38:U41)/SUM('Valores Correntes'!U34:U37)-1)</f>
        <v>3.1654592360374594E-2</v>
      </c>
      <c r="Q39" s="39">
        <f>G35*(SUM('Valores Correntes'!V38:V41)/SUM('Valores Correntes'!V34:V37)-1)</f>
        <v>-4.9857948756298802E-3</v>
      </c>
      <c r="R39" s="39">
        <f>H35*(SUM('Valores Correntes'!W38:W41)/SUM('Valores Correntes'!W34:W37)-1)</f>
        <v>4.0003257818544434E-2</v>
      </c>
      <c r="S39" s="39">
        <f>I35*(SUM('Valores Correntes'!X38:X41)/SUM('Valores Correntes'!X34:X37)-1)</f>
        <v>2.5372221790585965E-2</v>
      </c>
      <c r="T39" s="40">
        <f>((SUM('Valores Correntes'!W38:W41)-SUM('Valores Correntes'!X38:X41))/(SUM('Valores Correntes'!W34:W37)-SUM('Valores Correntes'!X34:X37))-1)*J35</f>
        <v>1.4631036027958478E-2</v>
      </c>
      <c r="U39" s="40">
        <v>0.18890000000000001</v>
      </c>
      <c r="W39" t="s">
        <v>83</v>
      </c>
      <c r="X39" s="40">
        <f>SUM('Valores Correntes'!S38:S41)/SUM('Valores Correntes'!$R38:$R41)</f>
        <v>0.60271916161876748</v>
      </c>
      <c r="Y39" s="40">
        <f>SUM('Valores Correntes'!T38:T41)/SUM('Valores Correntes'!$R38:$R41)</f>
        <v>0.18608222281374567</v>
      </c>
      <c r="Z39" s="40">
        <f t="shared" si="2"/>
        <v>0.17611216180451145</v>
      </c>
      <c r="AA39" s="40">
        <f>SUM('Valores Correntes'!U38:U41)/SUM('Valores Correntes'!$R38:$R41)</f>
        <v>0.17274657031134286</v>
      </c>
      <c r="AB39" s="40">
        <f>SUM('Valores Correntes'!V38:V41)/SUM('Valores Correntes'!$R38:$R41)</f>
        <v>3.36559149316859E-3</v>
      </c>
      <c r="AC39" s="40">
        <f>SUM('Valores Correntes'!W38:W41)/SUM('Valores Correntes'!$R38:$R41)</f>
        <v>0.1662986038983065</v>
      </c>
      <c r="AD39" s="40">
        <f>SUM('Valores Correntes'!X38:X41)/SUM('Valores Correntes'!$R38:$R41)</f>
        <v>0.13121215013533133</v>
      </c>
      <c r="AE39" s="40">
        <f>(SUM('Valores Correntes'!W38:W41)-SUM('Valores Correntes'!X38:X41))/SUM('Valores Correntes'!R38:R41)</f>
        <v>3.5086453762975166E-2</v>
      </c>
      <c r="AG39" s="3" t="s">
        <v>83</v>
      </c>
      <c r="AH39" s="40">
        <f>SUM('Valores Correntes'!B38:B41)/SUM('Valores Correntes'!$R38:$R41)</f>
        <v>5.1750945746028121E-2</v>
      </c>
      <c r="AI39" s="40">
        <f>SUM('Valores Correntes'!C38:C41)/SUM('Valores Correntes'!$R38:$R41)</f>
        <v>2.2465889717348295E-2</v>
      </c>
      <c r="AJ39" s="40">
        <f>SUM('Valores Correntes'!D38:D41)/SUM('Valores Correntes'!$R38:$R41)</f>
        <v>0.15196644731327069</v>
      </c>
      <c r="AK39" s="40">
        <f>SUM('Valores Correntes'!E38:E41)/SUM('Valores Correntes'!$R38:$R41)</f>
        <v>2.9218402219963961E-2</v>
      </c>
      <c r="AL39" s="40">
        <f>SUM('Valores Correntes'!F38:F41)/SUM('Valores Correntes'!$R38:$R41)</f>
        <v>4.1140584857986849E-2</v>
      </c>
      <c r="AM39" s="40">
        <f>SUM('Valores Correntes'!G38:G41)/SUM('Valores Correntes'!$R38:$R41)</f>
        <v>0.24479132410856985</v>
      </c>
      <c r="AN39" s="40">
        <f>SUM('Valores Correntes'!H38:H41)/SUM('Valores Correntes'!$R38:$R41)</f>
        <v>8.5439982718506127E-2</v>
      </c>
      <c r="AO39" s="40">
        <f>SUM('Valores Correntes'!I38:I41)/SUM('Valores Correntes'!$R38:$R41)</f>
        <v>2.9252976767682341E-2</v>
      </c>
      <c r="AP39" s="40">
        <f>SUM('Valores Correntes'!J38:J41)/SUM('Valores Correntes'!$R38:$R41)</f>
        <v>3.8885494114708416E-2</v>
      </c>
      <c r="AQ39" s="40">
        <f>SUM('Valores Correntes'!K38:K41)/SUM('Valores Correntes'!$R38:$R41)</f>
        <v>5.5146889085786154E-2</v>
      </c>
      <c r="AR39" s="40">
        <f>SUM('Valores Correntes'!L38:L41)/SUM('Valores Correntes'!$R38:$R41)</f>
        <v>8.0955509033667855E-2</v>
      </c>
      <c r="AS39" s="40">
        <f>SUM('Valores Correntes'!M38:M41)/SUM('Valores Correntes'!$R38:$R41)</f>
        <v>0.12758157029313613</v>
      </c>
      <c r="AT39" s="40">
        <f>SUM('Valores Correntes'!N38:N41)/SUM('Valores Correntes'!$R38:$R41)</f>
        <v>0.13308770028101952</v>
      </c>
      <c r="AU39" s="40">
        <f>SUM('Valores Correntes'!O38:O41)/SUM('Valores Correntes'!$R38:$R41)</f>
        <v>0.55035012229450675</v>
      </c>
      <c r="AV39" s="40">
        <f>SUM('Valores Correntes'!P38:P41)/SUM('Valores Correntes'!$R38:$R41)</f>
        <v>0.84689239214910494</v>
      </c>
      <c r="AW39" s="40">
        <f>SUM('Valores Correntes'!Q38:Q41)/SUM('Valores Correntes'!$R38:$R41)</f>
        <v>0.15310760785089547</v>
      </c>
      <c r="AY39" s="3" t="s">
        <v>83</v>
      </c>
    </row>
    <row r="40" spans="2:51" x14ac:dyDescent="0.3">
      <c r="B40" s="3" t="s">
        <v>82</v>
      </c>
      <c r="C40" s="40">
        <f>SUM('Valores Correntes'!S39:S42)/SUM('Valores Correntes'!$R39:$R42)</f>
        <v>0.60490397142595531</v>
      </c>
      <c r="D40" s="40">
        <f>SUM('Valores Correntes'!T39:T42)/SUM('Valores Correntes'!$R39:$R42)</f>
        <v>0.18664872196992455</v>
      </c>
      <c r="E40" s="40">
        <f t="shared" si="1"/>
        <v>0.17506672515421648</v>
      </c>
      <c r="F40" s="40">
        <f>SUM('Valores Correntes'!U39:U42)/SUM('Valores Correntes'!$R39:$R42)</f>
        <v>0.17279719991495002</v>
      </c>
      <c r="G40" s="40">
        <f>SUM('Valores Correntes'!V39:V42)/SUM('Valores Correntes'!$R39:$R42)</f>
        <v>2.2695252392664544E-3</v>
      </c>
      <c r="H40" s="40">
        <f>SUM('Valores Correntes'!W39:W42)/SUM('Valores Correntes'!$R39:$R42)</f>
        <v>0.16184837645738334</v>
      </c>
      <c r="I40" s="40">
        <f>SUM('Valores Correntes'!X39:X42)/SUM('Valores Correntes'!$R39:$R42)</f>
        <v>0.1284677950074801</v>
      </c>
      <c r="J40" s="40">
        <f>(SUM('Valores Correntes'!W39:W42)-SUM('Valores Correntes'!X39:X42))/SUM('Valores Correntes'!R39:R42)</f>
        <v>3.3380581449903239E-2</v>
      </c>
      <c r="K40" s="41">
        <f>SUM('Valores Correntes'!R39:R42)/SUM('Valores Correntes'!R35:R38)-1</f>
        <v>0.13025252558777245</v>
      </c>
      <c r="L40" t="str">
        <f t="shared" si="3"/>
        <v>2005.II</v>
      </c>
      <c r="M40" s="41">
        <f t="shared" si="4"/>
        <v>0.13025252558777164</v>
      </c>
      <c r="N40" s="39">
        <f>C36*(SUM('Valores Correntes'!S39:S42)/SUM('Valores Correntes'!S35:S38)-1)</f>
        <v>7.9994527906582999E-2</v>
      </c>
      <c r="O40" s="39">
        <f>D36*(SUM('Valores Correntes'!T39:T42)/SUM('Valores Correntes'!T35:T38)-1)</f>
        <v>2.4813338591547253E-2</v>
      </c>
      <c r="P40" s="39">
        <f>F36*(SUM('Valores Correntes'!U39:U42)/SUM('Valores Correntes'!U35:U38)-1)</f>
        <v>2.769584520440832E-2</v>
      </c>
      <c r="Q40" s="39">
        <f>G36*(SUM('Valores Correntes'!V39:V42)/SUM('Valores Correntes'!V35:V38)-1)</f>
        <v>-1.015405582397636E-2</v>
      </c>
      <c r="R40" s="39">
        <f>H36*(SUM('Valores Correntes'!W39:W42)/SUM('Valores Correntes'!W35:W38)-1)</f>
        <v>2.7119111336870842E-2</v>
      </c>
      <c r="S40" s="39">
        <f>I36*(SUM('Valores Correntes'!X39:X42)/SUM('Valores Correntes'!X35:X38)-1)</f>
        <v>1.9216241627661421E-2</v>
      </c>
      <c r="T40" s="40">
        <f>((SUM('Valores Correntes'!W39:W42)-SUM('Valores Correntes'!X39:X42))/(SUM('Valores Correntes'!W35:W38)-SUM('Valores Correntes'!X35:X38))-1)*J36</f>
        <v>7.9028697092094202E-3</v>
      </c>
      <c r="U40" s="40">
        <v>0.1973</v>
      </c>
      <c r="W40" t="s">
        <v>82</v>
      </c>
      <c r="X40" s="40">
        <f>SUM('Valores Correntes'!S39:S42)/SUM('Valores Correntes'!$R39:$R42)</f>
        <v>0.60490397142595531</v>
      </c>
      <c r="Y40" s="40">
        <f>SUM('Valores Correntes'!T39:T42)/SUM('Valores Correntes'!$R39:$R42)</f>
        <v>0.18664872196992455</v>
      </c>
      <c r="Z40" s="40">
        <f t="shared" si="2"/>
        <v>0.17506672515421648</v>
      </c>
      <c r="AA40" s="40">
        <f>SUM('Valores Correntes'!U39:U42)/SUM('Valores Correntes'!$R39:$R42)</f>
        <v>0.17279719991495002</v>
      </c>
      <c r="AB40" s="40">
        <f>SUM('Valores Correntes'!V39:V42)/SUM('Valores Correntes'!$R39:$R42)</f>
        <v>2.2695252392664544E-3</v>
      </c>
      <c r="AC40" s="40">
        <f>SUM('Valores Correntes'!W39:W42)/SUM('Valores Correntes'!$R39:$R42)</f>
        <v>0.16184837645738334</v>
      </c>
      <c r="AD40" s="40">
        <f>SUM('Valores Correntes'!X39:X42)/SUM('Valores Correntes'!$R39:$R42)</f>
        <v>0.1284677950074801</v>
      </c>
      <c r="AE40" s="40">
        <f>(SUM('Valores Correntes'!W39:W42)-SUM('Valores Correntes'!X39:X42))/SUM('Valores Correntes'!R39:R42)</f>
        <v>3.3380581449903239E-2</v>
      </c>
      <c r="AG40" s="3" t="s">
        <v>82</v>
      </c>
      <c r="AH40" s="40">
        <f>SUM('Valores Correntes'!B39:B42)/SUM('Valores Correntes'!$R39:$R42)</f>
        <v>4.6818030361869871E-2</v>
      </c>
      <c r="AI40" s="40">
        <f>SUM('Valores Correntes'!C39:C42)/SUM('Valores Correntes'!$R39:$R42)</f>
        <v>2.3660969241267843E-2</v>
      </c>
      <c r="AJ40" s="40">
        <f>SUM('Valores Correntes'!D39:D42)/SUM('Valores Correntes'!$R39:$R42)</f>
        <v>0.1526112755144047</v>
      </c>
      <c r="AK40" s="40">
        <f>SUM('Valores Correntes'!E39:E42)/SUM('Valores Correntes'!$R39:$R42)</f>
        <v>2.9241792402279573E-2</v>
      </c>
      <c r="AL40" s="40">
        <f>SUM('Valores Correntes'!F39:F42)/SUM('Valores Correntes'!$R39:$R42)</f>
        <v>4.0604664400971005E-2</v>
      </c>
      <c r="AM40" s="40">
        <f>SUM('Valores Correntes'!G39:G42)/SUM('Valores Correntes'!$R39:$R42)</f>
        <v>0.24611870155892335</v>
      </c>
      <c r="AN40" s="40">
        <f>SUM('Valores Correntes'!H39:H42)/SUM('Valores Correntes'!$R39:$R42)</f>
        <v>8.7556783955636083E-2</v>
      </c>
      <c r="AO40" s="40">
        <f>SUM('Valores Correntes'!I39:I42)/SUM('Valores Correntes'!$R39:$R42)</f>
        <v>2.9246621080287635E-2</v>
      </c>
      <c r="AP40" s="40">
        <f>SUM('Valores Correntes'!J39:J42)/SUM('Valores Correntes'!$R39:$R42)</f>
        <v>3.922437053024825E-2</v>
      </c>
      <c r="AQ40" s="40">
        <f>SUM('Valores Correntes'!K39:K42)/SUM('Valores Correntes'!$R39:$R42)</f>
        <v>5.6626967111673268E-2</v>
      </c>
      <c r="AR40" s="40">
        <f>SUM('Valores Correntes'!L39:L42)/SUM('Valores Correntes'!$R39:$R42)</f>
        <v>8.0820669186564387E-2</v>
      </c>
      <c r="AS40" s="40">
        <f>SUM('Valores Correntes'!M39:M42)/SUM('Valores Correntes'!$R39:$R42)</f>
        <v>0.12676842743063382</v>
      </c>
      <c r="AT40" s="40">
        <f>SUM('Valores Correntes'!N39:N42)/SUM('Valores Correntes'!$R39:$R42)</f>
        <v>0.13369144052985077</v>
      </c>
      <c r="AU40" s="40">
        <f>SUM('Valores Correntes'!O39:O42)/SUM('Valores Correntes'!$R39:$R42)</f>
        <v>0.55393527982489443</v>
      </c>
      <c r="AV40" s="40">
        <f>SUM('Valores Correntes'!P39:P42)/SUM('Valores Correntes'!$R39:$R42)</f>
        <v>0.84687201174568749</v>
      </c>
      <c r="AW40" s="40">
        <f>SUM('Valores Correntes'!Q39:Q42)/SUM('Valores Correntes'!$R39:$R42)</f>
        <v>0.15312798825431251</v>
      </c>
      <c r="AY40" s="3" t="s">
        <v>82</v>
      </c>
    </row>
    <row r="41" spans="2:51" x14ac:dyDescent="0.3">
      <c r="B41" s="3" t="s">
        <v>81</v>
      </c>
      <c r="C41" s="40">
        <f>SUM('Valores Correntes'!S40:S43)/SUM('Valores Correntes'!$R40:$R43)</f>
        <v>0.60595303799754741</v>
      </c>
      <c r="D41" s="40">
        <f>SUM('Valores Correntes'!T40:T43)/SUM('Valores Correntes'!$R40:$R43)</f>
        <v>0.1867613907636724</v>
      </c>
      <c r="E41" s="40">
        <f t="shared" si="1"/>
        <v>0.17419976234156903</v>
      </c>
      <c r="F41" s="40">
        <f>SUM('Valores Correntes'!U40:U43)/SUM('Valores Correntes'!$R40:$R43)</f>
        <v>0.17172023421584312</v>
      </c>
      <c r="G41" s="40">
        <f>SUM('Valores Correntes'!V40:V43)/SUM('Valores Correntes'!$R40:$R43)</f>
        <v>2.4795281257259166E-3</v>
      </c>
      <c r="H41" s="40">
        <f>SUM('Valores Correntes'!W40:W43)/SUM('Valores Correntes'!$R40:$R43)</f>
        <v>0.15713710820537927</v>
      </c>
      <c r="I41" s="40">
        <f>SUM('Valores Correntes'!X40:X43)/SUM('Valores Correntes'!$R40:$R43)</f>
        <v>0.12405129930816847</v>
      </c>
      <c r="J41" s="40">
        <f>(SUM('Valores Correntes'!W40:W43)-SUM('Valores Correntes'!X40:X43))/SUM('Valores Correntes'!R40:R43)</f>
        <v>3.3085808897210793E-2</v>
      </c>
      <c r="K41" s="41">
        <f>SUM('Valores Correntes'!R40:R43)/SUM('Valores Correntes'!R36:R39)-1</f>
        <v>0.11606202946239641</v>
      </c>
      <c r="L41" t="str">
        <f t="shared" si="3"/>
        <v>2005.III</v>
      </c>
      <c r="M41" s="41">
        <f t="shared" si="4"/>
        <v>0.11606202946239549</v>
      </c>
      <c r="N41" s="39">
        <f>C37*(SUM('Valores Correntes'!S40:S43)/SUM('Valores Correntes'!S36:S39)-1)</f>
        <v>7.5405554394750288E-2</v>
      </c>
      <c r="O41" s="39">
        <f>D37*(SUM('Valores Correntes'!T40:T43)/SUM('Valores Correntes'!T36:T39)-1)</f>
        <v>2.4644564826727802E-2</v>
      </c>
      <c r="P41" s="39">
        <f>F37*(SUM('Valores Correntes'!U40:U43)/SUM('Valores Correntes'!U36:U39)-1)</f>
        <v>1.9895634237057692E-2</v>
      </c>
      <c r="Q41" s="39">
        <f>G37*(SUM('Valores Correntes'!V40:V43)/SUM('Valores Correntes'!V36:V39)-1)</f>
        <v>-7.4642330243152675E-3</v>
      </c>
      <c r="R41" s="39">
        <f>H37*(SUM('Valores Correntes'!W40:W43)/SUM('Valores Correntes'!W36:W39)-1)</f>
        <v>1.253270906125383E-2</v>
      </c>
      <c r="S41" s="39">
        <f>I37*(SUM('Valores Correntes'!X40:X43)/SUM('Valores Correntes'!X36:X39)-1)</f>
        <v>8.9522000330788682E-3</v>
      </c>
      <c r="T41" s="40">
        <f>((SUM('Valores Correntes'!W40:W43)-SUM('Valores Correntes'!X40:X43))/(SUM('Valores Correntes'!W36:W39)-SUM('Valores Correntes'!X36:X39))-1)*J37</f>
        <v>3.5805090281749879E-3</v>
      </c>
      <c r="U41" s="40">
        <v>0.1956</v>
      </c>
      <c r="W41" t="s">
        <v>81</v>
      </c>
      <c r="X41" s="40">
        <f>SUM('Valores Correntes'!S40:S43)/SUM('Valores Correntes'!$R40:$R43)</f>
        <v>0.60595303799754741</v>
      </c>
      <c r="Y41" s="40">
        <f>SUM('Valores Correntes'!T40:T43)/SUM('Valores Correntes'!$R40:$R43)</f>
        <v>0.1867613907636724</v>
      </c>
      <c r="Z41" s="40">
        <f t="shared" si="2"/>
        <v>0.17419976234156903</v>
      </c>
      <c r="AA41" s="40">
        <f>SUM('Valores Correntes'!U40:U43)/SUM('Valores Correntes'!$R40:$R43)</f>
        <v>0.17172023421584312</v>
      </c>
      <c r="AB41" s="40">
        <f>SUM('Valores Correntes'!V40:V43)/SUM('Valores Correntes'!$R40:$R43)</f>
        <v>2.4795281257259166E-3</v>
      </c>
      <c r="AC41" s="40">
        <f>SUM('Valores Correntes'!W40:W43)/SUM('Valores Correntes'!$R40:$R43)</f>
        <v>0.15713710820537927</v>
      </c>
      <c r="AD41" s="40">
        <f>SUM('Valores Correntes'!X40:X43)/SUM('Valores Correntes'!$R40:$R43)</f>
        <v>0.12405129930816847</v>
      </c>
      <c r="AE41" s="40">
        <f>(SUM('Valores Correntes'!W40:W43)-SUM('Valores Correntes'!X40:X43))/SUM('Valores Correntes'!R40:R43)</f>
        <v>3.3085808897210793E-2</v>
      </c>
      <c r="AG41" s="3" t="s">
        <v>81</v>
      </c>
      <c r="AH41" s="40">
        <f>SUM('Valores Correntes'!B40:B43)/SUM('Valores Correntes'!$R40:$R43)</f>
        <v>4.640168052340405E-2</v>
      </c>
      <c r="AI41" s="40">
        <f>SUM('Valores Correntes'!C40:C43)/SUM('Valores Correntes'!$R40:$R43)</f>
        <v>2.472767564249332E-2</v>
      </c>
      <c r="AJ41" s="40">
        <f>SUM('Valores Correntes'!D40:D43)/SUM('Valores Correntes'!$R40:$R43)</f>
        <v>0.15092226122704008</v>
      </c>
      <c r="AK41" s="40">
        <f>SUM('Valores Correntes'!E40:E43)/SUM('Valores Correntes'!$R40:$R43)</f>
        <v>2.9119836725230733E-2</v>
      </c>
      <c r="AL41" s="40">
        <f>SUM('Valores Correntes'!F40:F43)/SUM('Valores Correntes'!$R40:$R43)</f>
        <v>3.9647193850332024E-2</v>
      </c>
      <c r="AM41" s="40">
        <f>SUM('Valores Correntes'!G40:G43)/SUM('Valores Correntes'!$R40:$R43)</f>
        <v>0.24441696744509625</v>
      </c>
      <c r="AN41" s="40">
        <f>SUM('Valores Correntes'!H40:H43)/SUM('Valores Correntes'!$R40:$R43)</f>
        <v>8.9256337379567036E-2</v>
      </c>
      <c r="AO41" s="40">
        <f>SUM('Valores Correntes'!I40:I43)/SUM('Valores Correntes'!$R40:$R43)</f>
        <v>2.9399630276213604E-2</v>
      </c>
      <c r="AP41" s="40">
        <f>SUM('Valores Correntes'!J40:J43)/SUM('Valores Correntes'!$R40:$R43)</f>
        <v>3.9525835383569921E-2</v>
      </c>
      <c r="AQ41" s="40">
        <f>SUM('Valores Correntes'!K40:K43)/SUM('Valores Correntes'!$R40:$R43)</f>
        <v>5.8952702935115127E-2</v>
      </c>
      <c r="AR41" s="40">
        <f>SUM('Valores Correntes'!L40:L43)/SUM('Valores Correntes'!$R40:$R43)</f>
        <v>8.0724946350505103E-2</v>
      </c>
      <c r="AS41" s="40">
        <f>SUM('Valores Correntes'!M40:M43)/SUM('Valores Correntes'!$R40:$R43)</f>
        <v>0.12599060455137129</v>
      </c>
      <c r="AT41" s="40">
        <f>SUM('Valores Correntes'!N40:N43)/SUM('Valores Correntes'!$R40:$R43)</f>
        <v>0.13394334717197459</v>
      </c>
      <c r="AU41" s="40">
        <f>SUM('Valores Correntes'!O40:O43)/SUM('Valores Correntes'!$R40:$R43)</f>
        <v>0.55779340404831679</v>
      </c>
      <c r="AV41" s="40">
        <f>SUM('Valores Correntes'!P40:P43)/SUM('Valores Correntes'!$R40:$R43)</f>
        <v>0.848612052016817</v>
      </c>
      <c r="AW41" s="40">
        <f>SUM('Valores Correntes'!Q40:Q43)/SUM('Valores Correntes'!$R40:$R43)</f>
        <v>0.15138794798318284</v>
      </c>
      <c r="AY41" s="3" t="s">
        <v>81</v>
      </c>
    </row>
    <row r="42" spans="2:51" x14ac:dyDescent="0.3">
      <c r="B42" s="3" t="s">
        <v>80</v>
      </c>
      <c r="C42" s="40">
        <f>SUM('Valores Correntes'!S41:S44)/SUM('Valores Correntes'!$R41:$R44)</f>
        <v>0.60504251808749376</v>
      </c>
      <c r="D42" s="40">
        <f>SUM('Valores Correntes'!T41:T44)/SUM('Valores Correntes'!$R41:$R44)</f>
        <v>0.18890001418007293</v>
      </c>
      <c r="E42" s="40">
        <f t="shared" si="1"/>
        <v>0.17204883448157393</v>
      </c>
      <c r="F42" s="40">
        <f>SUM('Valores Correntes'!U41:U44)/SUM('Valores Correntes'!$R41:$R44)</f>
        <v>0.17056183460158361</v>
      </c>
      <c r="G42" s="40">
        <f>SUM('Valores Correntes'!V41:V44)/SUM('Valores Correntes'!$R41:$R44)</f>
        <v>1.4869998799903153E-3</v>
      </c>
      <c r="H42" s="40">
        <f>SUM('Valores Correntes'!W41:W44)/SUM('Valores Correntes'!$R41:$R44)</f>
        <v>0.15243829265166883</v>
      </c>
      <c r="I42" s="40">
        <f>SUM('Valores Correntes'!X41:X44)/SUM('Valores Correntes'!$R41:$R44)</f>
        <v>0.11842965940080954</v>
      </c>
      <c r="J42" s="40">
        <f>(SUM('Valores Correntes'!W41:W44)-SUM('Valores Correntes'!X41:X44))/SUM('Valores Correntes'!R41:R44)</f>
        <v>3.4008633250859295E-2</v>
      </c>
      <c r="K42" s="41">
        <f>SUM('Valores Correntes'!R41:R44)/SUM('Valores Correntes'!R37:R40)-1</f>
        <v>0.10871314450171599</v>
      </c>
      <c r="L42" t="str">
        <f t="shared" si="3"/>
        <v>2005.IV</v>
      </c>
      <c r="M42" s="41">
        <f t="shared" si="4"/>
        <v>0.10871314450171583</v>
      </c>
      <c r="N42" s="39">
        <f>C38*(SUM('Valores Correntes'!S41:S44)/SUM('Valores Correntes'!S37:S40)-1)</f>
        <v>6.8752820896179054E-2</v>
      </c>
      <c r="O42" s="39">
        <f>D38*(SUM('Valores Correntes'!T41:T44)/SUM('Valores Correntes'!T37:T40)-1)</f>
        <v>2.4760089501698137E-2</v>
      </c>
      <c r="P42" s="39">
        <f>F38*(SUM('Valores Correntes'!U41:U44)/SUM('Valores Correntes'!U37:U40)-1)</f>
        <v>1.5901814745726904E-2</v>
      </c>
      <c r="Q42" s="39">
        <f>G38*(SUM('Valores Correntes'!V41:V44)/SUM('Valores Correntes'!V37:V40)-1)</f>
        <v>-4.2746938791972076E-3</v>
      </c>
      <c r="R42" s="39">
        <f>H38*(SUM('Valores Correntes'!W41:W44)/SUM('Valores Correntes'!W37:W40)-1)</f>
        <v>3.5527236493286146E-3</v>
      </c>
      <c r="S42" s="39">
        <f>I38*(SUM('Valores Correntes'!X41:X44)/SUM('Valores Correntes'!X37:X40)-1)</f>
        <v>-2.0389587980335167E-5</v>
      </c>
      <c r="T42" s="40">
        <f>((SUM('Valores Correntes'!W41:W44)-SUM('Valores Correntes'!X41:X44))/(SUM('Valores Correntes'!W37:W40)-SUM('Valores Correntes'!X37:X40))-1)*J38</f>
        <v>3.5731132373089591E-3</v>
      </c>
      <c r="U42" s="40">
        <v>0.18149999999999999</v>
      </c>
      <c r="W42" t="s">
        <v>80</v>
      </c>
      <c r="X42" s="40">
        <f>SUM('Valores Correntes'!S41:S44)/SUM('Valores Correntes'!$R41:$R44)</f>
        <v>0.60504251808749376</v>
      </c>
      <c r="Y42" s="40">
        <f>SUM('Valores Correntes'!T41:T44)/SUM('Valores Correntes'!$R41:$R44)</f>
        <v>0.18890001418007293</v>
      </c>
      <c r="Z42" s="40">
        <f t="shared" si="2"/>
        <v>0.17204883448157393</v>
      </c>
      <c r="AA42" s="40">
        <f>SUM('Valores Correntes'!U41:U44)/SUM('Valores Correntes'!$R41:$R44)</f>
        <v>0.17056183460158361</v>
      </c>
      <c r="AB42" s="40">
        <f>SUM('Valores Correntes'!V41:V44)/SUM('Valores Correntes'!$R41:$R44)</f>
        <v>1.4869998799903153E-3</v>
      </c>
      <c r="AC42" s="40">
        <f>SUM('Valores Correntes'!W41:W44)/SUM('Valores Correntes'!$R41:$R44)</f>
        <v>0.15243829265166883</v>
      </c>
      <c r="AD42" s="40">
        <f>SUM('Valores Correntes'!X41:X44)/SUM('Valores Correntes'!$R41:$R44)</f>
        <v>0.11842965940080954</v>
      </c>
      <c r="AE42" s="40">
        <f>(SUM('Valores Correntes'!W41:W44)-SUM('Valores Correntes'!X41:X44))/SUM('Valores Correntes'!R41:R44)</f>
        <v>3.4008633250859295E-2</v>
      </c>
      <c r="AG42" s="3" t="s">
        <v>80</v>
      </c>
      <c r="AH42" s="40">
        <f>SUM('Valores Correntes'!B41:B44)/SUM('Valores Correntes'!$R41:$R44)</f>
        <v>4.6511688226617595E-2</v>
      </c>
      <c r="AI42" s="40">
        <f>SUM('Valores Correntes'!C41:C44)/SUM('Valores Correntes'!$R41:$R44)</f>
        <v>2.6731559147075128E-2</v>
      </c>
      <c r="AJ42" s="40">
        <f>SUM('Valores Correntes'!D41:D44)/SUM('Valores Correntes'!$R41:$R44)</f>
        <v>0.14738281139567819</v>
      </c>
      <c r="AK42" s="40">
        <f>SUM('Valores Correntes'!E41:E44)/SUM('Valores Correntes'!$R41:$R44)</f>
        <v>2.8649214794843135E-2</v>
      </c>
      <c r="AL42" s="40">
        <f>SUM('Valores Correntes'!F41:F44)/SUM('Valores Correntes'!$R41:$R44)</f>
        <v>3.8962197512717553E-2</v>
      </c>
      <c r="AM42" s="40">
        <f>SUM('Valores Correntes'!G41:G44)/SUM('Valores Correntes'!$R41:$R44)</f>
        <v>0.24172578285031401</v>
      </c>
      <c r="AN42" s="40">
        <f>SUM('Valores Correntes'!H41:H44)/SUM('Valores Correntes'!$R41:$R44)</f>
        <v>9.1332943832690874E-2</v>
      </c>
      <c r="AO42" s="40">
        <f>SUM('Valores Correntes'!I41:I44)/SUM('Valores Correntes'!$R41:$R44)</f>
        <v>2.9612438896468224E-2</v>
      </c>
      <c r="AP42" s="40">
        <f>SUM('Valores Correntes'!J41:J44)/SUM('Valores Correntes'!$R41:$R44)</f>
        <v>3.8714283293392868E-2</v>
      </c>
      <c r="AQ42" s="40">
        <f>SUM('Valores Correntes'!K41:K44)/SUM('Valores Correntes'!$R41:$R44)</f>
        <v>6.059191201541498E-2</v>
      </c>
      <c r="AR42" s="40">
        <f>SUM('Valores Correntes'!L41:L44)/SUM('Valores Correntes'!$R41:$R44)</f>
        <v>7.9157590374740544E-2</v>
      </c>
      <c r="AS42" s="40">
        <f>SUM('Valores Correntes'!M41:M44)/SUM('Valores Correntes'!$R41:$R44)</f>
        <v>0.12538180320403897</v>
      </c>
      <c r="AT42" s="40">
        <f>SUM('Valores Correntes'!N41:N44)/SUM('Valores Correntes'!$R41:$R44)</f>
        <v>0.13596794444633081</v>
      </c>
      <c r="AU42" s="40">
        <f>SUM('Valores Correntes'!O41:O44)/SUM('Valores Correntes'!$R41:$R44)</f>
        <v>0.56075891606307737</v>
      </c>
      <c r="AV42" s="40">
        <f>SUM('Valores Correntes'!P41:P44)/SUM('Valores Correntes'!$R41:$R44)</f>
        <v>0.8489963871400088</v>
      </c>
      <c r="AW42" s="40">
        <f>SUM('Valores Correntes'!Q41:Q44)/SUM('Valores Correntes'!$R41:$R44)</f>
        <v>0.15100361285999095</v>
      </c>
      <c r="AY42" s="3" t="s">
        <v>80</v>
      </c>
    </row>
    <row r="43" spans="2:51" x14ac:dyDescent="0.3">
      <c r="B43" s="4" t="s">
        <v>79</v>
      </c>
      <c r="C43" s="40">
        <f>SUM('Valores Correntes'!S42:S45)/SUM('Valores Correntes'!$R42:$R45)</f>
        <v>0.60659139035801901</v>
      </c>
      <c r="D43" s="40">
        <f>SUM('Valores Correntes'!T42:T45)/SUM('Valores Correntes'!$R42:$R45)</f>
        <v>0.18940465902113743</v>
      </c>
      <c r="E43" s="40">
        <f t="shared" si="1"/>
        <v>0.17180688785743736</v>
      </c>
      <c r="F43" s="40">
        <f>SUM('Valores Correntes'!U42:U45)/SUM('Valores Correntes'!$R42:$R45)</f>
        <v>0.1714712634154465</v>
      </c>
      <c r="G43" s="40">
        <f>SUM('Valores Correntes'!V42:V45)/SUM('Valores Correntes'!$R42:$R45)</f>
        <v>3.3562444199087275E-4</v>
      </c>
      <c r="H43" s="40">
        <f>SUM('Valores Correntes'!W42:W45)/SUM('Valores Correntes'!$R42:$R45)</f>
        <v>0.14823220044852756</v>
      </c>
      <c r="I43" s="40">
        <f>SUM('Valores Correntes'!X42:X45)/SUM('Valores Correntes'!$R42:$R45)</f>
        <v>0.11603513768512137</v>
      </c>
      <c r="J43" s="40">
        <f>(SUM('Valores Correntes'!W42:W45)-SUM('Valores Correntes'!X42:X45))/SUM('Valores Correntes'!R42:R45)</f>
        <v>3.219706276340617E-2</v>
      </c>
      <c r="K43" s="41">
        <f>SUM('Valores Correntes'!R42:R45)/SUM('Valores Correntes'!R38:R41)-1</f>
        <v>0.10556408411723606</v>
      </c>
      <c r="L43" t="str">
        <f t="shared" si="3"/>
        <v>2006.I</v>
      </c>
      <c r="M43" s="41">
        <f t="shared" si="4"/>
        <v>0.10556408411723611</v>
      </c>
      <c r="N43" s="39">
        <f>C39*(SUM('Valores Correntes'!S42:S45)/SUM('Valores Correntes'!S38:S41)-1)</f>
        <v>6.7906493295796469E-2</v>
      </c>
      <c r="O43" s="39">
        <f>D39*(SUM('Valores Correntes'!T42:T45)/SUM('Valores Correntes'!T38:T41)-1)</f>
        <v>2.3316765564495502E-2</v>
      </c>
      <c r="P43" s="39">
        <f>F39*(SUM('Valores Correntes'!U42:U45)/SUM('Valores Correntes'!U38:U41)-1)</f>
        <v>1.6825899978980579E-2</v>
      </c>
      <c r="Q43" s="39">
        <f>G39*(SUM('Valores Correntes'!V42:V45)/SUM('Valores Correntes'!V38:V41)-1)</f>
        <v>-2.9945371643515925E-3</v>
      </c>
      <c r="R43" s="39">
        <f>H39*(SUM('Valores Correntes'!W42:W45)/SUM('Valores Correntes'!W38:W41)-1)</f>
        <v>-2.4184069727476222E-3</v>
      </c>
      <c r="S43" s="39">
        <f>I39*(SUM('Valores Correntes'!X42:X45)/SUM('Valores Correntes'!X38:X41)-1)</f>
        <v>-2.9278694150627581E-3</v>
      </c>
      <c r="T43" s="40">
        <f>((SUM('Valores Correntes'!W42:W45)-SUM('Valores Correntes'!X42:X45))/(SUM('Valores Correntes'!W38:W41)-SUM('Valores Correntes'!X38:X41))-1)*J39</f>
        <v>5.0946244231514146E-4</v>
      </c>
      <c r="U43" s="40">
        <v>0.16690000000000002</v>
      </c>
      <c r="W43" t="s">
        <v>79</v>
      </c>
      <c r="X43" s="40">
        <f>SUM('Valores Correntes'!S42:S45)/SUM('Valores Correntes'!$R42:$R45)</f>
        <v>0.60659139035801901</v>
      </c>
      <c r="Y43" s="40">
        <f>SUM('Valores Correntes'!T42:T45)/SUM('Valores Correntes'!$R42:$R45)</f>
        <v>0.18940465902113743</v>
      </c>
      <c r="Z43" s="40">
        <f t="shared" si="2"/>
        <v>0.17180688785743736</v>
      </c>
      <c r="AA43" s="40">
        <f>SUM('Valores Correntes'!U42:U45)/SUM('Valores Correntes'!$R42:$R45)</f>
        <v>0.1714712634154465</v>
      </c>
      <c r="AB43" s="40">
        <f>SUM('Valores Correntes'!V42:V45)/SUM('Valores Correntes'!$R42:$R45)</f>
        <v>3.3562444199087275E-4</v>
      </c>
      <c r="AC43" s="40">
        <f>SUM('Valores Correntes'!W42:W45)/SUM('Valores Correntes'!$R42:$R45)</f>
        <v>0.14823220044852756</v>
      </c>
      <c r="AD43" s="40">
        <f>SUM('Valores Correntes'!X42:X45)/SUM('Valores Correntes'!$R42:$R45)</f>
        <v>0.11603513768512137</v>
      </c>
      <c r="AE43" s="40">
        <f>(SUM('Valores Correntes'!W42:W45)-SUM('Valores Correntes'!X42:X45))/SUM('Valores Correntes'!R42:R45)</f>
        <v>3.219706276340617E-2</v>
      </c>
      <c r="AG43" s="4" t="s">
        <v>79</v>
      </c>
      <c r="AH43" s="40">
        <f>SUM('Valores Correntes'!B42:B45)/SUM('Valores Correntes'!$R42:$R45)</f>
        <v>4.5585489028286845E-2</v>
      </c>
      <c r="AI43" s="40">
        <f>SUM('Valores Correntes'!C42:C45)/SUM('Valores Correntes'!$R42:$R45)</f>
        <v>2.8800182491564259E-2</v>
      </c>
      <c r="AJ43" s="40">
        <f>SUM('Valores Correntes'!D42:D45)/SUM('Valores Correntes'!$R42:$R45)</f>
        <v>0.14395655366361562</v>
      </c>
      <c r="AK43" s="40">
        <f>SUM('Valores Correntes'!E42:E45)/SUM('Valores Correntes'!$R42:$R45)</f>
        <v>2.8244644508618629E-2</v>
      </c>
      <c r="AL43" s="40">
        <f>SUM('Valores Correntes'!F42:F45)/SUM('Valores Correntes'!$R42:$R45)</f>
        <v>3.8611685909173382E-2</v>
      </c>
      <c r="AM43" s="40">
        <f>SUM('Valores Correntes'!G42:G45)/SUM('Valores Correntes'!$R42:$R45)</f>
        <v>0.23961306657297188</v>
      </c>
      <c r="AN43" s="40">
        <f>SUM('Valores Correntes'!H42:H45)/SUM('Valores Correntes'!$R42:$R45)</f>
        <v>9.2602018258296739E-2</v>
      </c>
      <c r="AO43" s="40">
        <f>SUM('Valores Correntes'!I42:I45)/SUM('Valores Correntes'!$R42:$R45)</f>
        <v>2.9967263460856042E-2</v>
      </c>
      <c r="AP43" s="40">
        <f>SUM('Valores Correntes'!J42:J45)/SUM('Valores Correntes'!$R42:$R45)</f>
        <v>3.7919610250446989E-2</v>
      </c>
      <c r="AQ43" s="40">
        <f>SUM('Valores Correntes'!K42:K45)/SUM('Valores Correntes'!$R42:$R45)</f>
        <v>6.1989171421311037E-2</v>
      </c>
      <c r="AR43" s="40">
        <f>SUM('Valores Correntes'!L42:L45)/SUM('Valores Correntes'!$R42:$R45)</f>
        <v>7.829815776814332E-2</v>
      </c>
      <c r="AS43" s="40">
        <f>SUM('Valores Correntes'!M42:M45)/SUM('Valores Correntes'!$R42:$R45)</f>
        <v>0.12674369481315517</v>
      </c>
      <c r="AT43" s="40">
        <f>SUM('Valores Correntes'!N42:N45)/SUM('Valores Correntes'!$R42:$R45)</f>
        <v>0.13651486735784818</v>
      </c>
      <c r="AU43" s="40">
        <f>SUM('Valores Correntes'!O42:O45)/SUM('Valores Correntes'!$R42:$R45)</f>
        <v>0.56403478333005752</v>
      </c>
      <c r="AV43" s="40">
        <f>SUM('Valores Correntes'!P42:P45)/SUM('Valores Correntes'!$R42:$R45)</f>
        <v>0.84923333893131625</v>
      </c>
      <c r="AW43" s="40">
        <f>SUM('Valores Correntes'!Q42:Q45)/SUM('Valores Correntes'!$R42:$R45)</f>
        <v>0.15076666106868367</v>
      </c>
      <c r="AY43" s="4" t="s">
        <v>79</v>
      </c>
    </row>
    <row r="44" spans="2:51" x14ac:dyDescent="0.3">
      <c r="B44" s="4" t="s">
        <v>78</v>
      </c>
      <c r="C44" s="40">
        <f>SUM('Valores Correntes'!S43:S46)/SUM('Valores Correntes'!$R43:$R46)</f>
        <v>0.60919203847642223</v>
      </c>
      <c r="D44" s="40">
        <f>SUM('Valores Correntes'!T43:T46)/SUM('Valores Correntes'!$R43:$R46)</f>
        <v>0.18984574631869533</v>
      </c>
      <c r="E44" s="40">
        <f t="shared" si="1"/>
        <v>0.17151953273242831</v>
      </c>
      <c r="F44" s="40">
        <f>SUM('Valores Correntes'!U43:U46)/SUM('Valores Correntes'!$R43:$R46)</f>
        <v>0.17149052537954404</v>
      </c>
      <c r="G44" s="40">
        <f>SUM('Valores Correntes'!V43:V46)/SUM('Valores Correntes'!$R43:$R46)</f>
        <v>2.9007352884262964E-5</v>
      </c>
      <c r="H44" s="40">
        <f>SUM('Valores Correntes'!W43:W46)/SUM('Valores Correntes'!$R43:$R46)</f>
        <v>0.14390340762338921</v>
      </c>
      <c r="I44" s="40">
        <f>SUM('Valores Correntes'!X43:X46)/SUM('Valores Correntes'!$R43:$R46)</f>
        <v>0.1144607251509349</v>
      </c>
      <c r="J44" s="40">
        <f>(SUM('Valores Correntes'!W43:W46)-SUM('Valores Correntes'!X43:X46))/SUM('Valores Correntes'!R43:R46)</f>
        <v>2.9442682472454299E-2</v>
      </c>
      <c r="K44" s="41">
        <f>SUM('Valores Correntes'!R43:R46)/SUM('Valores Correntes'!R39:R42)-1</f>
        <v>9.9264167244303092E-2</v>
      </c>
      <c r="L44" t="str">
        <f t="shared" si="3"/>
        <v>2006.II</v>
      </c>
      <c r="M44" s="41">
        <f t="shared" si="4"/>
        <v>9.9264167244303717E-2</v>
      </c>
      <c r="N44" s="39">
        <f>C40*(SUM('Valores Correntes'!S43:S46)/SUM('Valores Correntes'!S39:S42)-1)</f>
        <v>6.4759007441688457E-2</v>
      </c>
      <c r="O44" s="39">
        <f>D40*(SUM('Valores Correntes'!T43:T46)/SUM('Valores Correntes'!T39:T42)-1)</f>
        <v>2.2041904261969284E-2</v>
      </c>
      <c r="P44" s="39">
        <f>F40*(SUM('Valores Correntes'!U43:U46)/SUM('Valores Correntes'!U39:U42)-1)</f>
        <v>1.5716189656682474E-2</v>
      </c>
      <c r="Q44" s="39">
        <f>G40*(SUM('Valores Correntes'!V43:V46)/SUM('Valores Correntes'!V39:V42)-1)</f>
        <v>-2.2376384956541736E-3</v>
      </c>
      <c r="R44" s="39">
        <f>H40*(SUM('Valores Correntes'!W43:W46)/SUM('Valores Correntes'!W39:W42)-1)</f>
        <v>-3.6605169126409341E-3</v>
      </c>
      <c r="S44" s="39">
        <f>I40*(SUM('Valores Correntes'!X43:X46)/SUM('Valores Correntes'!X39:X42)-1)</f>
        <v>-2.6452212922586072E-3</v>
      </c>
      <c r="T44" s="40">
        <f>((SUM('Valores Correntes'!W43:W46)-SUM('Valores Correntes'!X43:X46))/(SUM('Valores Correntes'!W39:W42)-SUM('Valores Correntes'!X39:X42))-1)*J40</f>
        <v>-1.0152956203823256E-3</v>
      </c>
      <c r="U44" s="40">
        <v>0.1515</v>
      </c>
      <c r="W44" t="s">
        <v>78</v>
      </c>
      <c r="X44" s="40">
        <f>SUM('Valores Correntes'!S43:S46)/SUM('Valores Correntes'!$R43:$R46)</f>
        <v>0.60919203847642223</v>
      </c>
      <c r="Y44" s="40">
        <f>SUM('Valores Correntes'!T43:T46)/SUM('Valores Correntes'!$R43:$R46)</f>
        <v>0.18984574631869533</v>
      </c>
      <c r="Z44" s="40">
        <f t="shared" si="2"/>
        <v>0.17151953273242831</v>
      </c>
      <c r="AA44" s="40">
        <f>SUM('Valores Correntes'!U43:U46)/SUM('Valores Correntes'!$R43:$R46)</f>
        <v>0.17149052537954404</v>
      </c>
      <c r="AB44" s="40">
        <f>SUM('Valores Correntes'!V43:V46)/SUM('Valores Correntes'!$R43:$R46)</f>
        <v>2.9007352884262964E-5</v>
      </c>
      <c r="AC44" s="40">
        <f>SUM('Valores Correntes'!W43:W46)/SUM('Valores Correntes'!$R43:$R46)</f>
        <v>0.14390340762338921</v>
      </c>
      <c r="AD44" s="40">
        <f>SUM('Valores Correntes'!X43:X46)/SUM('Valores Correntes'!$R43:$R46)</f>
        <v>0.1144607251509349</v>
      </c>
      <c r="AE44" s="40">
        <f>(SUM('Valores Correntes'!W43:W46)-SUM('Valores Correntes'!X43:X46))/SUM('Valores Correntes'!R43:R46)</f>
        <v>2.9442682472454299E-2</v>
      </c>
      <c r="AG44" s="4" t="s">
        <v>78</v>
      </c>
      <c r="AH44" s="40">
        <f>SUM('Valores Correntes'!B43:B46)/SUM('Valores Correntes'!$R43:$R46)</f>
        <v>4.4225638742810103E-2</v>
      </c>
      <c r="AI44" s="40">
        <f>SUM('Valores Correntes'!C43:C46)/SUM('Valores Correntes'!$R43:$R46)</f>
        <v>2.940328487326976E-2</v>
      </c>
      <c r="AJ44" s="40">
        <f>SUM('Valores Correntes'!D43:D46)/SUM('Valores Correntes'!$R43:$R46)</f>
        <v>0.14187548294693791</v>
      </c>
      <c r="AK44" s="40">
        <f>SUM('Valores Correntes'!E43:E46)/SUM('Valores Correntes'!$R43:$R46)</f>
        <v>2.7891150032529951E-2</v>
      </c>
      <c r="AL44" s="40">
        <f>SUM('Valores Correntes'!F43:F46)/SUM('Valores Correntes'!$R43:$R46)</f>
        <v>3.7985990624547057E-2</v>
      </c>
      <c r="AM44" s="40">
        <f>SUM('Valores Correntes'!G43:G46)/SUM('Valores Correntes'!$R43:$R46)</f>
        <v>0.23715590847728468</v>
      </c>
      <c r="AN44" s="40">
        <f>SUM('Valores Correntes'!H43:H46)/SUM('Valores Correntes'!$R43:$R46)</f>
        <v>9.3243620822538578E-2</v>
      </c>
      <c r="AO44" s="40">
        <f>SUM('Valores Correntes'!I43:I46)/SUM('Valores Correntes'!$R43:$R46)</f>
        <v>2.9995476725448025E-2</v>
      </c>
      <c r="AP44" s="40">
        <f>SUM('Valores Correntes'!J43:J46)/SUM('Valores Correntes'!$R43:$R46)</f>
        <v>3.7540049818297769E-2</v>
      </c>
      <c r="AQ44" s="40">
        <f>SUM('Valores Correntes'!K43:K46)/SUM('Valores Correntes'!$R43:$R46)</f>
        <v>6.3257089170301303E-2</v>
      </c>
      <c r="AR44" s="40">
        <f>SUM('Valores Correntes'!L43:L46)/SUM('Valores Correntes'!$R43:$R46)</f>
        <v>7.7779479938063931E-2</v>
      </c>
      <c r="AS44" s="40">
        <f>SUM('Valores Correntes'!M43:M46)/SUM('Valores Correntes'!$R43:$R46)</f>
        <v>0.1290981663284598</v>
      </c>
      <c r="AT44" s="40">
        <f>SUM('Valores Correntes'!N43:N46)/SUM('Valores Correntes'!$R43:$R46)</f>
        <v>0.13739708477813778</v>
      </c>
      <c r="AU44" s="40">
        <f>SUM('Valores Correntes'!O43:O46)/SUM('Valores Correntes'!$R43:$R46)</f>
        <v>0.56831096758124711</v>
      </c>
      <c r="AV44" s="40">
        <f>SUM('Valores Correntes'!P43:P46)/SUM('Valores Correntes'!$R43:$R46)</f>
        <v>0.849692514801342</v>
      </c>
      <c r="AW44" s="40">
        <f>SUM('Valores Correntes'!Q43:Q46)/SUM('Valores Correntes'!$R43:$R46)</f>
        <v>0.15030748519865808</v>
      </c>
      <c r="AY44" s="4" t="s">
        <v>78</v>
      </c>
    </row>
    <row r="45" spans="2:51" x14ac:dyDescent="0.3">
      <c r="B45" s="4" t="s">
        <v>77</v>
      </c>
      <c r="C45" s="40">
        <f>SUM('Valores Correntes'!S44:S47)/SUM('Valores Correntes'!$R44:$R47)</f>
        <v>0.6075859918240023</v>
      </c>
      <c r="D45" s="40">
        <f>SUM('Valores Correntes'!T44:T47)/SUM('Valores Correntes'!$R44:$R47)</f>
        <v>0.18986804127400633</v>
      </c>
      <c r="E45" s="40">
        <f t="shared" si="1"/>
        <v>0.17388431043004124</v>
      </c>
      <c r="F45" s="40">
        <f>SUM('Valores Correntes'!U44:U47)/SUM('Valores Correntes'!$R44:$R47)</f>
        <v>0.17174270154659069</v>
      </c>
      <c r="G45" s="40">
        <f>SUM('Valores Correntes'!V44:V47)/SUM('Valores Correntes'!$R44:$R47)</f>
        <v>2.1416088834505403E-3</v>
      </c>
      <c r="H45" s="40">
        <f>SUM('Valores Correntes'!W44:W47)/SUM('Valores Correntes'!$R44:$R47)</f>
        <v>0.14440384838853529</v>
      </c>
      <c r="I45" s="40">
        <f>SUM('Valores Correntes'!X44:X47)/SUM('Valores Correntes'!$R44:$R47)</f>
        <v>0.11574219191658508</v>
      </c>
      <c r="J45" s="40">
        <f>(SUM('Valores Correntes'!W44:W47)-SUM('Valores Correntes'!X44:X47))/SUM('Valores Correntes'!R44:R47)</f>
        <v>2.8661656471950216E-2</v>
      </c>
      <c r="K45" s="41">
        <f>SUM('Valores Correntes'!R44:R47)/SUM('Valores Correntes'!R40:R43)-1</f>
        <v>0.10525081684357107</v>
      </c>
      <c r="L45" t="str">
        <f t="shared" si="3"/>
        <v>2006.III</v>
      </c>
      <c r="M45" s="41">
        <f t="shared" si="4"/>
        <v>0.10525081684357154</v>
      </c>
      <c r="N45" s="39">
        <f>C41*(SUM('Valores Correntes'!S44:S47)/SUM('Valores Correntes'!S40:S43)-1)</f>
        <v>6.5581875768642439E-2</v>
      </c>
      <c r="O45" s="39">
        <f>D41*(SUM('Valores Correntes'!T44:T47)/SUM('Valores Correntes'!T40:T43)-1)</f>
        <v>2.3090416946911968E-2</v>
      </c>
      <c r="P45" s="39">
        <f>F41*(SUM('Valores Correntes'!U44:U47)/SUM('Valores Correntes'!U40:U43)-1)</f>
        <v>1.8098526955447881E-2</v>
      </c>
      <c r="Q45" s="39">
        <f>G41*(SUM('Valores Correntes'!V44:V47)/SUM('Valores Correntes'!V40:V43)-1)</f>
        <v>-1.1251315793275841E-4</v>
      </c>
      <c r="R45" s="39">
        <f>H41*(SUM('Valores Correntes'!W44:W47)/SUM('Valores Correntes'!W40:W43)-1)</f>
        <v>2.4653631814045875E-3</v>
      </c>
      <c r="S45" s="39">
        <f>I41*(SUM('Valores Correntes'!X44:X47)/SUM('Valores Correntes'!X40:X43)-1)</f>
        <v>3.8728528509025546E-3</v>
      </c>
      <c r="T45" s="40">
        <f>((SUM('Valores Correntes'!W44:W47)-SUM('Valores Correntes'!X44:X47))/(SUM('Valores Correntes'!W40:W43)-SUM('Valores Correntes'!X40:X43))-1)*J41</f>
        <v>-1.4074896694979879E-3</v>
      </c>
      <c r="U45" s="40">
        <v>0.1411</v>
      </c>
      <c r="W45" t="s">
        <v>77</v>
      </c>
      <c r="X45" s="40">
        <f>SUM('Valores Correntes'!S44:S47)/SUM('Valores Correntes'!$R44:$R47)</f>
        <v>0.6075859918240023</v>
      </c>
      <c r="Y45" s="40">
        <f>SUM('Valores Correntes'!T44:T47)/SUM('Valores Correntes'!$R44:$R47)</f>
        <v>0.18986804127400633</v>
      </c>
      <c r="Z45" s="40">
        <f t="shared" si="2"/>
        <v>0.17388431043004124</v>
      </c>
      <c r="AA45" s="40">
        <f>SUM('Valores Correntes'!U44:U47)/SUM('Valores Correntes'!$R44:$R47)</f>
        <v>0.17174270154659069</v>
      </c>
      <c r="AB45" s="40">
        <f>SUM('Valores Correntes'!V44:V47)/SUM('Valores Correntes'!$R44:$R47)</f>
        <v>2.1416088834505403E-3</v>
      </c>
      <c r="AC45" s="40">
        <f>SUM('Valores Correntes'!W44:W47)/SUM('Valores Correntes'!$R44:$R47)</f>
        <v>0.14440384838853529</v>
      </c>
      <c r="AD45" s="40">
        <f>SUM('Valores Correntes'!X44:X47)/SUM('Valores Correntes'!$R44:$R47)</f>
        <v>0.11574219191658508</v>
      </c>
      <c r="AE45" s="40">
        <f>(SUM('Valores Correntes'!W44:W47)-SUM('Valores Correntes'!X44:X47))/SUM('Valores Correntes'!R44:R47)</f>
        <v>2.8661656471950216E-2</v>
      </c>
      <c r="AG45" s="4" t="s">
        <v>77</v>
      </c>
      <c r="AH45" s="40">
        <f>SUM('Valores Correntes'!B44:B47)/SUM('Valores Correntes'!$R44:$R47)</f>
        <v>4.3932689369839496E-2</v>
      </c>
      <c r="AI45" s="40">
        <f>SUM('Valores Correntes'!C44:C47)/SUM('Valores Correntes'!$R44:$R47)</f>
        <v>3.0434687952583923E-2</v>
      </c>
      <c r="AJ45" s="40">
        <f>SUM('Valores Correntes'!D44:D47)/SUM('Valores Correntes'!$R44:$R47)</f>
        <v>0.14114131061124716</v>
      </c>
      <c r="AK45" s="40">
        <f>SUM('Valores Correntes'!E44:E47)/SUM('Valores Correntes'!$R44:$R47)</f>
        <v>2.7661760925343552E-2</v>
      </c>
      <c r="AL45" s="40">
        <f>SUM('Valores Correntes'!F44:F47)/SUM('Valores Correntes'!$R44:$R47)</f>
        <v>3.7517290061127077E-2</v>
      </c>
      <c r="AM45" s="40">
        <f>SUM('Valores Correntes'!G44:G47)/SUM('Valores Correntes'!$R44:$R47)</f>
        <v>0.23675504955030169</v>
      </c>
      <c r="AN45" s="40">
        <f>SUM('Valores Correntes'!H44:H47)/SUM('Valores Correntes'!$R44:$R47)</f>
        <v>9.4079092097668779E-2</v>
      </c>
      <c r="AO45" s="40">
        <f>SUM('Valores Correntes'!I44:I47)/SUM('Valores Correntes'!$R44:$R47)</f>
        <v>2.976542633536965E-2</v>
      </c>
      <c r="AP45" s="40">
        <f>SUM('Valores Correntes'!J44:J47)/SUM('Valores Correntes'!$R44:$R47)</f>
        <v>3.7233488520130732E-2</v>
      </c>
      <c r="AQ45" s="40">
        <f>SUM('Valores Correntes'!K44:K47)/SUM('Valores Correntes'!$R44:$R47)</f>
        <v>6.1851172617469433E-2</v>
      </c>
      <c r="AR45" s="40">
        <f>SUM('Valores Correntes'!L44:L47)/SUM('Valores Correntes'!$R44:$R47)</f>
        <v>7.6879261019739145E-2</v>
      </c>
      <c r="AS45" s="40">
        <f>SUM('Valores Correntes'!M44:M47)/SUM('Valores Correntes'!$R44:$R47)</f>
        <v>0.13189764159549208</v>
      </c>
      <c r="AT45" s="40">
        <f>SUM('Valores Correntes'!N44:N47)/SUM('Valores Correntes'!$R44:$R47)</f>
        <v>0.13822877481711818</v>
      </c>
      <c r="AU45" s="40">
        <f>SUM('Valores Correntes'!O44:O47)/SUM('Valores Correntes'!$R44:$R47)</f>
        <v>0.56993485700298796</v>
      </c>
      <c r="AV45" s="40">
        <f>SUM('Valores Correntes'!P44:P47)/SUM('Valores Correntes'!$R44:$R47)</f>
        <v>0.85062259592312928</v>
      </c>
      <c r="AW45" s="40">
        <f>SUM('Valores Correntes'!Q44:Q47)/SUM('Valores Correntes'!$R44:$R47)</f>
        <v>0.14937740407687081</v>
      </c>
      <c r="AY45" s="4" t="s">
        <v>77</v>
      </c>
    </row>
    <row r="46" spans="2:51" x14ac:dyDescent="0.3">
      <c r="B46" s="4" t="s">
        <v>76</v>
      </c>
      <c r="C46" s="40">
        <f>SUM('Valores Correntes'!S45:S48)/SUM('Valores Correntes'!$R45:$R48)</f>
        <v>0.60437676459914935</v>
      </c>
      <c r="D46" s="40">
        <f>SUM('Valores Correntes'!T45:T48)/SUM('Valores Correntes'!$R45:$R48)</f>
        <v>0.19038916943487863</v>
      </c>
      <c r="E46" s="40">
        <f t="shared" si="1"/>
        <v>0.17816473880273892</v>
      </c>
      <c r="F46" s="40">
        <f>SUM('Valores Correntes'!U45:U48)/SUM('Valores Correntes'!$R45:$R48)</f>
        <v>0.17210299575194321</v>
      </c>
      <c r="G46" s="40">
        <f>SUM('Valores Correntes'!V45:V48)/SUM('Valores Correntes'!$R45:$R48)</f>
        <v>6.0617430507957128E-3</v>
      </c>
      <c r="H46" s="40">
        <f>SUM('Valores Correntes'!W45:W48)/SUM('Valores Correntes'!$R45:$R48)</f>
        <v>0.1437431630213393</v>
      </c>
      <c r="I46" s="40">
        <f>SUM('Valores Correntes'!X45:X48)/SUM('Valores Correntes'!$R45:$R48)</f>
        <v>0.11667383585810608</v>
      </c>
      <c r="J46" s="40">
        <f>(SUM('Valores Correntes'!W45:W48)-SUM('Valores Correntes'!X45:X48))/SUM('Valores Correntes'!R45:R48)</f>
        <v>2.7069327163233212E-2</v>
      </c>
      <c r="K46" s="41">
        <f>SUM('Valores Correntes'!R45:R48)/SUM('Valores Correntes'!R41:R44)-1</f>
        <v>0.11004658776671805</v>
      </c>
      <c r="L46" t="str">
        <f t="shared" si="3"/>
        <v>2006.IV</v>
      </c>
      <c r="M46" s="41">
        <f t="shared" si="4"/>
        <v>0.11004658776671833</v>
      </c>
      <c r="N46" s="39">
        <f>C42*(SUM('Valores Correntes'!S45:S48)/SUM('Valores Correntes'!S41:S44)-1)</f>
        <v>6.5843847181281084E-2</v>
      </c>
      <c r="O46" s="39">
        <f>D42*(SUM('Valores Correntes'!T45:T48)/SUM('Valores Correntes'!T41:T44)-1)</f>
        <v>2.2440833698853604E-2</v>
      </c>
      <c r="P46" s="39">
        <f>F42*(SUM('Valores Correntes'!U45:U48)/SUM('Valores Correntes'!U41:U44)-1)</f>
        <v>2.0480508577290901E-2</v>
      </c>
      <c r="Q46" s="39">
        <f>G42*(SUM('Valores Correntes'!V45:V48)/SUM('Valores Correntes'!V41:V44)-1)</f>
        <v>5.2418173094640804E-3</v>
      </c>
      <c r="R46" s="39">
        <f>H42*(SUM('Valores Correntes'!W45:W48)/SUM('Valores Correntes'!W41:W44)-1)</f>
        <v>7.1233149749639181E-3</v>
      </c>
      <c r="S46" s="39">
        <f>I42*(SUM('Valores Correntes'!X45:X48)/SUM('Valores Correntes'!X41:X44)-1)</f>
        <v>1.1083733975135238E-2</v>
      </c>
      <c r="T46" s="40">
        <f>((SUM('Valores Correntes'!W45:W48)-SUM('Valores Correntes'!X45:X48))/(SUM('Valores Correntes'!W41:W44)-SUM('Valores Correntes'!X41:X44))-1)*J42</f>
        <v>-3.9604190001713393E-3</v>
      </c>
      <c r="U46" s="40">
        <v>0.13140000000000002</v>
      </c>
      <c r="W46" t="s">
        <v>76</v>
      </c>
      <c r="X46" s="40">
        <f>SUM('Valores Correntes'!S45:S48)/SUM('Valores Correntes'!$R45:$R48)</f>
        <v>0.60437676459914935</v>
      </c>
      <c r="Y46" s="40">
        <f>SUM('Valores Correntes'!T45:T48)/SUM('Valores Correntes'!$R45:$R48)</f>
        <v>0.19038916943487863</v>
      </c>
      <c r="Z46" s="40">
        <f t="shared" si="2"/>
        <v>0.17816473880273892</v>
      </c>
      <c r="AA46" s="40">
        <f>SUM('Valores Correntes'!U45:U48)/SUM('Valores Correntes'!$R45:$R48)</f>
        <v>0.17210299575194321</v>
      </c>
      <c r="AB46" s="40">
        <f>SUM('Valores Correntes'!V45:V48)/SUM('Valores Correntes'!$R45:$R48)</f>
        <v>6.0617430507957128E-3</v>
      </c>
      <c r="AC46" s="40">
        <f>SUM('Valores Correntes'!W45:W48)/SUM('Valores Correntes'!$R45:$R48)</f>
        <v>0.1437431630213393</v>
      </c>
      <c r="AD46" s="40">
        <f>SUM('Valores Correntes'!X45:X48)/SUM('Valores Correntes'!$R45:$R48)</f>
        <v>0.11667383585810608</v>
      </c>
      <c r="AE46" s="40">
        <f>(SUM('Valores Correntes'!W45:W48)-SUM('Valores Correntes'!X45:X48))/SUM('Valores Correntes'!R45:R48)</f>
        <v>2.7069327163233212E-2</v>
      </c>
      <c r="AG46" s="4" t="s">
        <v>76</v>
      </c>
      <c r="AH46" s="40">
        <f>SUM('Valores Correntes'!B45:B48)/SUM('Valores Correntes'!$R45:$R48)</f>
        <v>4.3700437789580777E-2</v>
      </c>
      <c r="AI46" s="40">
        <f>SUM('Valores Correntes'!C45:C48)/SUM('Valores Correntes'!$R45:$R48)</f>
        <v>2.9887588860197063E-2</v>
      </c>
      <c r="AJ46" s="40">
        <f>SUM('Valores Correntes'!D45:D48)/SUM('Valores Correntes'!$R45:$R48)</f>
        <v>0.14108945872190984</v>
      </c>
      <c r="AK46" s="40">
        <f>SUM('Valores Correntes'!E45:E48)/SUM('Valores Correntes'!$R45:$R48)</f>
        <v>2.7482923180866734E-2</v>
      </c>
      <c r="AL46" s="40">
        <f>SUM('Valores Correntes'!F45:F48)/SUM('Valores Correntes'!$R45:$R48)</f>
        <v>3.6980245955106711E-2</v>
      </c>
      <c r="AM46" s="40">
        <f>SUM('Valores Correntes'!G45:G48)/SUM('Valores Correntes'!$R45:$R48)</f>
        <v>0.23544021671808035</v>
      </c>
      <c r="AN46" s="40">
        <f>SUM('Valores Correntes'!H45:H48)/SUM('Valores Correntes'!$R45:$R48)</f>
        <v>9.4886648897006931E-2</v>
      </c>
      <c r="AO46" s="40">
        <f>SUM('Valores Correntes'!I45:I48)/SUM('Valores Correntes'!$R45:$R48)</f>
        <v>2.9313593854014802E-2</v>
      </c>
      <c r="AP46" s="40">
        <f>SUM('Valores Correntes'!J45:J48)/SUM('Valores Correntes'!$R45:$R48)</f>
        <v>3.6930085870468837E-2</v>
      </c>
      <c r="AQ46" s="40">
        <f>SUM('Valores Correntes'!K45:K48)/SUM('Valores Correntes'!$R45:$R48)</f>
        <v>6.1203965749361509E-2</v>
      </c>
      <c r="AR46" s="40">
        <f>SUM('Valores Correntes'!L45:L48)/SUM('Valores Correntes'!$R45:$R48)</f>
        <v>7.5941323786152343E-2</v>
      </c>
      <c r="AS46" s="40">
        <f>SUM('Valores Correntes'!M45:M48)/SUM('Valores Correntes'!$R45:$R48)</f>
        <v>0.13464260299593989</v>
      </c>
      <c r="AT46" s="40">
        <f>SUM('Valores Correntes'!N45:N48)/SUM('Valores Correntes'!$R45:$R48)</f>
        <v>0.13846305098477188</v>
      </c>
      <c r="AU46" s="40">
        <f>SUM('Valores Correntes'!O45:O48)/SUM('Valores Correntes'!$R45:$R48)</f>
        <v>0.57138127213771617</v>
      </c>
      <c r="AV46" s="40">
        <f>SUM('Valores Correntes'!P45:P48)/SUM('Valores Correntes'!$R45:$R48)</f>
        <v>0.8505219266453774</v>
      </c>
      <c r="AW46" s="40">
        <f>SUM('Valores Correntes'!Q45:Q48)/SUM('Valores Correntes'!$R45:$R48)</f>
        <v>0.14947807335462271</v>
      </c>
      <c r="AY46" s="4" t="s">
        <v>76</v>
      </c>
    </row>
    <row r="47" spans="2:51" x14ac:dyDescent="0.3">
      <c r="B47" s="42" t="s">
        <v>75</v>
      </c>
      <c r="C47" s="40">
        <f>SUM('Valores Correntes'!S46:S49)/SUM('Valores Correntes'!$R46:$R49)</f>
        <v>0.60170963292277602</v>
      </c>
      <c r="D47" s="40">
        <f>SUM('Valores Correntes'!T46:T49)/SUM('Valores Correntes'!$R46:$R49)</f>
        <v>0.18990992090192327</v>
      </c>
      <c r="E47" s="40">
        <f t="shared" si="1"/>
        <v>0.18382822607350902</v>
      </c>
      <c r="F47" s="40">
        <f>SUM('Valores Correntes'!U46:U49)/SUM('Valores Correntes'!$R46:$R49)</f>
        <v>0.17180768606567387</v>
      </c>
      <c r="G47" s="40">
        <f>SUM('Valores Correntes'!V46:V49)/SUM('Valores Correntes'!$R46:$R49)</f>
        <v>1.2020540007835147E-2</v>
      </c>
      <c r="H47" s="40">
        <f>SUM('Valores Correntes'!W46:W49)/SUM('Valores Correntes'!$R46:$R49)</f>
        <v>0.1429115611417601</v>
      </c>
      <c r="I47" s="40">
        <f>SUM('Valores Correntes'!X46:X49)/SUM('Valores Correntes'!$R46:$R49)</f>
        <v>0.11835934103996845</v>
      </c>
      <c r="J47" s="40">
        <f>(SUM('Valores Correntes'!W46:W49)-SUM('Valores Correntes'!X46:X49))/SUM('Valores Correntes'!R46:R49)</f>
        <v>2.4552220101791637E-2</v>
      </c>
      <c r="K47" s="41">
        <f>SUM('Valores Correntes'!R46:R49)/SUM('Valores Correntes'!R42:R45)-1</f>
        <v>0.11750151152905075</v>
      </c>
      <c r="L47" t="str">
        <f t="shared" si="3"/>
        <v>2007.I</v>
      </c>
      <c r="M47" s="41">
        <f t="shared" si="4"/>
        <v>0.11750151152905079</v>
      </c>
      <c r="N47" s="39">
        <f>C43*(SUM('Valores Correntes'!S46:S49)/SUM('Valores Correntes'!S42:S45)-1)</f>
        <v>6.5820033934773522E-2</v>
      </c>
      <c r="O47" s="39">
        <f>D43*(SUM('Valores Correntes'!T46:T49)/SUM('Valores Correntes'!T42:T45)-1)</f>
        <v>2.2819964641124325E-2</v>
      </c>
      <c r="P47" s="39">
        <f>F43*(SUM('Valores Correntes'!U46:U49)/SUM('Valores Correntes'!U42:U45)-1)</f>
        <v>2.052408545525268E-2</v>
      </c>
      <c r="Q47" s="39">
        <f>G43*(SUM('Valores Correntes'!V46:V49)/SUM('Valores Correntes'!V42:V45)-1)</f>
        <v>1.3097347186160332E-2</v>
      </c>
      <c r="R47" s="39">
        <f>H43*(SUM('Valores Correntes'!W46:W49)/SUM('Valores Correntes'!W42:W45)-1)</f>
        <v>1.1471685142365717E-2</v>
      </c>
      <c r="S47" s="39">
        <f>I43*(SUM('Valores Correntes'!X46:X49)/SUM('Valores Correntes'!X42:X45)-1)</f>
        <v>1.623160483062578E-2</v>
      </c>
      <c r="T47" s="40">
        <f>((SUM('Valores Correntes'!W46:W49)-SUM('Valores Correntes'!X46:X49))/(SUM('Valores Correntes'!W42:W45)-SUM('Valores Correntes'!X42:X45))-1)*J43</f>
        <v>-4.7599196882600727E-3</v>
      </c>
      <c r="U47" s="40">
        <v>0.12689999999999999</v>
      </c>
      <c r="W47" t="s">
        <v>75</v>
      </c>
      <c r="X47" s="40">
        <f>SUM('Valores Correntes'!S46:S49)/SUM('Valores Correntes'!$R46:$R49)</f>
        <v>0.60170963292277602</v>
      </c>
      <c r="Y47" s="40">
        <f>SUM('Valores Correntes'!T46:T49)/SUM('Valores Correntes'!$R46:$R49)</f>
        <v>0.18990992090192327</v>
      </c>
      <c r="Z47" s="40">
        <f t="shared" si="2"/>
        <v>0.18382822607350902</v>
      </c>
      <c r="AA47" s="40">
        <f>SUM('Valores Correntes'!U46:U49)/SUM('Valores Correntes'!$R46:$R49)</f>
        <v>0.17180768606567387</v>
      </c>
      <c r="AB47" s="40">
        <f>SUM('Valores Correntes'!V46:V49)/SUM('Valores Correntes'!$R46:$R49)</f>
        <v>1.2020540007835147E-2</v>
      </c>
      <c r="AC47" s="40">
        <f>SUM('Valores Correntes'!W46:W49)/SUM('Valores Correntes'!$R46:$R49)</f>
        <v>0.1429115611417601</v>
      </c>
      <c r="AD47" s="40">
        <f>SUM('Valores Correntes'!X46:X49)/SUM('Valores Correntes'!$R46:$R49)</f>
        <v>0.11835934103996845</v>
      </c>
      <c r="AE47" s="40">
        <f>(SUM('Valores Correntes'!W46:W49)-SUM('Valores Correntes'!X46:X49))/SUM('Valores Correntes'!R46:R49)</f>
        <v>2.4552220101791637E-2</v>
      </c>
      <c r="AG47" s="42" t="s">
        <v>75</v>
      </c>
      <c r="AH47" s="40">
        <f>SUM('Valores Correntes'!B46:B49)/SUM('Valores Correntes'!$R46:$R49)</f>
        <v>4.4870295612301374E-2</v>
      </c>
      <c r="AI47" s="40">
        <f>SUM('Valores Correntes'!C46:C49)/SUM('Valores Correntes'!$R46:$R49)</f>
        <v>2.8159964171983257E-2</v>
      </c>
      <c r="AJ47" s="40">
        <f>SUM('Valores Correntes'!D46:D49)/SUM('Valores Correntes'!$R46:$R49)</f>
        <v>0.14104606768060618</v>
      </c>
      <c r="AK47" s="40">
        <f>SUM('Valores Correntes'!E46:E49)/SUM('Valores Correntes'!$R46:$R49)</f>
        <v>2.7066439418147851E-2</v>
      </c>
      <c r="AL47" s="40">
        <f>SUM('Valores Correntes'!F46:F49)/SUM('Valores Correntes'!$R46:$R49)</f>
        <v>3.7072244877749169E-2</v>
      </c>
      <c r="AM47" s="40">
        <f>SUM('Valores Correntes'!G46:G49)/SUM('Valores Correntes'!$R46:$R49)</f>
        <v>0.2333447161484864</v>
      </c>
      <c r="AN47" s="40">
        <f>SUM('Valores Correntes'!H46:H49)/SUM('Valores Correntes'!$R46:$R49)</f>
        <v>9.5265554198389571E-2</v>
      </c>
      <c r="AO47" s="40">
        <f>SUM('Valores Correntes'!I46:I49)/SUM('Valores Correntes'!$R46:$R49)</f>
        <v>2.9159849914508706E-2</v>
      </c>
      <c r="AP47" s="40">
        <f>SUM('Valores Correntes'!J46:J49)/SUM('Valores Correntes'!$R46:$R49)</f>
        <v>3.6859539086610577E-2</v>
      </c>
      <c r="AQ47" s="40">
        <f>SUM('Valores Correntes'!K46:K49)/SUM('Valores Correntes'!$R46:$R49)</f>
        <v>6.3096093097504913E-2</v>
      </c>
      <c r="AR47" s="40">
        <f>SUM('Valores Correntes'!L46:L49)/SUM('Valores Correntes'!$R46:$R49)</f>
        <v>7.5381885188567213E-2</v>
      </c>
      <c r="AS47" s="40">
        <f>SUM('Valores Correntes'!M46:M49)/SUM('Valores Correntes'!$R46:$R49)</f>
        <v>0.13476504572071732</v>
      </c>
      <c r="AT47" s="40">
        <f>SUM('Valores Correntes'!N46:N49)/SUM('Valores Correntes'!$R46:$R49)</f>
        <v>0.13936933686107847</v>
      </c>
      <c r="AU47" s="40">
        <f>SUM('Valores Correntes'!O46:O49)/SUM('Valores Correntes'!$R46:$R49)</f>
        <v>0.57389730406737682</v>
      </c>
      <c r="AV47" s="40">
        <f>SUM('Valores Correntes'!P46:P49)/SUM('Valores Correntes'!$R46:$R49)</f>
        <v>0.8521123158281646</v>
      </c>
      <c r="AW47" s="40">
        <f>SUM('Valores Correntes'!Q46:Q49)/SUM('Valores Correntes'!$R46:$R49)</f>
        <v>0.14788768417183537</v>
      </c>
      <c r="AY47" s="42" t="s">
        <v>75</v>
      </c>
    </row>
    <row r="48" spans="2:51" x14ac:dyDescent="0.3">
      <c r="B48" s="3" t="s">
        <v>74</v>
      </c>
      <c r="C48" s="40">
        <f>SUM('Valores Correntes'!S47:S50)/SUM('Valores Correntes'!$R47:$R50)</f>
        <v>0.59843846918639443</v>
      </c>
      <c r="D48" s="40">
        <f>SUM('Valores Correntes'!T47:T50)/SUM('Valores Correntes'!$R47:$R50)</f>
        <v>0.19033149075010289</v>
      </c>
      <c r="E48" s="40">
        <f t="shared" si="1"/>
        <v>0.18789820262419815</v>
      </c>
      <c r="F48" s="40">
        <f>SUM('Valores Correntes'!U47:U50)/SUM('Valores Correntes'!$R47:$R50)</f>
        <v>0.17304982940375363</v>
      </c>
      <c r="G48" s="40">
        <f>SUM('Valores Correntes'!V47:V50)/SUM('Valores Correntes'!$R47:$R50)</f>
        <v>1.4848373220444532E-2</v>
      </c>
      <c r="H48" s="40">
        <f>SUM('Valores Correntes'!W47:W50)/SUM('Valores Correntes'!$R47:$R50)</f>
        <v>0.14181253258773469</v>
      </c>
      <c r="I48" s="40">
        <f>SUM('Valores Correntes'!X47:X50)/SUM('Valores Correntes'!$R47:$R50)</f>
        <v>0.11848069514843018</v>
      </c>
      <c r="J48" s="40">
        <f>(SUM('Valores Correntes'!W47:W50)-SUM('Valores Correntes'!X47:X50))/SUM('Valores Correntes'!R47:R50)</f>
        <v>2.3331837439304497E-2</v>
      </c>
      <c r="K48" s="41">
        <f>SUM('Valores Correntes'!R47:R50)/SUM('Valores Correntes'!R43:R46)-1</f>
        <v>0.13370358815788252</v>
      </c>
      <c r="L48" t="str">
        <f t="shared" si="3"/>
        <v>2007.II</v>
      </c>
      <c r="M48" s="41">
        <f t="shared" si="4"/>
        <v>0.13370358815788236</v>
      </c>
      <c r="N48" s="39">
        <f>C44*(SUM('Valores Correntes'!S47:S50)/SUM('Valores Correntes'!S43:S46)-1)</f>
        <v>6.9259801331903542E-2</v>
      </c>
      <c r="O48" s="39">
        <f>D44*(SUM('Valores Correntes'!T47:T50)/SUM('Valores Correntes'!T43:T46)-1)</f>
        <v>2.5933747684135165E-2</v>
      </c>
      <c r="P48" s="39">
        <f>F44*(SUM('Valores Correntes'!U47:U50)/SUM('Valores Correntes'!U43:U46)-1)</f>
        <v>2.4696687145600891E-2</v>
      </c>
      <c r="Q48" s="39">
        <f>G44*(SUM('Valores Correntes'!V47:V50)/SUM('Valores Correntes'!V43:V46)-1)</f>
        <v>1.6804646645441117E-2</v>
      </c>
      <c r="R48" s="39">
        <f>H44*(SUM('Valores Correntes'!W47:W50)/SUM('Valores Correntes'!W43:W46)-1)</f>
        <v>1.6869969417082249E-2</v>
      </c>
      <c r="S48" s="39">
        <f>I44*(SUM('Valores Correntes'!X47:X50)/SUM('Valores Correntes'!X43:X46)-1)</f>
        <v>1.9861264066280623E-2</v>
      </c>
      <c r="T48" s="40">
        <f>((SUM('Valores Correntes'!W47:W50)-SUM('Valores Correntes'!X47:X50))/(SUM('Valores Correntes'!W43:W46)-SUM('Valores Correntes'!X43:X46))-1)*J44</f>
        <v>-2.9912946491983681E-3</v>
      </c>
      <c r="U48" s="40">
        <v>0.1197</v>
      </c>
      <c r="W48" t="s">
        <v>74</v>
      </c>
      <c r="X48" s="40">
        <f>SUM('Valores Correntes'!S47:S50)/SUM('Valores Correntes'!$R47:$R50)</f>
        <v>0.59843846918639443</v>
      </c>
      <c r="Y48" s="40">
        <f>SUM('Valores Correntes'!T47:T50)/SUM('Valores Correntes'!$R47:$R50)</f>
        <v>0.19033149075010289</v>
      </c>
      <c r="Z48" s="40">
        <f t="shared" si="2"/>
        <v>0.18789820262419815</v>
      </c>
      <c r="AA48" s="40">
        <f>SUM('Valores Correntes'!U47:U50)/SUM('Valores Correntes'!$R47:$R50)</f>
        <v>0.17304982940375363</v>
      </c>
      <c r="AB48" s="40">
        <f>SUM('Valores Correntes'!V47:V50)/SUM('Valores Correntes'!$R47:$R50)</f>
        <v>1.4848373220444532E-2</v>
      </c>
      <c r="AC48" s="40">
        <f>SUM('Valores Correntes'!W47:W50)/SUM('Valores Correntes'!$R47:$R50)</f>
        <v>0.14181253258773469</v>
      </c>
      <c r="AD48" s="40">
        <f>SUM('Valores Correntes'!X47:X50)/SUM('Valores Correntes'!$R47:$R50)</f>
        <v>0.11848069514843018</v>
      </c>
      <c r="AE48" s="40">
        <f>(SUM('Valores Correntes'!W47:W50)-SUM('Valores Correntes'!X47:X50))/SUM('Valores Correntes'!R47:R50)</f>
        <v>2.3331837439304497E-2</v>
      </c>
      <c r="AG48" s="3" t="s">
        <v>74</v>
      </c>
      <c r="AH48" s="40">
        <f>SUM('Valores Correntes'!B47:B50)/SUM('Valores Correntes'!$R47:$R50)</f>
        <v>4.5855791970680827E-2</v>
      </c>
      <c r="AI48" s="40">
        <f>SUM('Valores Correntes'!C47:C50)/SUM('Valores Correntes'!$R47:$R50)</f>
        <v>2.6765299992149206E-2</v>
      </c>
      <c r="AJ48" s="40">
        <f>SUM('Valores Correntes'!D47:D50)/SUM('Valores Correntes'!$R47:$R50)</f>
        <v>0.14046947983348332</v>
      </c>
      <c r="AK48" s="40">
        <f>SUM('Valores Correntes'!E47:E50)/SUM('Valores Correntes'!$R47:$R50)</f>
        <v>2.6738953724102784E-2</v>
      </c>
      <c r="AL48" s="40">
        <f>SUM('Valores Correntes'!F47:F50)/SUM('Valores Correntes'!$R47:$R50)</f>
        <v>3.7611807139614498E-2</v>
      </c>
      <c r="AM48" s="40">
        <f>SUM('Valores Correntes'!G47:G50)/SUM('Valores Correntes'!$R47:$R50)</f>
        <v>0.23158554068934978</v>
      </c>
      <c r="AN48" s="40">
        <f>SUM('Valores Correntes'!H47:H50)/SUM('Valores Correntes'!$R47:$R50)</f>
        <v>9.6283434755492572E-2</v>
      </c>
      <c r="AO48" s="40">
        <f>SUM('Valores Correntes'!I47:I50)/SUM('Valores Correntes'!$R47:$R50)</f>
        <v>2.9341142006404284E-2</v>
      </c>
      <c r="AP48" s="40">
        <f>SUM('Valores Correntes'!J47:J50)/SUM('Valores Correntes'!$R47:$R50)</f>
        <v>3.6721912542213193E-2</v>
      </c>
      <c r="AQ48" s="40">
        <f>SUM('Valores Correntes'!K47:K50)/SUM('Valores Correntes'!$R47:$R50)</f>
        <v>6.4325905506638553E-2</v>
      </c>
      <c r="AR48" s="40">
        <f>SUM('Valores Correntes'!L47:L50)/SUM('Valores Correntes'!$R47:$R50)</f>
        <v>7.5120721025476289E-2</v>
      </c>
      <c r="AS48" s="40">
        <f>SUM('Valores Correntes'!M47:M50)/SUM('Valores Correntes'!$R47:$R50)</f>
        <v>0.13395623248223582</v>
      </c>
      <c r="AT48" s="40">
        <f>SUM('Valores Correntes'!N47:N50)/SUM('Valores Correntes'!$R47:$R50)</f>
        <v>0.13984065739702395</v>
      </c>
      <c r="AU48" s="40">
        <f>SUM('Valores Correntes'!O47:O50)/SUM('Valores Correntes'!$R47:$R50)</f>
        <v>0.57559000571548458</v>
      </c>
      <c r="AV48" s="40">
        <f>SUM('Valores Correntes'!P47:P50)/SUM('Valores Correntes'!$R47:$R50)</f>
        <v>0.85303133837551515</v>
      </c>
      <c r="AW48" s="40">
        <f>SUM('Valores Correntes'!Q47:Q50)/SUM('Valores Correntes'!$R47:$R50)</f>
        <v>0.14696866162448469</v>
      </c>
      <c r="AY48" s="3" t="s">
        <v>74</v>
      </c>
    </row>
    <row r="49" spans="2:51" x14ac:dyDescent="0.3">
      <c r="B49" s="3" t="s">
        <v>73</v>
      </c>
      <c r="C49" s="40">
        <f>SUM('Valores Correntes'!S48:S51)/SUM('Valores Correntes'!$R48:$R51)</f>
        <v>0.59743322907246066</v>
      </c>
      <c r="D49" s="40">
        <f>SUM('Valores Correntes'!T48:T51)/SUM('Valores Correntes'!$R48:$R51)</f>
        <v>0.19001885565239732</v>
      </c>
      <c r="E49" s="40">
        <f t="shared" si="1"/>
        <v>0.19445600661547016</v>
      </c>
      <c r="F49" s="40">
        <f>SUM('Valores Correntes'!U48:U51)/SUM('Valores Correntes'!$R48:$R51)</f>
        <v>0.17635155636627492</v>
      </c>
      <c r="G49" s="40">
        <f>SUM('Valores Correntes'!V48:V51)/SUM('Valores Correntes'!$R48:$R51)</f>
        <v>1.8104450249195238E-2</v>
      </c>
      <c r="H49" s="40">
        <f>SUM('Valores Correntes'!W48:W51)/SUM('Valores Correntes'!$R48:$R51)</f>
        <v>0.13679417906654151</v>
      </c>
      <c r="I49" s="40">
        <f>SUM('Valores Correntes'!X48:X51)/SUM('Valores Correntes'!$R48:$R51)</f>
        <v>0.11870227040686955</v>
      </c>
      <c r="J49" s="40">
        <f>(SUM('Valores Correntes'!W48:W51)-SUM('Valores Correntes'!X48:X51))/SUM('Valores Correntes'!R48:R51)</f>
        <v>1.8091908659671963E-2</v>
      </c>
      <c r="K49" s="41">
        <f>SUM('Valores Correntes'!R48:R51)/SUM('Valores Correntes'!R44:R47)-1</f>
        <v>0.13384074098774135</v>
      </c>
      <c r="L49" t="str">
        <f t="shared" si="3"/>
        <v>2007.III</v>
      </c>
      <c r="M49" s="41">
        <f t="shared" si="4"/>
        <v>0.13384074098774146</v>
      </c>
      <c r="N49" s="39">
        <f>C45*(SUM('Valores Correntes'!S48:S51)/SUM('Valores Correntes'!S44:S47)-1)</f>
        <v>6.9808143318215554E-2</v>
      </c>
      <c r="O49" s="39">
        <f>D45*(SUM('Valores Correntes'!T48:T51)/SUM('Valores Correntes'!T44:T47)-1)</f>
        <v>2.5583078820550522E-2</v>
      </c>
      <c r="P49" s="39">
        <f>F45*(SUM('Valores Correntes'!U48:U51)/SUM('Valores Correntes'!U44:U47)-1)</f>
        <v>2.8211877798087894E-2</v>
      </c>
      <c r="Q49" s="39">
        <f>G45*(SUM('Valores Correntes'!V48:V51)/SUM('Valores Correntes'!V44:V47)-1)</f>
        <v>1.8385954402272687E-2</v>
      </c>
      <c r="R49" s="39">
        <f>H45*(SUM('Valores Correntes'!W48:W51)/SUM('Valores Correntes'!W44:W47)-1)</f>
        <v>1.0698964967081918E-2</v>
      </c>
      <c r="S49" s="39">
        <f>I45*(SUM('Valores Correntes'!X48:X51)/SUM('Valores Correntes'!X44:X47)-1)</f>
        <v>1.8847278318467144E-2</v>
      </c>
      <c r="T49" s="40">
        <f>((SUM('Valores Correntes'!W48:W51)-SUM('Valores Correntes'!X48:X51))/(SUM('Valores Correntes'!W44:W47)-SUM('Valores Correntes'!X44:X47))-1)*J45</f>
        <v>-8.1483133513852203E-3</v>
      </c>
      <c r="U49" s="40">
        <v>0.1116</v>
      </c>
      <c r="W49" t="s">
        <v>73</v>
      </c>
      <c r="X49" s="40">
        <f>SUM('Valores Correntes'!S48:S51)/SUM('Valores Correntes'!$R48:$R51)</f>
        <v>0.59743322907246066</v>
      </c>
      <c r="Y49" s="40">
        <f>SUM('Valores Correntes'!T48:T51)/SUM('Valores Correntes'!$R48:$R51)</f>
        <v>0.19001885565239732</v>
      </c>
      <c r="Z49" s="40">
        <f t="shared" si="2"/>
        <v>0.19445600661547016</v>
      </c>
      <c r="AA49" s="40">
        <f>SUM('Valores Correntes'!U48:U51)/SUM('Valores Correntes'!$R48:$R51)</f>
        <v>0.17635155636627492</v>
      </c>
      <c r="AB49" s="40">
        <f>SUM('Valores Correntes'!V48:V51)/SUM('Valores Correntes'!$R48:$R51)</f>
        <v>1.8104450249195238E-2</v>
      </c>
      <c r="AC49" s="40">
        <f>SUM('Valores Correntes'!W48:W51)/SUM('Valores Correntes'!$R48:$R51)</f>
        <v>0.13679417906654151</v>
      </c>
      <c r="AD49" s="40">
        <f>SUM('Valores Correntes'!X48:X51)/SUM('Valores Correntes'!$R48:$R51)</f>
        <v>0.11870227040686955</v>
      </c>
      <c r="AE49" s="40">
        <f>(SUM('Valores Correntes'!W48:W51)-SUM('Valores Correntes'!X48:X51))/SUM('Valores Correntes'!R48:R51)</f>
        <v>1.8091908659671963E-2</v>
      </c>
      <c r="AG49" s="3" t="s">
        <v>73</v>
      </c>
      <c r="AH49" s="40">
        <f>SUM('Valores Correntes'!B48:B51)/SUM('Valores Correntes'!$R48:$R51)</f>
        <v>4.5012580905909698E-2</v>
      </c>
      <c r="AI49" s="40">
        <f>SUM('Valores Correntes'!C48:C51)/SUM('Valores Correntes'!$R48:$R51)</f>
        <v>2.491514637175327E-2</v>
      </c>
      <c r="AJ49" s="40">
        <f>SUM('Valores Correntes'!D48:D51)/SUM('Valores Correntes'!$R48:$R51)</f>
        <v>0.14214798972288564</v>
      </c>
      <c r="AK49" s="40">
        <f>SUM('Valores Correntes'!E48:E51)/SUM('Valores Correntes'!$R48:$R51)</f>
        <v>2.6174530792643595E-2</v>
      </c>
      <c r="AL49" s="40">
        <f>SUM('Valores Correntes'!F48:F51)/SUM('Valores Correntes'!$R48:$R51)</f>
        <v>3.8311399488910027E-2</v>
      </c>
      <c r="AM49" s="40">
        <f>SUM('Valores Correntes'!G48:G51)/SUM('Valores Correntes'!$R48:$R51)</f>
        <v>0.23154906637619252</v>
      </c>
      <c r="AN49" s="40">
        <f>SUM('Valores Correntes'!H48:H51)/SUM('Valores Correntes'!$R48:$R51)</f>
        <v>9.7983610514073519E-2</v>
      </c>
      <c r="AO49" s="40">
        <f>SUM('Valores Correntes'!I48:I51)/SUM('Valores Correntes'!$R48:$R51)</f>
        <v>3.0148449471773149E-2</v>
      </c>
      <c r="AP49" s="40">
        <f>SUM('Valores Correntes'!J48:J51)/SUM('Valores Correntes'!$R48:$R51)</f>
        <v>3.6679384039875383E-2</v>
      </c>
      <c r="AQ49" s="40">
        <f>SUM('Valores Correntes'!K48:K51)/SUM('Valores Correntes'!$R48:$R51)</f>
        <v>6.3992648170807132E-2</v>
      </c>
      <c r="AR49" s="40">
        <f>SUM('Valores Correntes'!L48:L51)/SUM('Valores Correntes'!$R48:$R51)</f>
        <v>7.4953855754375007E-2</v>
      </c>
      <c r="AS49" s="40">
        <f>SUM('Valores Correntes'!M48:M51)/SUM('Valores Correntes'!$R48:$R51)</f>
        <v>0.13269016990223248</v>
      </c>
      <c r="AT49" s="40">
        <f>SUM('Valores Correntes'!N48:N51)/SUM('Valores Correntes'!$R48:$R51)</f>
        <v>0.13945970263192325</v>
      </c>
      <c r="AU49" s="40">
        <f>SUM('Valores Correntes'!O48:O51)/SUM('Valores Correntes'!$R48:$R51)</f>
        <v>0.57590782048505995</v>
      </c>
      <c r="AV49" s="40">
        <f>SUM('Valores Correntes'!P48:P51)/SUM('Valores Correntes'!$R48:$R51)</f>
        <v>0.85246946776716226</v>
      </c>
      <c r="AW49" s="40">
        <f>SUM('Valores Correntes'!Q48:Q51)/SUM('Valores Correntes'!$R48:$R51)</f>
        <v>0.14753053223283794</v>
      </c>
      <c r="AY49" s="3" t="s">
        <v>73</v>
      </c>
    </row>
    <row r="50" spans="2:51" x14ac:dyDescent="0.3">
      <c r="B50" s="3" t="s">
        <v>72</v>
      </c>
      <c r="C50" s="40">
        <f>SUM('Valores Correntes'!S49:S52)/SUM('Valores Correntes'!$R49:$R52)</f>
        <v>0.59874947568157344</v>
      </c>
      <c r="D50" s="40">
        <f>SUM('Valores Correntes'!T49:T52)/SUM('Valores Correntes'!$R49:$R52)</f>
        <v>0.18942987616665422</v>
      </c>
      <c r="E50" s="40">
        <f t="shared" si="1"/>
        <v>0.19819325982357841</v>
      </c>
      <c r="F50" s="40">
        <f>SUM('Valores Correntes'!U49:U52)/SUM('Valores Correntes'!$R49:$R52)</f>
        <v>0.17995761341870417</v>
      </c>
      <c r="G50" s="40">
        <f>SUM('Valores Correntes'!V49:V52)/SUM('Valores Correntes'!$R49:$R52)</f>
        <v>1.8235646404874246E-2</v>
      </c>
      <c r="H50" s="40">
        <f>SUM('Valores Correntes'!W49:W52)/SUM('Valores Correntes'!$R49:$R52)</f>
        <v>0.13327675104299991</v>
      </c>
      <c r="I50" s="40">
        <f>SUM('Valores Correntes'!X49:X52)/SUM('Valores Correntes'!$R49:$R52)</f>
        <v>0.119649362714806</v>
      </c>
      <c r="J50" s="40">
        <f>(SUM('Valores Correntes'!W49:W52)-SUM('Valores Correntes'!X49:X52))/SUM('Valores Correntes'!R49:R52)</f>
        <v>1.3627388328193914E-2</v>
      </c>
      <c r="K50" s="41">
        <f>SUM('Valores Correntes'!R49:R52)/SUM('Valores Correntes'!R45:R48)-1</f>
        <v>0.12899749990226073</v>
      </c>
      <c r="L50" t="str">
        <f t="shared" si="3"/>
        <v>2007.IV</v>
      </c>
      <c r="M50" s="41">
        <f t="shared" si="4"/>
        <v>0.12899749990226048</v>
      </c>
      <c r="N50" s="39">
        <f>C46*(SUM('Valores Correntes'!S49:S52)/SUM('Valores Correntes'!S45:S48)-1)</f>
        <v>7.1609896513136387E-2</v>
      </c>
      <c r="O50" s="39">
        <f>D46*(SUM('Valores Correntes'!T49:T52)/SUM('Valores Correntes'!T45:T48)-1)</f>
        <v>2.347668716406881E-2</v>
      </c>
      <c r="P50" s="39">
        <f>F46*(SUM('Valores Correntes'!U49:U52)/SUM('Valores Correntes'!U45:U48)-1)</f>
        <v>3.1068699886151324E-2</v>
      </c>
      <c r="Q50" s="39">
        <f>G46*(SUM('Valores Correntes'!V49:V52)/SUM('Valores Correntes'!V45:V48)-1)</f>
        <v>1.4526256149408962E-2</v>
      </c>
      <c r="R50" s="39">
        <f>H46*(SUM('Valores Correntes'!W49:W52)/SUM('Valores Correntes'!W45:W48)-1)</f>
        <v>6.7259557013036276E-3</v>
      </c>
      <c r="S50" s="39">
        <f>I46*(SUM('Valores Correntes'!X49:X52)/SUM('Valores Correntes'!X45:X48)-1)</f>
        <v>1.840999551180867E-2</v>
      </c>
      <c r="T50" s="40">
        <f>((SUM('Valores Correntes'!W49:W52)-SUM('Valores Correntes'!X49:X52))/(SUM('Valores Correntes'!W45:W48)-SUM('Valores Correntes'!X45:X48))-1)*J46</f>
        <v>-1.1684039810505037E-2</v>
      </c>
      <c r="U50" s="40">
        <v>0.11109999999999999</v>
      </c>
      <c r="W50" t="s">
        <v>72</v>
      </c>
      <c r="X50" s="40">
        <f>SUM('Valores Correntes'!S49:S52)/SUM('Valores Correntes'!$R49:$R52)</f>
        <v>0.59874947568157344</v>
      </c>
      <c r="Y50" s="40">
        <f>SUM('Valores Correntes'!T49:T52)/SUM('Valores Correntes'!$R49:$R52)</f>
        <v>0.18942987616665422</v>
      </c>
      <c r="Z50" s="40">
        <f t="shared" si="2"/>
        <v>0.19819325982357841</v>
      </c>
      <c r="AA50" s="40">
        <f>SUM('Valores Correntes'!U49:U52)/SUM('Valores Correntes'!$R49:$R52)</f>
        <v>0.17995761341870417</v>
      </c>
      <c r="AB50" s="40">
        <f>SUM('Valores Correntes'!V49:V52)/SUM('Valores Correntes'!$R49:$R52)</f>
        <v>1.8235646404874246E-2</v>
      </c>
      <c r="AC50" s="40">
        <f>SUM('Valores Correntes'!W49:W52)/SUM('Valores Correntes'!$R49:$R52)</f>
        <v>0.13327675104299991</v>
      </c>
      <c r="AD50" s="40">
        <f>SUM('Valores Correntes'!X49:X52)/SUM('Valores Correntes'!$R49:$R52)</f>
        <v>0.119649362714806</v>
      </c>
      <c r="AE50" s="40">
        <f>(SUM('Valores Correntes'!W49:W52)-SUM('Valores Correntes'!X49:X52))/SUM('Valores Correntes'!R49:R52)</f>
        <v>1.3627388328193914E-2</v>
      </c>
      <c r="AG50" s="3" t="s">
        <v>72</v>
      </c>
      <c r="AH50" s="40">
        <f>SUM('Valores Correntes'!B49:B52)/SUM('Valores Correntes'!$R49:$R52)</f>
        <v>4.4169154361723535E-2</v>
      </c>
      <c r="AI50" s="40">
        <f>SUM('Valores Correntes'!C49:C52)/SUM('Valores Correntes'!$R49:$R52)</f>
        <v>2.5213495420687741E-2</v>
      </c>
      <c r="AJ50" s="40">
        <f>SUM('Valores Correntes'!D49:D52)/SUM('Valores Correntes'!$R49:$R52)</f>
        <v>0.14154264807293906</v>
      </c>
      <c r="AK50" s="40">
        <f>SUM('Valores Correntes'!E49:E52)/SUM('Valores Correntes'!$R49:$R52)</f>
        <v>2.557817022021304E-2</v>
      </c>
      <c r="AL50" s="40">
        <f>SUM('Valores Correntes'!F49:F52)/SUM('Valores Correntes'!$R49:$R52)</f>
        <v>3.8919490371680424E-2</v>
      </c>
      <c r="AM50" s="40">
        <f>SUM('Valores Correntes'!G49:G52)/SUM('Valores Correntes'!$R49:$R52)</f>
        <v>0.23125380408552026</v>
      </c>
      <c r="AN50" s="40">
        <f>SUM('Valores Correntes'!H49:H52)/SUM('Valores Correntes'!$R49:$R52)</f>
        <v>9.9548661550474773E-2</v>
      </c>
      <c r="AO50" s="40">
        <f>SUM('Valores Correntes'!I49:I52)/SUM('Valores Correntes'!$R49:$R52)</f>
        <v>3.1574780385093093E-2</v>
      </c>
      <c r="AP50" s="40">
        <f>SUM('Valores Correntes'!J49:J52)/SUM('Valores Correntes'!$R49:$R52)</f>
        <v>3.7629551149061038E-2</v>
      </c>
      <c r="AQ50" s="40">
        <f>SUM('Valores Correntes'!K49:K52)/SUM('Valores Correntes'!$R49:$R52)</f>
        <v>6.2558561555725589E-2</v>
      </c>
      <c r="AR50" s="40">
        <f>SUM('Valores Correntes'!L49:L52)/SUM('Valores Correntes'!$R49:$R52)</f>
        <v>7.5065465596057604E-2</v>
      </c>
      <c r="AS50" s="40">
        <f>SUM('Valores Correntes'!M49:M52)/SUM('Valores Correntes'!$R49:$R52)</f>
        <v>0.13225529591006799</v>
      </c>
      <c r="AT50" s="40">
        <f>SUM('Valores Correntes'!N49:N52)/SUM('Valores Correntes'!$R49:$R52)</f>
        <v>0.13863004605070942</v>
      </c>
      <c r="AU50" s="40">
        <f>SUM('Valores Correntes'!O49:O52)/SUM('Valores Correntes'!$R49:$R52)</f>
        <v>0.57726236219718952</v>
      </c>
      <c r="AV50" s="40">
        <f>SUM('Valores Correntes'!P49:P52)/SUM('Valores Correntes'!$R49:$R52)</f>
        <v>0.85268532064443336</v>
      </c>
      <c r="AW50" s="40">
        <f>SUM('Valores Correntes'!Q49:Q52)/SUM('Valores Correntes'!$R49:$R52)</f>
        <v>0.14731467935556677</v>
      </c>
      <c r="AY50" s="3" t="s">
        <v>72</v>
      </c>
    </row>
    <row r="51" spans="2:51" x14ac:dyDescent="0.3">
      <c r="B51" s="4" t="s">
        <v>71</v>
      </c>
      <c r="C51" s="40">
        <f>SUM('Valores Correntes'!S50:S53)/SUM('Valores Correntes'!$R50:$R53)</f>
        <v>0.59891932812414983</v>
      </c>
      <c r="D51" s="40">
        <f>SUM('Valores Correntes'!T50:T53)/SUM('Valores Correntes'!$R50:$R53)</f>
        <v>0.18894101405090935</v>
      </c>
      <c r="E51" s="40">
        <f t="shared" si="1"/>
        <v>0.20428077599673997</v>
      </c>
      <c r="F51" s="40">
        <f>SUM('Valores Correntes'!U50:U53)/SUM('Valores Correntes'!$R50:$R53)</f>
        <v>0.18302596288836689</v>
      </c>
      <c r="G51" s="40">
        <f>SUM('Valores Correntes'!V50:V53)/SUM('Valores Correntes'!$R50:$R53)</f>
        <v>2.1254813108373082E-2</v>
      </c>
      <c r="H51" s="40">
        <f>SUM('Valores Correntes'!W50:W53)/SUM('Valores Correntes'!$R50:$R53)</f>
        <v>0.12779249541642357</v>
      </c>
      <c r="I51" s="40">
        <f>SUM('Valores Correntes'!X50:X53)/SUM('Valores Correntes'!$R50:$R53)</f>
        <v>0.11993361358822276</v>
      </c>
      <c r="J51" s="40">
        <f>(SUM('Valores Correntes'!W50:W53)-SUM('Valores Correntes'!X50:X53))/SUM('Valores Correntes'!R50:R53)</f>
        <v>7.858881828200822E-3</v>
      </c>
      <c r="K51" s="41">
        <f>SUM('Valores Correntes'!R50:R53)/SUM('Valores Correntes'!R46:R49)-1</f>
        <v>0.12639443802924988</v>
      </c>
      <c r="L51" t="str">
        <f t="shared" si="3"/>
        <v>2008.I</v>
      </c>
      <c r="M51" s="41">
        <f t="shared" si="4"/>
        <v>0.12639443802924988</v>
      </c>
      <c r="N51" s="39">
        <f>C47*(SUM('Valores Correntes'!S50:S53)/SUM('Valores Correntes'!S46:S49)-1)</f>
        <v>7.2909767104481646E-2</v>
      </c>
      <c r="O51" s="39">
        <f>D47*(SUM('Valores Correntes'!T50:T53)/SUM('Valores Correntes'!T46:T49)-1)</f>
        <v>2.2912186440627362E-2</v>
      </c>
      <c r="P51" s="39">
        <f>F47*(SUM('Valores Correntes'!U50:U53)/SUM('Valores Correntes'!U46:U49)-1)</f>
        <v>3.4351740546730451E-2</v>
      </c>
      <c r="Q51" s="39">
        <f>G47*(SUM('Valores Correntes'!V50:V53)/SUM('Valores Correntes'!V46:V49)-1)</f>
        <v>1.1920763258787482E-2</v>
      </c>
      <c r="R51" s="39">
        <f>H47*(SUM('Valores Correntes'!W50:W53)/SUM('Valores Correntes'!W46:W49)-1)</f>
        <v>1.0331949171778294E-3</v>
      </c>
      <c r="S51" s="39">
        <f>I47*(SUM('Valores Correntes'!X50:X53)/SUM('Valores Correntes'!X46:X49)-1)</f>
        <v>1.6733214238554932E-2</v>
      </c>
      <c r="T51" s="40">
        <f>((SUM('Valores Correntes'!W50:W53)-SUM('Valores Correntes'!X50:X53))/(SUM('Valores Correntes'!W46:W49)-SUM('Valores Correntes'!X46:X49))-1)*J47</f>
        <v>-1.5700019321377087E-2</v>
      </c>
      <c r="U51" s="40">
        <v>0.1109</v>
      </c>
      <c r="W51" t="s">
        <v>71</v>
      </c>
      <c r="X51" s="40">
        <f>SUM('Valores Correntes'!S50:S53)/SUM('Valores Correntes'!$R50:$R53)</f>
        <v>0.59891932812414983</v>
      </c>
      <c r="Y51" s="40">
        <f>SUM('Valores Correntes'!T50:T53)/SUM('Valores Correntes'!$R50:$R53)</f>
        <v>0.18894101405090935</v>
      </c>
      <c r="Z51" s="40">
        <f t="shared" si="2"/>
        <v>0.20428077599673997</v>
      </c>
      <c r="AA51" s="40">
        <f>SUM('Valores Correntes'!U50:U53)/SUM('Valores Correntes'!$R50:$R53)</f>
        <v>0.18302596288836689</v>
      </c>
      <c r="AB51" s="40">
        <f>SUM('Valores Correntes'!V50:V53)/SUM('Valores Correntes'!$R50:$R53)</f>
        <v>2.1254813108373082E-2</v>
      </c>
      <c r="AC51" s="40">
        <f>SUM('Valores Correntes'!W50:W53)/SUM('Valores Correntes'!$R50:$R53)</f>
        <v>0.12779249541642357</v>
      </c>
      <c r="AD51" s="40">
        <f>SUM('Valores Correntes'!X50:X53)/SUM('Valores Correntes'!$R50:$R53)</f>
        <v>0.11993361358822276</v>
      </c>
      <c r="AE51" s="40">
        <f>(SUM('Valores Correntes'!W50:W53)-SUM('Valores Correntes'!X50:X53))/SUM('Valores Correntes'!R50:R53)</f>
        <v>7.858881828200822E-3</v>
      </c>
      <c r="AG51" s="4" t="s">
        <v>71</v>
      </c>
      <c r="AH51" s="40">
        <f>SUM('Valores Correntes'!B50:B53)/SUM('Valores Correntes'!$R50:$R53)</f>
        <v>4.5777653820491516E-2</v>
      </c>
      <c r="AI51" s="40">
        <f>SUM('Valores Correntes'!C50:C53)/SUM('Valores Correntes'!$R50:$R53)</f>
        <v>2.5384473686087993E-2</v>
      </c>
      <c r="AJ51" s="40">
        <f>SUM('Valores Correntes'!D50:D53)/SUM('Valores Correntes'!$R50:$R53)</f>
        <v>0.13954689108662161</v>
      </c>
      <c r="AK51" s="40">
        <f>SUM('Valores Correntes'!E50:E53)/SUM('Valores Correntes'!$R50:$R53)</f>
        <v>2.4782900463672545E-2</v>
      </c>
      <c r="AL51" s="40">
        <f>SUM('Valores Correntes'!F50:F53)/SUM('Valores Correntes'!$R50:$R53)</f>
        <v>3.8538824317642176E-2</v>
      </c>
      <c r="AM51" s="40">
        <f>SUM('Valores Correntes'!G50:G53)/SUM('Valores Correntes'!$R50:$R53)</f>
        <v>0.22825308955402429</v>
      </c>
      <c r="AN51" s="40">
        <f>SUM('Valores Correntes'!H50:H53)/SUM('Valores Correntes'!$R50:$R53)</f>
        <v>0.10004908919576484</v>
      </c>
      <c r="AO51" s="40">
        <f>SUM('Valores Correntes'!I50:I53)/SUM('Valores Correntes'!$R50:$R53)</f>
        <v>3.2722574666629221E-2</v>
      </c>
      <c r="AP51" s="40">
        <f>SUM('Valores Correntes'!J50:J53)/SUM('Valores Correntes'!$R50:$R53)</f>
        <v>3.7882838408556871E-2</v>
      </c>
      <c r="AQ51" s="40">
        <f>SUM('Valores Correntes'!K50:K53)/SUM('Valores Correntes'!$R50:$R53)</f>
        <v>6.1416611278036007E-2</v>
      </c>
      <c r="AR51" s="40">
        <f>SUM('Valores Correntes'!L50:L53)/SUM('Valores Correntes'!$R50:$R53)</f>
        <v>7.4592837285588035E-2</v>
      </c>
      <c r="AS51" s="40">
        <f>SUM('Valores Correntes'!M50:M53)/SUM('Valores Correntes'!$R50:$R53)</f>
        <v>0.13154358102883867</v>
      </c>
      <c r="AT51" s="40">
        <f>SUM('Valores Correntes'!N50:N53)/SUM('Valores Correntes'!$R50:$R53)</f>
        <v>0.13760775150955956</v>
      </c>
      <c r="AU51" s="40">
        <f>SUM('Valores Correntes'!O50:O53)/SUM('Valores Correntes'!$R50:$R53)</f>
        <v>0.57581528337297316</v>
      </c>
      <c r="AV51" s="40">
        <f>SUM('Valores Correntes'!P50:P53)/SUM('Valores Correntes'!$R50:$R53)</f>
        <v>0.84984602674748899</v>
      </c>
      <c r="AW51" s="40">
        <f>SUM('Valores Correntes'!Q50:Q53)/SUM('Valores Correntes'!$R50:$R53)</f>
        <v>0.15015397325251101</v>
      </c>
      <c r="AY51" s="4" t="s">
        <v>71</v>
      </c>
    </row>
    <row r="52" spans="2:51" x14ac:dyDescent="0.3">
      <c r="B52" s="4" t="s">
        <v>70</v>
      </c>
      <c r="C52" s="40">
        <f>SUM('Valores Correntes'!S51:S54)/SUM('Valores Correntes'!$R51:$R54)</f>
        <v>0.59771443276114045</v>
      </c>
      <c r="D52" s="40">
        <f>SUM('Valores Correntes'!T51:T54)/SUM('Valores Correntes'!$R51:$R54)</f>
        <v>0.18806050085243628</v>
      </c>
      <c r="E52" s="40">
        <f t="shared" si="1"/>
        <v>0.21092174272841879</v>
      </c>
      <c r="F52" s="40">
        <f>SUM('Valores Correntes'!U51:U54)/SUM('Valores Correntes'!$R51:$R54)</f>
        <v>0.18663649097116716</v>
      </c>
      <c r="G52" s="40">
        <f>SUM('Valores Correntes'!V51:V54)/SUM('Valores Correntes'!$R51:$R54)</f>
        <v>2.4285251757251644E-2</v>
      </c>
      <c r="H52" s="40">
        <f>SUM('Valores Correntes'!W51:W54)/SUM('Valores Correntes'!$R51:$R54)</f>
        <v>0.12647277614591396</v>
      </c>
      <c r="I52" s="40">
        <f>SUM('Valores Correntes'!X51:X54)/SUM('Valores Correntes'!$R51:$R54)</f>
        <v>0.12316945248790935</v>
      </c>
      <c r="J52" s="40">
        <f>(SUM('Valores Correntes'!W51:W54)-SUM('Valores Correntes'!X51:X54))/SUM('Valores Correntes'!R51:R54)</f>
        <v>3.3033236580046108E-3</v>
      </c>
      <c r="K52" s="41">
        <f>SUM('Valores Correntes'!R51:R54)/SUM('Valores Correntes'!R47:R50)-1</f>
        <v>0.12600000424219671</v>
      </c>
      <c r="L52" t="str">
        <f t="shared" si="3"/>
        <v>2008.II</v>
      </c>
      <c r="M52" s="41">
        <f t="shared" si="4"/>
        <v>0.12600000424219693</v>
      </c>
      <c r="N52" s="39">
        <f>C48*(SUM('Valores Correntes'!S51:S54)/SUM('Valores Correntes'!S47:S50)-1)</f>
        <v>7.4587984638271959E-2</v>
      </c>
      <c r="O52" s="39">
        <f>D48*(SUM('Valores Correntes'!T51:T54)/SUM('Valores Correntes'!T47:T50)-1)</f>
        <v>2.1424634007529982E-2</v>
      </c>
      <c r="P52" s="39">
        <f>F48*(SUM('Valores Correntes'!U51:U54)/SUM('Valores Correntes'!U47:U50)-1)</f>
        <v>3.7102860221529317E-2</v>
      </c>
      <c r="Q52" s="39">
        <f>G48*(SUM('Valores Correntes'!V51:V54)/SUM('Valores Correntes'!V47:V50)-1)</f>
        <v>1.2496820361243634E-2</v>
      </c>
      <c r="R52" s="39">
        <f>H48*(SUM('Valores Correntes'!W51:W54)/SUM('Valores Correntes'!W47:W50)-1)</f>
        <v>5.9581388908682971E-4</v>
      </c>
      <c r="S52" s="39">
        <f>I48*(SUM('Valores Correntes'!X51:X54)/SUM('Valores Correntes'!X47:X50)-1)</f>
        <v>2.0208108875464793E-2</v>
      </c>
      <c r="T52" s="40">
        <f>((SUM('Valores Correntes'!W51:W54)-SUM('Valores Correntes'!X51:X54))/(SUM('Valores Correntes'!W47:W50)-SUM('Valores Correntes'!X47:X50))-1)*J48</f>
        <v>-1.9612294986377957E-2</v>
      </c>
      <c r="U52" s="40">
        <v>0.11990000000000001</v>
      </c>
      <c r="W52" t="s">
        <v>70</v>
      </c>
      <c r="X52" s="40">
        <f>SUM('Valores Correntes'!S51:S54)/SUM('Valores Correntes'!$R51:$R54)</f>
        <v>0.59771443276114045</v>
      </c>
      <c r="Y52" s="40">
        <f>SUM('Valores Correntes'!T51:T54)/SUM('Valores Correntes'!$R51:$R54)</f>
        <v>0.18806050085243628</v>
      </c>
      <c r="Z52" s="40">
        <f t="shared" si="2"/>
        <v>0.21092174272841879</v>
      </c>
      <c r="AA52" s="40">
        <f>SUM('Valores Correntes'!U51:U54)/SUM('Valores Correntes'!$R51:$R54)</f>
        <v>0.18663649097116716</v>
      </c>
      <c r="AB52" s="40">
        <f>SUM('Valores Correntes'!V51:V54)/SUM('Valores Correntes'!$R51:$R54)</f>
        <v>2.4285251757251644E-2</v>
      </c>
      <c r="AC52" s="40">
        <f>SUM('Valores Correntes'!W51:W54)/SUM('Valores Correntes'!$R51:$R54)</f>
        <v>0.12647277614591396</v>
      </c>
      <c r="AD52" s="40">
        <f>SUM('Valores Correntes'!X51:X54)/SUM('Valores Correntes'!$R51:$R54)</f>
        <v>0.12316945248790935</v>
      </c>
      <c r="AE52" s="40">
        <f>(SUM('Valores Correntes'!W51:W54)-SUM('Valores Correntes'!X51:X54))/SUM('Valores Correntes'!R51:R54)</f>
        <v>3.3033236580046108E-3</v>
      </c>
      <c r="AG52" s="4" t="s">
        <v>70</v>
      </c>
      <c r="AH52" s="40">
        <f>SUM('Valores Correntes'!B51:B54)/SUM('Valores Correntes'!$R51:$R54)</f>
        <v>4.786227231188981E-2</v>
      </c>
      <c r="AI52" s="40">
        <f>SUM('Valores Correntes'!C51:C54)/SUM('Valores Correntes'!$R51:$R54)</f>
        <v>2.6526979009161813E-2</v>
      </c>
      <c r="AJ52" s="40">
        <f>SUM('Valores Correntes'!D51:D54)/SUM('Valores Correntes'!$R51:$R54)</f>
        <v>0.13954725625420908</v>
      </c>
      <c r="AK52" s="40">
        <f>SUM('Valores Correntes'!E51:E54)/SUM('Valores Correntes'!$R51:$R54)</f>
        <v>2.3815798581577088E-2</v>
      </c>
      <c r="AL52" s="40">
        <f>SUM('Valores Correntes'!F51:F54)/SUM('Valores Correntes'!$R51:$R54)</f>
        <v>3.7885089376582873E-2</v>
      </c>
      <c r="AM52" s="40">
        <f>SUM('Valores Correntes'!G51:G54)/SUM('Valores Correntes'!$R51:$R54)</f>
        <v>0.22777512322153079</v>
      </c>
      <c r="AN52" s="40">
        <f>SUM('Valores Correntes'!H51:H54)/SUM('Valores Correntes'!$R51:$R54)</f>
        <v>0.10108601818892878</v>
      </c>
      <c r="AO52" s="40">
        <f>SUM('Valores Correntes'!I51:I54)/SUM('Valores Correntes'!$R51:$R54)</f>
        <v>3.3496795236385185E-2</v>
      </c>
      <c r="AP52" s="40">
        <f>SUM('Valores Correntes'!J51:J54)/SUM('Valores Correntes'!$R51:$R54)</f>
        <v>3.7698654151922743E-2</v>
      </c>
      <c r="AQ52" s="40">
        <f>SUM('Valores Correntes'!K51:K54)/SUM('Valores Correntes'!$R51:$R54)</f>
        <v>5.8174971231152145E-2</v>
      </c>
      <c r="AR52" s="40">
        <f>SUM('Valores Correntes'!L51:L54)/SUM('Valores Correntes'!$R51:$R54)</f>
        <v>7.340448219697629E-2</v>
      </c>
      <c r="AS52" s="40">
        <f>SUM('Valores Correntes'!M51:M54)/SUM('Valores Correntes'!$R51:$R54)</f>
        <v>0.13085432969725871</v>
      </c>
      <c r="AT52" s="40">
        <f>SUM('Valores Correntes'!N51:N54)/SUM('Valores Correntes'!$R51:$R54)</f>
        <v>0.13721706074448686</v>
      </c>
      <c r="AU52" s="40">
        <f>SUM('Valores Correntes'!O51:O54)/SUM('Valores Correntes'!$R51:$R54)</f>
        <v>0.57193231144711076</v>
      </c>
      <c r="AV52" s="40">
        <f>SUM('Valores Correntes'!P51:P54)/SUM('Valores Correntes'!$R51:$R54)</f>
        <v>0.84756970698053136</v>
      </c>
      <c r="AW52" s="40">
        <f>SUM('Valores Correntes'!Q51:Q54)/SUM('Valores Correntes'!$R51:$R54)</f>
        <v>0.15243029301946873</v>
      </c>
      <c r="AY52" s="4" t="s">
        <v>70</v>
      </c>
    </row>
    <row r="53" spans="2:51" x14ac:dyDescent="0.3">
      <c r="B53" s="4" t="s">
        <v>69</v>
      </c>
      <c r="C53" s="40">
        <f>SUM('Valores Correntes'!S52:S55)/SUM('Valores Correntes'!$R52:$R55)</f>
        <v>0.59703120364924955</v>
      </c>
      <c r="D53" s="40">
        <f>SUM('Valores Correntes'!T52:T55)/SUM('Valores Correntes'!$R52:$R55)</f>
        <v>0.18705533466548802</v>
      </c>
      <c r="E53" s="40">
        <f t="shared" si="1"/>
        <v>0.21564105108578602</v>
      </c>
      <c r="F53" s="40">
        <f>SUM('Valores Correntes'!U52:U55)/SUM('Valores Correntes'!$R52:$R55)</f>
        <v>0.19207518662990963</v>
      </c>
      <c r="G53" s="40">
        <f>SUM('Valores Correntes'!V52:V55)/SUM('Valores Correntes'!$R52:$R55)</f>
        <v>2.356586445587637E-2</v>
      </c>
      <c r="H53" s="40">
        <f>SUM('Valores Correntes'!W52:W55)/SUM('Valores Correntes'!$R52:$R55)</f>
        <v>0.12791486759199139</v>
      </c>
      <c r="I53" s="40">
        <f>SUM('Valores Correntes'!X52:X55)/SUM('Valores Correntes'!$R52:$R55)</f>
        <v>0.127642456992515</v>
      </c>
      <c r="J53" s="40">
        <f>(SUM('Valores Correntes'!W52:W55)-SUM('Valores Correntes'!X52:X55))/SUM('Valores Correntes'!R52:R55)</f>
        <v>2.7241059947640282E-4</v>
      </c>
      <c r="K53" s="41">
        <f>SUM('Valores Correntes'!R52:R55)/SUM('Valores Correntes'!R48:R51)-1</f>
        <v>0.14013013737548929</v>
      </c>
      <c r="L53" t="str">
        <f t="shared" si="3"/>
        <v>2008.III</v>
      </c>
      <c r="M53" s="41">
        <f t="shared" si="4"/>
        <v>0.14013013737548924</v>
      </c>
      <c r="N53" s="39">
        <f>C49*(SUM('Valores Correntes'!S52:S55)/SUM('Valores Correntes'!S48:S51)-1)</f>
        <v>8.3260039161611996E-2</v>
      </c>
      <c r="O53" s="39">
        <f>D49*(SUM('Valores Correntes'!T52:T55)/SUM('Valores Correntes'!T48:T51)-1)</f>
        <v>2.3248568756583647E-2</v>
      </c>
      <c r="P53" s="39">
        <f>F49*(SUM('Valores Correntes'!U52:U55)/SUM('Valores Correntes'!U48:U51)-1)</f>
        <v>4.2639152552506741E-2</v>
      </c>
      <c r="Q53" s="39">
        <f>G49*(SUM('Valores Correntes'!V52:V55)/SUM('Valores Correntes'!V48:V51)-1)</f>
        <v>8.7637020302552514E-3</v>
      </c>
      <c r="R53" s="39">
        <f>H49*(SUM('Valores Correntes'!W52:W55)/SUM('Valores Correntes'!W48:W51)-1)</f>
        <v>9.0454164934831768E-3</v>
      </c>
      <c r="S53" s="39">
        <f>I49*(SUM('Valores Correntes'!X52:X55)/SUM('Valores Correntes'!X48:X51)-1)</f>
        <v>2.6826741618951551E-2</v>
      </c>
      <c r="T53" s="40">
        <f>((SUM('Valores Correntes'!W52:W55)-SUM('Valores Correntes'!X52:X55))/(SUM('Valores Correntes'!W48:W51)-SUM('Valores Correntes'!X48:X51))-1)*J49</f>
        <v>-1.7781325125468393E-2</v>
      </c>
      <c r="U53" s="40">
        <v>0.1333</v>
      </c>
      <c r="W53" t="s">
        <v>69</v>
      </c>
      <c r="X53" s="40">
        <f>SUM('Valores Correntes'!S52:S55)/SUM('Valores Correntes'!$R52:$R55)</f>
        <v>0.59703120364924955</v>
      </c>
      <c r="Y53" s="40">
        <f>SUM('Valores Correntes'!T52:T55)/SUM('Valores Correntes'!$R52:$R55)</f>
        <v>0.18705533466548802</v>
      </c>
      <c r="Z53" s="40">
        <f t="shared" si="2"/>
        <v>0.21564105108578602</v>
      </c>
      <c r="AA53" s="40">
        <f>SUM('Valores Correntes'!U52:U55)/SUM('Valores Correntes'!$R52:$R55)</f>
        <v>0.19207518662990963</v>
      </c>
      <c r="AB53" s="40">
        <f>SUM('Valores Correntes'!V52:V55)/SUM('Valores Correntes'!$R52:$R55)</f>
        <v>2.356586445587637E-2</v>
      </c>
      <c r="AC53" s="40">
        <f>SUM('Valores Correntes'!W52:W55)/SUM('Valores Correntes'!$R52:$R55)</f>
        <v>0.12791486759199139</v>
      </c>
      <c r="AD53" s="40">
        <f>SUM('Valores Correntes'!X52:X55)/SUM('Valores Correntes'!$R52:$R55)</f>
        <v>0.127642456992515</v>
      </c>
      <c r="AE53" s="40">
        <f>(SUM('Valores Correntes'!W52:W55)-SUM('Valores Correntes'!X52:X55))/SUM('Valores Correntes'!R52:R55)</f>
        <v>2.7241059947640282E-4</v>
      </c>
      <c r="AG53" s="4" t="s">
        <v>69</v>
      </c>
      <c r="AH53" s="40">
        <f>SUM('Valores Correntes'!B52:B55)/SUM('Valores Correntes'!$R52:$R55)</f>
        <v>4.7343739663337922E-2</v>
      </c>
      <c r="AI53" s="40">
        <f>SUM('Valores Correntes'!C52:C55)/SUM('Valores Correntes'!$R52:$R55)</f>
        <v>2.9901382771639878E-2</v>
      </c>
      <c r="AJ53" s="40">
        <f>SUM('Valores Correntes'!D52:D55)/SUM('Valores Correntes'!$R52:$R55)</f>
        <v>0.14142893952907945</v>
      </c>
      <c r="AK53" s="40">
        <f>SUM('Valores Correntes'!E52:E55)/SUM('Valores Correntes'!$R52:$R55)</f>
        <v>2.2699845621942792E-2</v>
      </c>
      <c r="AL53" s="40">
        <f>SUM('Valores Correntes'!F52:F55)/SUM('Valores Correntes'!$R52:$R55)</f>
        <v>3.7267250156090947E-2</v>
      </c>
      <c r="AM53" s="40">
        <f>SUM('Valores Correntes'!G52:G55)/SUM('Valores Correntes'!$R52:$R55)</f>
        <v>0.23129741807875304</v>
      </c>
      <c r="AN53" s="40">
        <f>SUM('Valores Correntes'!H52:H55)/SUM('Valores Correntes'!$R52:$R55)</f>
        <v>0.10251570286417333</v>
      </c>
      <c r="AO53" s="40">
        <f>SUM('Valores Correntes'!I52:I55)/SUM('Valores Correntes'!$R52:$R55)</f>
        <v>3.3766316206850923E-2</v>
      </c>
      <c r="AP53" s="40">
        <f>SUM('Valores Correntes'!J52:J55)/SUM('Valores Correntes'!$R52:$R55)</f>
        <v>3.693613769088739E-2</v>
      </c>
      <c r="AQ53" s="40">
        <f>SUM('Valores Correntes'!K52:K55)/SUM('Valores Correntes'!$R52:$R55)</f>
        <v>5.6830890783206578E-2</v>
      </c>
      <c r="AR53" s="40">
        <f>SUM('Valores Correntes'!L52:L55)/SUM('Valores Correntes'!$R52:$R55)</f>
        <v>7.2236663700958534E-2</v>
      </c>
      <c r="AS53" s="40">
        <f>SUM('Valores Correntes'!M52:M55)/SUM('Valores Correntes'!$R52:$R55)</f>
        <v>0.12932331460128518</v>
      </c>
      <c r="AT53" s="40">
        <f>SUM('Valores Correntes'!N52:N55)/SUM('Valores Correntes'!$R52:$R55)</f>
        <v>0.13595179268269944</v>
      </c>
      <c r="AU53" s="40">
        <f>SUM('Valores Correntes'!O52:O55)/SUM('Valores Correntes'!$R52:$R55)</f>
        <v>0.56756081853006146</v>
      </c>
      <c r="AV53" s="40">
        <f>SUM('Valores Correntes'!P52:P55)/SUM('Valores Correntes'!$R52:$R55)</f>
        <v>0.84620197627215232</v>
      </c>
      <c r="AW53" s="40">
        <f>SUM('Valores Correntes'!Q52:Q55)/SUM('Valores Correntes'!$R52:$R55)</f>
        <v>0.15379802372784751</v>
      </c>
      <c r="AY53" s="4" t="s">
        <v>69</v>
      </c>
    </row>
    <row r="54" spans="2:51" x14ac:dyDescent="0.3">
      <c r="B54" s="4" t="s">
        <v>68</v>
      </c>
      <c r="C54" s="40">
        <f>SUM('Valores Correntes'!S53:S56)/SUM('Valores Correntes'!$R53:$R56)</f>
        <v>0.59730792665968879</v>
      </c>
      <c r="D54" s="40">
        <f>SUM('Valores Correntes'!T53:T56)/SUM('Valores Correntes'!$R53:$R56)</f>
        <v>0.18839392871584185</v>
      </c>
      <c r="E54" s="40">
        <f t="shared" si="1"/>
        <v>0.21619382852260147</v>
      </c>
      <c r="F54" s="40">
        <f>SUM('Valores Correntes'!U53:U56)/SUM('Valores Correntes'!$R53:$R56)</f>
        <v>0.19385329554500555</v>
      </c>
      <c r="G54" s="40">
        <f>SUM('Valores Correntes'!V53:V56)/SUM('Valores Correntes'!$R53:$R56)</f>
        <v>2.234053297759591E-2</v>
      </c>
      <c r="H54" s="40">
        <f>SUM('Valores Correntes'!W53:W56)/SUM('Valores Correntes'!$R53:$R56)</f>
        <v>0.1353400051339104</v>
      </c>
      <c r="I54" s="40">
        <f>SUM('Valores Correntes'!X53:X56)/SUM('Valores Correntes'!$R53:$R56)</f>
        <v>0.1372356890320425</v>
      </c>
      <c r="J54" s="40">
        <f>(SUM('Valores Correntes'!W53:W56)-SUM('Valores Correntes'!X53:X56))/SUM('Valores Correntes'!R53:R56)</f>
        <v>-1.895683898132106E-3</v>
      </c>
      <c r="K54" s="41">
        <f>SUM('Valores Correntes'!R53:R56)/SUM('Valores Correntes'!R49:R52)-1</f>
        <v>0.14319944811553853</v>
      </c>
      <c r="L54" t="str">
        <f t="shared" si="3"/>
        <v>2008.IV</v>
      </c>
      <c r="M54" s="41">
        <f t="shared" si="4"/>
        <v>0.14319944811553847</v>
      </c>
      <c r="N54" s="39">
        <f>C50*(SUM('Valores Correntes'!S53:S56)/SUM('Valores Correntes'!S49:S52)-1)</f>
        <v>8.4092616430819306E-2</v>
      </c>
      <c r="O54" s="39">
        <f>D50*(SUM('Valores Correntes'!T53:T56)/SUM('Valores Correntes'!T49:T52)-1)</f>
        <v>2.5941959169614292E-2</v>
      </c>
      <c r="P54" s="39">
        <f>F50*(SUM('Valores Correntes'!U53:U56)/SUM('Valores Correntes'!U49:U52)-1)</f>
        <v>4.1655367063724545E-2</v>
      </c>
      <c r="Q54" s="39">
        <f>G50*(SUM('Valores Correntes'!V53:V56)/SUM('Valores Correntes'!V49:V52)-1)</f>
        <v>7.3040385657203825E-3</v>
      </c>
      <c r="R54" s="39">
        <f>H50*(SUM('Valores Correntes'!W53:W56)/SUM('Valores Correntes'!W49:W52)-1)</f>
        <v>2.1443868134040586E-2</v>
      </c>
      <c r="S54" s="39">
        <f>I50*(SUM('Valores Correntes'!X53:X56)/SUM('Valores Correntes'!X49:X52)-1)</f>
        <v>3.7238401248380633E-2</v>
      </c>
      <c r="T54" s="40">
        <f>((SUM('Valores Correntes'!W53:W56)-SUM('Valores Correntes'!X53:X56))/(SUM('Valores Correntes'!W49:W52)-SUM('Valores Correntes'!X49:X52))-1)*J50</f>
        <v>-1.5794533114340051E-2</v>
      </c>
      <c r="U54" s="40">
        <v>0.13489999999999999</v>
      </c>
      <c r="W54" t="s">
        <v>68</v>
      </c>
      <c r="X54" s="40">
        <f>SUM('Valores Correntes'!S53:S56)/SUM('Valores Correntes'!$R53:$R56)</f>
        <v>0.59730792665968879</v>
      </c>
      <c r="Y54" s="40">
        <f>SUM('Valores Correntes'!T53:T56)/SUM('Valores Correntes'!$R53:$R56)</f>
        <v>0.18839392871584185</v>
      </c>
      <c r="Z54" s="40">
        <f t="shared" si="2"/>
        <v>0.21619382852260147</v>
      </c>
      <c r="AA54" s="40">
        <f>SUM('Valores Correntes'!U53:U56)/SUM('Valores Correntes'!$R53:$R56)</f>
        <v>0.19385329554500555</v>
      </c>
      <c r="AB54" s="40">
        <f>SUM('Valores Correntes'!V53:V56)/SUM('Valores Correntes'!$R53:$R56)</f>
        <v>2.234053297759591E-2</v>
      </c>
      <c r="AC54" s="40">
        <f>SUM('Valores Correntes'!W53:W56)/SUM('Valores Correntes'!$R53:$R56)</f>
        <v>0.1353400051339104</v>
      </c>
      <c r="AD54" s="40">
        <f>SUM('Valores Correntes'!X53:X56)/SUM('Valores Correntes'!$R53:$R56)</f>
        <v>0.1372356890320425</v>
      </c>
      <c r="AE54" s="40">
        <f>(SUM('Valores Correntes'!W53:W56)-SUM('Valores Correntes'!X53:X56))/SUM('Valores Correntes'!R53:R56)</f>
        <v>-1.895683898132106E-3</v>
      </c>
      <c r="AG54" s="4" t="s">
        <v>68</v>
      </c>
      <c r="AH54" s="40">
        <f>SUM('Valores Correntes'!B53:B56)/SUM('Valores Correntes'!$R53:$R56)</f>
        <v>4.5678511810472243E-2</v>
      </c>
      <c r="AI54" s="40">
        <f>SUM('Valores Correntes'!C53:C56)/SUM('Valores Correntes'!$R53:$R56)</f>
        <v>3.2249025535299992E-2</v>
      </c>
      <c r="AJ54" s="40">
        <f>SUM('Valores Correntes'!D53:D56)/SUM('Valores Correntes'!$R53:$R56)</f>
        <v>0.13955176898247765</v>
      </c>
      <c r="AK54" s="40">
        <f>SUM('Valores Correntes'!E53:E56)/SUM('Valores Correntes'!$R53:$R56)</f>
        <v>2.2135993104339582E-2</v>
      </c>
      <c r="AL54" s="40">
        <f>SUM('Valores Correntes'!F53:F56)/SUM('Valores Correntes'!$R53:$R56)</f>
        <v>3.6916149899681998E-2</v>
      </c>
      <c r="AM54" s="40">
        <f>SUM('Valores Correntes'!G53:G56)/SUM('Valores Correntes'!$R53:$R56)</f>
        <v>0.23085293752179922</v>
      </c>
      <c r="AN54" s="40">
        <f>SUM('Valores Correntes'!H53:H56)/SUM('Valores Correntes'!$R53:$R56)</f>
        <v>0.10357856982333019</v>
      </c>
      <c r="AO54" s="40">
        <f>SUM('Valores Correntes'!I53:I56)/SUM('Valores Correntes'!$R53:$R56)</f>
        <v>3.3607494338153111E-2</v>
      </c>
      <c r="AP54" s="40">
        <f>SUM('Valores Correntes'!J53:J56)/SUM('Valores Correntes'!$R53:$R56)</f>
        <v>3.6862223024895405E-2</v>
      </c>
      <c r="AQ54" s="40">
        <f>SUM('Valores Correntes'!K53:K56)/SUM('Valores Correntes'!$R53:$R56)</f>
        <v>5.4929291103616877E-2</v>
      </c>
      <c r="AR54" s="40">
        <f>SUM('Valores Correntes'!L53:L56)/SUM('Valores Correntes'!$R53:$R56)</f>
        <v>7.116187962522548E-2</v>
      </c>
      <c r="AS54" s="40">
        <f>SUM('Valores Correntes'!M53:M56)/SUM('Valores Correntes'!$R53:$R56)</f>
        <v>0.1282788783549948</v>
      </c>
      <c r="AT54" s="40">
        <f>SUM('Valores Correntes'!N53:N56)/SUM('Valores Correntes'!$R53:$R56)</f>
        <v>0.13963028147112735</v>
      </c>
      <c r="AU54" s="40">
        <f>SUM('Valores Correntes'!O53:O56)/SUM('Valores Correntes'!$R53:$R56)</f>
        <v>0.56804861774134319</v>
      </c>
      <c r="AV54" s="40">
        <f>SUM('Valores Correntes'!P53:P56)/SUM('Valores Correntes'!$R53:$R56)</f>
        <v>0.84458006707361477</v>
      </c>
      <c r="AW54" s="40">
        <f>SUM('Valores Correntes'!Q53:Q56)/SUM('Valores Correntes'!$R53:$R56)</f>
        <v>0.1554199329263852</v>
      </c>
      <c r="AY54" s="4" t="s">
        <v>68</v>
      </c>
    </row>
    <row r="55" spans="2:51" x14ac:dyDescent="0.3">
      <c r="B55" s="3" t="s">
        <v>67</v>
      </c>
      <c r="C55" s="40">
        <f>SUM('Valores Correntes'!S54:S57)/SUM('Valores Correntes'!$R54:$R57)</f>
        <v>0.60180587734292945</v>
      </c>
      <c r="D55" s="40">
        <f>SUM('Valores Correntes'!T54:T57)/SUM('Valores Correntes'!$R54:$R57)</f>
        <v>0.19277735015901823</v>
      </c>
      <c r="E55" s="40">
        <f t="shared" si="1"/>
        <v>0.20740818461674337</v>
      </c>
      <c r="F55" s="40">
        <f>SUM('Valores Correntes'!U54:U57)/SUM('Valores Correntes'!$R54:$R57)</f>
        <v>0.19196033108496899</v>
      </c>
      <c r="G55" s="40">
        <f>SUM('Valores Correntes'!V54:V57)/SUM('Valores Correntes'!$R54:$R57)</f>
        <v>1.5447853531774382E-2</v>
      </c>
      <c r="H55" s="40">
        <f>SUM('Valores Correntes'!W54:W57)/SUM('Valores Correntes'!$R54:$R57)</f>
        <v>0.13565417502149971</v>
      </c>
      <c r="I55" s="40">
        <f>SUM('Valores Correntes'!X54:X57)/SUM('Valores Correntes'!$R54:$R57)</f>
        <v>0.13764558714019082</v>
      </c>
      <c r="J55" s="40">
        <f>(SUM('Valores Correntes'!W54:W57)-SUM('Valores Correntes'!X54:X57))/SUM('Valores Correntes'!R54:R57)</f>
        <v>-1.9914121186911079E-3</v>
      </c>
      <c r="K55" s="41">
        <f>SUM('Valores Correntes'!R54:R57)/SUM('Valores Correntes'!R50:R53)-1</f>
        <v>0.12602390474131253</v>
      </c>
      <c r="L55" t="str">
        <f t="shared" si="3"/>
        <v>2009.I</v>
      </c>
      <c r="M55" s="41">
        <f t="shared" si="4"/>
        <v>0.12602390474131261</v>
      </c>
      <c r="N55" s="39">
        <f>C51*(SUM('Valores Correntes'!S54:S57)/SUM('Valores Correntes'!S50:S53)-1)</f>
        <v>7.8728475777807061E-2</v>
      </c>
      <c r="O55" s="39">
        <f>D51*(SUM('Valores Correntes'!T54:T57)/SUM('Valores Correntes'!T50:T53)-1)</f>
        <v>2.8130890520831661E-2</v>
      </c>
      <c r="P55" s="39">
        <f>F51*(SUM('Valores Correntes'!U54:U57)/SUM('Valores Correntes'!U50:U53)-1)</f>
        <v>3.3125958675365066E-2</v>
      </c>
      <c r="Q55" s="39">
        <f>G51*(SUM('Valores Correntes'!V54:V57)/SUM('Valores Correntes'!V50:V53)-1)</f>
        <v>-3.8601607546526174E-3</v>
      </c>
      <c r="R55" s="39">
        <f>H51*(SUM('Valores Correntes'!W54:W57)/SUM('Valores Correntes'!W50:W53)-1)</f>
        <v>2.495734843574695E-2</v>
      </c>
      <c r="S55" s="39">
        <f>I51*(SUM('Valores Correntes'!X54:X57)/SUM('Valores Correntes'!X50:X53)-1)</f>
        <v>3.5058607913785511E-2</v>
      </c>
      <c r="T55" s="40">
        <f>((SUM('Valores Correntes'!W54:W57)-SUM('Valores Correntes'!X54:X57))/(SUM('Valores Correntes'!W50:W53)-SUM('Valores Correntes'!X50:X53))-1)*J51</f>
        <v>-1.0101259478038553E-2</v>
      </c>
      <c r="U55" s="40">
        <v>0.11650000000000001</v>
      </c>
      <c r="W55" t="s">
        <v>67</v>
      </c>
      <c r="X55" s="40">
        <f>SUM('Valores Correntes'!S54:S57)/SUM('Valores Correntes'!$R54:$R57)</f>
        <v>0.60180587734292945</v>
      </c>
      <c r="Y55" s="40">
        <f>SUM('Valores Correntes'!T54:T57)/SUM('Valores Correntes'!$R54:$R57)</f>
        <v>0.19277735015901823</v>
      </c>
      <c r="Z55" s="40">
        <f t="shared" si="2"/>
        <v>0.20740818461674337</v>
      </c>
      <c r="AA55" s="40">
        <f>SUM('Valores Correntes'!U54:U57)/SUM('Valores Correntes'!$R54:$R57)</f>
        <v>0.19196033108496899</v>
      </c>
      <c r="AB55" s="40">
        <f>SUM('Valores Correntes'!V54:V57)/SUM('Valores Correntes'!$R54:$R57)</f>
        <v>1.5447853531774382E-2</v>
      </c>
      <c r="AC55" s="40">
        <f>SUM('Valores Correntes'!W54:W57)/SUM('Valores Correntes'!$R54:$R57)</f>
        <v>0.13565417502149971</v>
      </c>
      <c r="AD55" s="40">
        <f>SUM('Valores Correntes'!X54:X57)/SUM('Valores Correntes'!$R54:$R57)</f>
        <v>0.13764558714019082</v>
      </c>
      <c r="AE55" s="40">
        <f>(SUM('Valores Correntes'!W54:W57)-SUM('Valores Correntes'!X54:X57))/SUM('Valores Correntes'!R54:R57)</f>
        <v>-1.9914121186911079E-3</v>
      </c>
      <c r="AG55" s="3" t="s">
        <v>67</v>
      </c>
      <c r="AH55" s="40">
        <f>SUM('Valores Correntes'!B54:B57)/SUM('Valores Correntes'!$R54:$R57)</f>
        <v>4.4648748221609309E-2</v>
      </c>
      <c r="AI55" s="40">
        <f>SUM('Valores Correntes'!C54:C57)/SUM('Valores Correntes'!$R54:$R57)</f>
        <v>3.1730402644795035E-2</v>
      </c>
      <c r="AJ55" s="40">
        <f>SUM('Valores Correntes'!D54:D57)/SUM('Valores Correntes'!$R54:$R57)</f>
        <v>0.13662179982314265</v>
      </c>
      <c r="AK55" s="40">
        <f>SUM('Valores Correntes'!E54:E57)/SUM('Valores Correntes'!$R54:$R57)</f>
        <v>2.1781562095851158E-2</v>
      </c>
      <c r="AL55" s="40">
        <f>SUM('Valores Correntes'!F54:F57)/SUM('Valores Correntes'!$R54:$R57)</f>
        <v>3.7976265512698351E-2</v>
      </c>
      <c r="AM55" s="40">
        <f>SUM('Valores Correntes'!G54:G57)/SUM('Valores Correntes'!$R54:$R57)</f>
        <v>0.22811003007648722</v>
      </c>
      <c r="AN55" s="40">
        <f>SUM('Valores Correntes'!H54:H57)/SUM('Valores Correntes'!$R54:$R57)</f>
        <v>0.10488688306601243</v>
      </c>
      <c r="AO55" s="40">
        <f>SUM('Valores Correntes'!I54:I57)/SUM('Valores Correntes'!$R54:$R57)</f>
        <v>3.3478772230070356E-2</v>
      </c>
      <c r="AP55" s="40">
        <f>SUM('Valores Correntes'!J54:J57)/SUM('Valores Correntes'!$R54:$R57)</f>
        <v>3.6894429068213525E-2</v>
      </c>
      <c r="AQ55" s="40">
        <f>SUM('Valores Correntes'!K54:K57)/SUM('Valores Correntes'!$R54:$R57)</f>
        <v>5.3479781237398299E-2</v>
      </c>
      <c r="AR55" s="40">
        <f>SUM('Valores Correntes'!L54:L57)/SUM('Valores Correntes'!$R54:$R57)</f>
        <v>7.1929936325572E-2</v>
      </c>
      <c r="AS55" s="40">
        <f>SUM('Valores Correntes'!M54:M57)/SUM('Valores Correntes'!$R54:$R57)</f>
        <v>0.13066201095564081</v>
      </c>
      <c r="AT55" s="40">
        <f>SUM('Valores Correntes'!N54:N57)/SUM('Valores Correntes'!$R54:$R57)</f>
        <v>0.14373023130739418</v>
      </c>
      <c r="AU55" s="40">
        <f>SUM('Valores Correntes'!O54:O57)/SUM('Valores Correntes'!$R54:$R57)</f>
        <v>0.5750620441903016</v>
      </c>
      <c r="AV55" s="40">
        <f>SUM('Valores Correntes'!P54:P57)/SUM('Valores Correntes'!$R54:$R57)</f>
        <v>0.84782082248839807</v>
      </c>
      <c r="AW55" s="40">
        <f>SUM('Valores Correntes'!Q54:Q57)/SUM('Valores Correntes'!$R54:$R57)</f>
        <v>0.1521791775116019</v>
      </c>
      <c r="AY55" s="3" t="s">
        <v>67</v>
      </c>
    </row>
    <row r="56" spans="2:51" x14ac:dyDescent="0.3">
      <c r="B56" s="3" t="s">
        <v>66</v>
      </c>
      <c r="C56" s="40">
        <f>SUM('Valores Correntes'!S55:S58)/SUM('Valores Correntes'!$R55:$R58)</f>
        <v>0.61035511890800831</v>
      </c>
      <c r="D56" s="40">
        <f>SUM('Valores Correntes'!T55:T58)/SUM('Valores Correntes'!$R55:$R58)</f>
        <v>0.19420073582400937</v>
      </c>
      <c r="E56" s="40">
        <f t="shared" si="1"/>
        <v>0.19573168930924523</v>
      </c>
      <c r="F56" s="40">
        <f>SUM('Valores Correntes'!U55:U58)/SUM('Valores Correntes'!$R55:$R58)</f>
        <v>0.18979356040780856</v>
      </c>
      <c r="G56" s="40">
        <f>SUM('Valores Correntes'!V55:V58)/SUM('Valores Correntes'!$R55:$R58)</f>
        <v>5.938128901436671E-3</v>
      </c>
      <c r="H56" s="40">
        <f>SUM('Valores Correntes'!W55:W58)/SUM('Valores Correntes'!$R55:$R58)</f>
        <v>0.13279585557741672</v>
      </c>
      <c r="I56" s="40">
        <f>SUM('Valores Correntes'!X55:X58)/SUM('Valores Correntes'!$R55:$R58)</f>
        <v>0.13308339961867963</v>
      </c>
      <c r="J56" s="40">
        <f>(SUM('Valores Correntes'!W55:W58)-SUM('Valores Correntes'!X55:X58))/SUM('Valores Correntes'!R55:R58)</f>
        <v>-2.8754404126290931E-4</v>
      </c>
      <c r="K56" s="41">
        <f>SUM('Valores Correntes'!R55:R58)/SUM('Valores Correntes'!R51:R54)-1</f>
        <v>9.9374108711540954E-2</v>
      </c>
      <c r="L56" t="str">
        <f t="shared" si="3"/>
        <v>2009.II</v>
      </c>
      <c r="M56" s="41">
        <f t="shared" si="4"/>
        <v>9.937410871154076E-2</v>
      </c>
      <c r="N56" s="39">
        <f>C52*(SUM('Valores Correntes'!S55:S58)/SUM('Valores Correntes'!S51:S54)-1)</f>
        <v>7.3294182085877707E-2</v>
      </c>
      <c r="O56" s="39">
        <f>D52*(SUM('Valores Correntes'!T55:T58)/SUM('Valores Correntes'!T51:T54)-1)</f>
        <v>2.5438760005209459E-2</v>
      </c>
      <c r="P56" s="39">
        <f>F52*(SUM('Valores Correntes'!U55:U58)/SUM('Valores Correntes'!U51:U54)-1)</f>
        <v>2.2017635341357374E-2</v>
      </c>
      <c r="Q56" s="39">
        <f>G52*(SUM('Valores Correntes'!V55:V58)/SUM('Valores Correntes'!V51:V54)-1)</f>
        <v>-1.7757026588820463E-2</v>
      </c>
      <c r="R56" s="39">
        <f>H52*(SUM('Valores Correntes'!W55:W58)/SUM('Valores Correntes'!W51:W54)-1)</f>
        <v>1.9519549220095064E-2</v>
      </c>
      <c r="S56" s="39">
        <f>I52*(SUM('Valores Correntes'!X55:X58)/SUM('Valores Correntes'!X51:X54)-1)</f>
        <v>2.3138991352178392E-2</v>
      </c>
      <c r="T56" s="40">
        <f>((SUM('Valores Correntes'!W55:W58)-SUM('Valores Correntes'!X55:X58))/(SUM('Valores Correntes'!W51:W54)-SUM('Valores Correntes'!X51:X54))-1)*J52</f>
        <v>-3.6194421320833365E-3</v>
      </c>
      <c r="U56" s="40">
        <v>9.4E-2</v>
      </c>
      <c r="W56" t="s">
        <v>66</v>
      </c>
      <c r="X56" s="40">
        <f>SUM('Valores Correntes'!S55:S58)/SUM('Valores Correntes'!$R55:$R58)</f>
        <v>0.61035511890800831</v>
      </c>
      <c r="Y56" s="40">
        <f>SUM('Valores Correntes'!T55:T58)/SUM('Valores Correntes'!$R55:$R58)</f>
        <v>0.19420073582400937</v>
      </c>
      <c r="Z56" s="40">
        <f t="shared" si="2"/>
        <v>0.19573168930924523</v>
      </c>
      <c r="AA56" s="40">
        <f>SUM('Valores Correntes'!U55:U58)/SUM('Valores Correntes'!$R55:$R58)</f>
        <v>0.18979356040780856</v>
      </c>
      <c r="AB56" s="40">
        <f>SUM('Valores Correntes'!V55:V58)/SUM('Valores Correntes'!$R55:$R58)</f>
        <v>5.938128901436671E-3</v>
      </c>
      <c r="AC56" s="40">
        <f>SUM('Valores Correntes'!W55:W58)/SUM('Valores Correntes'!$R55:$R58)</f>
        <v>0.13279585557741672</v>
      </c>
      <c r="AD56" s="40">
        <f>SUM('Valores Correntes'!X55:X58)/SUM('Valores Correntes'!$R55:$R58)</f>
        <v>0.13308339961867963</v>
      </c>
      <c r="AE56" s="40">
        <f>(SUM('Valores Correntes'!W55:W58)-SUM('Valores Correntes'!X55:X58))/SUM('Valores Correntes'!R55:R58)</f>
        <v>-2.8754404126290931E-4</v>
      </c>
      <c r="AG56" s="3" t="s">
        <v>66</v>
      </c>
      <c r="AH56" s="40">
        <f>SUM('Valores Correntes'!B55:B58)/SUM('Valores Correntes'!$R55:$R58)</f>
        <v>4.3432194333135207E-2</v>
      </c>
      <c r="AI56" s="40">
        <f>SUM('Valores Correntes'!C55:C58)/SUM('Valores Correntes'!$R55:$R58)</f>
        <v>2.8301452709617307E-2</v>
      </c>
      <c r="AJ56" s="40">
        <f>SUM('Valores Correntes'!D55:D58)/SUM('Valores Correntes'!$R55:$R58)</f>
        <v>0.13420888433302627</v>
      </c>
      <c r="AK56" s="40">
        <f>SUM('Valores Correntes'!E55:E58)/SUM('Valores Correntes'!$R55:$R58)</f>
        <v>2.1806226275283339E-2</v>
      </c>
      <c r="AL56" s="40">
        <f>SUM('Valores Correntes'!F55:F58)/SUM('Valores Correntes'!$R55:$R58)</f>
        <v>4.0226186593941879E-2</v>
      </c>
      <c r="AM56" s="40">
        <f>SUM('Valores Correntes'!G55:G58)/SUM('Valores Correntes'!$R55:$R58)</f>
        <v>0.22454274991186882</v>
      </c>
      <c r="AN56" s="40">
        <f>SUM('Valores Correntes'!H55:H58)/SUM('Valores Correntes'!$R55:$R58)</f>
        <v>0.10660036074040691</v>
      </c>
      <c r="AO56" s="40">
        <f>SUM('Valores Correntes'!I55:I58)/SUM('Valores Correntes'!$R55:$R58)</f>
        <v>3.3331961137906568E-2</v>
      </c>
      <c r="AP56" s="40">
        <f>SUM('Valores Correntes'!J55:J58)/SUM('Valores Correntes'!$R55:$R58)</f>
        <v>3.7159502426756953E-2</v>
      </c>
      <c r="AQ56" s="40">
        <f>SUM('Valores Correntes'!K55:K58)/SUM('Valores Correntes'!$R55:$R58)</f>
        <v>5.4195575116634219E-2</v>
      </c>
      <c r="AR56" s="40">
        <f>SUM('Valores Correntes'!L55:L58)/SUM('Valores Correntes'!$R55:$R58)</f>
        <v>7.289336965057909E-2</v>
      </c>
      <c r="AS56" s="40">
        <f>SUM('Valores Correntes'!M55:M58)/SUM('Valores Correntes'!$R55:$R58)</f>
        <v>0.1333263160002725</v>
      </c>
      <c r="AT56" s="40">
        <f>SUM('Valores Correntes'!N55:N58)/SUM('Valores Correntes'!$R55:$R58)</f>
        <v>0.14527636820378087</v>
      </c>
      <c r="AU56" s="40">
        <f>SUM('Valores Correntes'!O55:O58)/SUM('Valores Correntes'!$R55:$R58)</f>
        <v>0.58278345327633707</v>
      </c>
      <c r="AV56" s="40">
        <f>SUM('Valores Correntes'!P55:P58)/SUM('Valores Correntes'!$R55:$R58)</f>
        <v>0.85075839752134108</v>
      </c>
      <c r="AW56" s="40">
        <f>SUM('Valores Correntes'!Q55:Q58)/SUM('Valores Correntes'!$R55:$R58)</f>
        <v>0.14924160247865886</v>
      </c>
      <c r="AY56" s="3" t="s">
        <v>66</v>
      </c>
    </row>
    <row r="57" spans="2:51" x14ac:dyDescent="0.3">
      <c r="B57" s="3" t="s">
        <v>65</v>
      </c>
      <c r="C57" s="40">
        <f>SUM('Valores Correntes'!S56:S59)/SUM('Valores Correntes'!$R56:$R59)</f>
        <v>0.61945243974006514</v>
      </c>
      <c r="D57" s="40">
        <f>SUM('Valores Correntes'!T56:T59)/SUM('Valores Correntes'!$R56:$R59)</f>
        <v>0.19570627365136256</v>
      </c>
      <c r="E57" s="40">
        <f t="shared" si="1"/>
        <v>0.18639392779006797</v>
      </c>
      <c r="F57" s="40">
        <f>SUM('Valores Correntes'!U56:U59)/SUM('Valores Correntes'!$R56:$R59)</f>
        <v>0.18851055071677031</v>
      </c>
      <c r="G57" s="40">
        <f>SUM('Valores Correntes'!V56:V59)/SUM('Valores Correntes'!$R56:$R59)</f>
        <v>-2.1166229267023324E-3</v>
      </c>
      <c r="H57" s="40">
        <f>SUM('Valores Correntes'!W56:W59)/SUM('Valores Correntes'!$R56:$R59)</f>
        <v>0.12416172595719548</v>
      </c>
      <c r="I57" s="40">
        <f>SUM('Valores Correntes'!X56:X59)/SUM('Valores Correntes'!$R56:$R59)</f>
        <v>0.12571436713869116</v>
      </c>
      <c r="J57" s="40">
        <f>(SUM('Valores Correntes'!W56:W59)-SUM('Valores Correntes'!X56:X59))/SUM('Valores Correntes'!R56:R59)</f>
        <v>-1.5526411814956753E-3</v>
      </c>
      <c r="K57" s="41">
        <f>SUM('Valores Correntes'!R56:R59)/SUM('Valores Correntes'!R52:R55)-1</f>
        <v>6.8744947828432323E-2</v>
      </c>
      <c r="L57" t="str">
        <f t="shared" si="3"/>
        <v>2009.III</v>
      </c>
      <c r="M57" s="41">
        <f t="shared" si="4"/>
        <v>6.8744947828432282E-2</v>
      </c>
      <c r="N57" s="39">
        <f>C53*(SUM('Valores Correntes'!S56:S59)/SUM('Valores Correntes'!S52:S55)-1)</f>
        <v>6.5005461742941417E-2</v>
      </c>
      <c r="O57" s="39">
        <f>D53*(SUM('Valores Correntes'!T56:T59)/SUM('Valores Correntes'!T52:T55)-1)</f>
        <v>2.2104756557734379E-2</v>
      </c>
      <c r="P57" s="39">
        <f>F53*(SUM('Valores Correntes'!U56:U59)/SUM('Valores Correntes'!U52:U55)-1)</f>
        <v>9.3945120609940907E-3</v>
      </c>
      <c r="Q57" s="39">
        <f>G53*(SUM('Valores Correntes'!V56:V59)/SUM('Valores Correntes'!V52:V55)-1)</f>
        <v>-2.5827994515247317E-2</v>
      </c>
      <c r="R57" s="39">
        <f>H53*(SUM('Valores Correntes'!W56:W59)/SUM('Valores Correntes'!W52:W55)-1)</f>
        <v>4.7823497384196023E-3</v>
      </c>
      <c r="S57" s="39">
        <f>I53*(SUM('Valores Correntes'!X56:X59)/SUM('Valores Correntes'!X52:X55)-1)</f>
        <v>6.7141377564098569E-3</v>
      </c>
      <c r="T57" s="40">
        <f>((SUM('Valores Correntes'!W56:W59)-SUM('Valores Correntes'!X56:X59))/(SUM('Valores Correntes'!W52:W55)-SUM('Valores Correntes'!X52:X55))-1)*J53</f>
        <v>-1.9317880179902736E-3</v>
      </c>
      <c r="U57" s="40">
        <v>8.6199999999999999E-2</v>
      </c>
      <c r="W57" t="s">
        <v>65</v>
      </c>
      <c r="X57" s="40">
        <f>SUM('Valores Correntes'!S56:S59)/SUM('Valores Correntes'!$R56:$R59)</f>
        <v>0.61945243974006514</v>
      </c>
      <c r="Y57" s="40">
        <f>SUM('Valores Correntes'!T56:T59)/SUM('Valores Correntes'!$R56:$R59)</f>
        <v>0.19570627365136256</v>
      </c>
      <c r="Z57" s="40">
        <f t="shared" si="2"/>
        <v>0.18639392779006797</v>
      </c>
      <c r="AA57" s="40">
        <f>SUM('Valores Correntes'!U56:U59)/SUM('Valores Correntes'!$R56:$R59)</f>
        <v>0.18851055071677031</v>
      </c>
      <c r="AB57" s="40">
        <f>SUM('Valores Correntes'!V56:V59)/SUM('Valores Correntes'!$R56:$R59)</f>
        <v>-2.1166229267023324E-3</v>
      </c>
      <c r="AC57" s="40">
        <f>SUM('Valores Correntes'!W56:W59)/SUM('Valores Correntes'!$R56:$R59)</f>
        <v>0.12416172595719548</v>
      </c>
      <c r="AD57" s="40">
        <f>SUM('Valores Correntes'!X56:X59)/SUM('Valores Correntes'!$R56:$R59)</f>
        <v>0.12571436713869116</v>
      </c>
      <c r="AE57" s="40">
        <f>(SUM('Valores Correntes'!W56:W59)-SUM('Valores Correntes'!X56:X59))/SUM('Valores Correntes'!R56:R59)</f>
        <v>-1.5526411814956753E-3</v>
      </c>
      <c r="AG57" s="3" t="s">
        <v>65</v>
      </c>
      <c r="AH57" s="40">
        <f>SUM('Valores Correntes'!B56:B59)/SUM('Valores Correntes'!$R56:$R59)</f>
        <v>4.4114879471349309E-2</v>
      </c>
      <c r="AI57" s="40">
        <f>SUM('Valores Correntes'!C56:C59)/SUM('Valores Correntes'!$R56:$R59)</f>
        <v>2.2901066695018339E-2</v>
      </c>
      <c r="AJ57" s="40">
        <f>SUM('Valores Correntes'!D56:D59)/SUM('Valores Correntes'!$R56:$R59)</f>
        <v>0.12932782848365534</v>
      </c>
      <c r="AK57" s="40">
        <f>SUM('Valores Correntes'!E56:E59)/SUM('Valores Correntes'!$R56:$R59)</f>
        <v>2.2424690021835874E-2</v>
      </c>
      <c r="AL57" s="40">
        <f>SUM('Valores Correntes'!F56:F59)/SUM('Valores Correntes'!$R56:$R59)</f>
        <v>4.3395097708048766E-2</v>
      </c>
      <c r="AM57" s="40">
        <f>SUM('Valores Correntes'!G56:G59)/SUM('Valores Correntes'!$R56:$R59)</f>
        <v>0.21804868290855831</v>
      </c>
      <c r="AN57" s="40">
        <f>SUM('Valores Correntes'!H56:H59)/SUM('Valores Correntes'!$R56:$R59)</f>
        <v>0.10801383929567915</v>
      </c>
      <c r="AO57" s="40">
        <f>SUM('Valores Correntes'!I56:I59)/SUM('Valores Correntes'!$R56:$R59)</f>
        <v>3.3055565214182736E-2</v>
      </c>
      <c r="AP57" s="40">
        <f>SUM('Valores Correntes'!J56:J59)/SUM('Valores Correntes'!$R56:$R59)</f>
        <v>3.7601286859071464E-2</v>
      </c>
      <c r="AQ57" s="40">
        <f>SUM('Valores Correntes'!K56:K59)/SUM('Valores Correntes'!$R56:$R59)</f>
        <v>5.5391233415364539E-2</v>
      </c>
      <c r="AR57" s="40">
        <f>SUM('Valores Correntes'!L56:L59)/SUM('Valores Correntes'!$R56:$R59)</f>
        <v>7.3880285627528103E-2</v>
      </c>
      <c r="AS57" s="40">
        <f>SUM('Valores Correntes'!M56:M59)/SUM('Valores Correntes'!$R56:$R59)</f>
        <v>0.13644295583193911</v>
      </c>
      <c r="AT57" s="40">
        <f>SUM('Valores Correntes'!N56:N59)/SUM('Valores Correntes'!$R56:$R59)</f>
        <v>0.1471244584793171</v>
      </c>
      <c r="AU57" s="40">
        <f>SUM('Valores Correntes'!O56:O59)/SUM('Valores Correntes'!$R56:$R59)</f>
        <v>0.59150962472308222</v>
      </c>
      <c r="AV57" s="40">
        <f>SUM('Valores Correntes'!P56:P59)/SUM('Valores Correntes'!$R56:$R59)</f>
        <v>0.85367318710298978</v>
      </c>
      <c r="AW57" s="40">
        <f>SUM('Valores Correntes'!Q56:Q59)/SUM('Valores Correntes'!$R56:$R59)</f>
        <v>0.14632681289701027</v>
      </c>
      <c r="AY57" s="3" t="s">
        <v>65</v>
      </c>
    </row>
    <row r="58" spans="2:51" x14ac:dyDescent="0.3">
      <c r="B58" s="3" t="s">
        <v>64</v>
      </c>
      <c r="C58" s="40">
        <f>SUM('Valores Correntes'!S57:S60)/SUM('Valores Correntes'!$R57:$R60)</f>
        <v>0.61956459903628613</v>
      </c>
      <c r="D58" s="40">
        <f>SUM('Valores Correntes'!T57:T60)/SUM('Valores Correntes'!$R57:$R60)</f>
        <v>0.19650638402855658</v>
      </c>
      <c r="E58" s="40">
        <f t="shared" si="1"/>
        <v>0.18796135029510241</v>
      </c>
      <c r="F58" s="40">
        <f>SUM('Valores Correntes'!U57:U60)/SUM('Valores Correntes'!$R57:$R60)</f>
        <v>0.19101958038645234</v>
      </c>
      <c r="G58" s="40">
        <f>SUM('Valores Correntes'!V57:V60)/SUM('Valores Correntes'!$R57:$R60)</f>
        <v>-3.0582300913499353E-3</v>
      </c>
      <c r="H58" s="40">
        <f>SUM('Valores Correntes'!W57:W60)/SUM('Valores Correntes'!$R57:$R60)</f>
        <v>0.10851371135038299</v>
      </c>
      <c r="I58" s="40">
        <f>SUM('Valores Correntes'!X57:X60)/SUM('Valores Correntes'!$R57:$R60)</f>
        <v>0.11254604471032804</v>
      </c>
      <c r="J58" s="40">
        <f>(SUM('Valores Correntes'!W57:W60)-SUM('Valores Correntes'!X57:X60))/SUM('Valores Correntes'!R57:R60)</f>
        <v>-4.0323333599450563E-3</v>
      </c>
      <c r="K58" s="41">
        <f>SUM('Valores Correntes'!R57:R60)/SUM('Valores Correntes'!R53:R56)-1</f>
        <v>7.1784694994044385E-2</v>
      </c>
      <c r="L58" t="str">
        <f t="shared" si="3"/>
        <v>2009.IV</v>
      </c>
      <c r="M58" s="41">
        <f t="shared" si="4"/>
        <v>7.1784694994044523E-2</v>
      </c>
      <c r="N58" s="39">
        <f>C54*(SUM('Valores Correntes'!S57:S60)/SUM('Valores Correntes'!S53:S56)-1)</f>
        <v>6.6731928147524613E-2</v>
      </c>
      <c r="O58" s="39">
        <f>D54*(SUM('Valores Correntes'!T57:T60)/SUM('Valores Correntes'!T53:T56)-1)</f>
        <v>2.2218606154587203E-2</v>
      </c>
      <c r="P58" s="39">
        <f>F54*(SUM('Valores Correntes'!U57:U60)/SUM('Valores Correntes'!U53:U56)-1)</f>
        <v>1.0878567157378631E-2</v>
      </c>
      <c r="Q58" s="39">
        <f>G54*(SUM('Valores Correntes'!V57:V60)/SUM('Valores Correntes'!V53:V56)-1)</f>
        <v>-2.5618297183275008E-2</v>
      </c>
      <c r="R58" s="39">
        <f>H54*(SUM('Valores Correntes'!W57:W60)/SUM('Valores Correntes'!W53:W56)-1)</f>
        <v>-1.9036670111568392E-2</v>
      </c>
      <c r="S58" s="39">
        <f>I54*(SUM('Valores Correntes'!X57:X60)/SUM('Valores Correntes'!X53:X56)-1)</f>
        <v>-1.6610560829397478E-2</v>
      </c>
      <c r="T58" s="40">
        <f>((SUM('Valores Correntes'!W57:W60)-SUM('Valores Correntes'!X57:X60))/(SUM('Valores Correntes'!W53:W56)-SUM('Valores Correntes'!X53:X56))-1)*J54</f>
        <v>-2.4261092821709156E-3</v>
      </c>
      <c r="U58" s="40">
        <v>8.6099999999999996E-2</v>
      </c>
      <c r="W58" t="s">
        <v>64</v>
      </c>
      <c r="X58" s="40">
        <f>SUM('Valores Correntes'!S57:S60)/SUM('Valores Correntes'!$R57:$R60)</f>
        <v>0.61956459903628613</v>
      </c>
      <c r="Y58" s="40">
        <f>SUM('Valores Correntes'!T57:T60)/SUM('Valores Correntes'!$R57:$R60)</f>
        <v>0.19650638402855658</v>
      </c>
      <c r="Z58" s="40">
        <f t="shared" si="2"/>
        <v>0.18796135029510241</v>
      </c>
      <c r="AA58" s="40">
        <f>SUM('Valores Correntes'!U57:U60)/SUM('Valores Correntes'!$R57:$R60)</f>
        <v>0.19101958038645234</v>
      </c>
      <c r="AB58" s="40">
        <f>SUM('Valores Correntes'!V57:V60)/SUM('Valores Correntes'!$R57:$R60)</f>
        <v>-3.0582300913499353E-3</v>
      </c>
      <c r="AC58" s="40">
        <f>SUM('Valores Correntes'!W57:W60)/SUM('Valores Correntes'!$R57:$R60)</f>
        <v>0.10851371135038299</v>
      </c>
      <c r="AD58" s="40">
        <f>SUM('Valores Correntes'!X57:X60)/SUM('Valores Correntes'!$R57:$R60)</f>
        <v>0.11254604471032804</v>
      </c>
      <c r="AE58" s="40">
        <f>(SUM('Valores Correntes'!W57:W60)-SUM('Valores Correntes'!X57:X60))/SUM('Valores Correntes'!R57:R60)</f>
        <v>-4.0323333599450563E-3</v>
      </c>
      <c r="AG58" s="3" t="s">
        <v>64</v>
      </c>
      <c r="AH58" s="40">
        <f>SUM('Valores Correntes'!B57:B60)/SUM('Valores Correntes'!$R57:$R60)</f>
        <v>4.4767739921445504E-2</v>
      </c>
      <c r="AI58" s="40">
        <f>SUM('Valores Correntes'!C57:C60)/SUM('Valores Correntes'!$R57:$R60)</f>
        <v>1.8813045525236934E-2</v>
      </c>
      <c r="AJ58" s="40">
        <f>SUM('Valores Correntes'!D57:D60)/SUM('Valores Correntes'!$R57:$R60)</f>
        <v>0.13059462149410986</v>
      </c>
      <c r="AK58" s="40">
        <f>SUM('Valores Correntes'!E57:E60)/SUM('Valores Correntes'!$R57:$R60)</f>
        <v>2.2986861987564979E-2</v>
      </c>
      <c r="AL58" s="40">
        <f>SUM('Valores Correntes'!F57:F60)/SUM('Valores Correntes'!$R57:$R60)</f>
        <v>4.639139725688924E-2</v>
      </c>
      <c r="AM58" s="40">
        <f>SUM('Valores Correntes'!G57:G60)/SUM('Valores Correntes'!$R57:$R60)</f>
        <v>0.21878592626380103</v>
      </c>
      <c r="AN58" s="40">
        <f>SUM('Valores Correntes'!H57:H60)/SUM('Valores Correntes'!$R57:$R60)</f>
        <v>0.10858374046094825</v>
      </c>
      <c r="AO58" s="40">
        <f>SUM('Valores Correntes'!I57:I60)/SUM('Valores Correntes'!$R57:$R60)</f>
        <v>3.2823664672627456E-2</v>
      </c>
      <c r="AP58" s="40">
        <f>SUM('Valores Correntes'!J57:J60)/SUM('Valores Correntes'!$R57:$R60)</f>
        <v>3.6655128442117421E-2</v>
      </c>
      <c r="AQ58" s="40">
        <f>SUM('Valores Correntes'!K57:K60)/SUM('Valores Correntes'!$R57:$R60)</f>
        <v>5.6282945572167752E-2</v>
      </c>
      <c r="AR58" s="40">
        <f>SUM('Valores Correntes'!L57:L60)/SUM('Valores Correntes'!$R57:$R60)</f>
        <v>7.4171636377631106E-2</v>
      </c>
      <c r="AS58" s="40">
        <f>SUM('Valores Correntes'!M57:M60)/SUM('Valores Correntes'!$R57:$R60)</f>
        <v>0.13676694561367714</v>
      </c>
      <c r="AT58" s="40">
        <f>SUM('Valores Correntes'!N57:N60)/SUM('Valores Correntes'!$R57:$R60)</f>
        <v>0.14616653105153035</v>
      </c>
      <c r="AU58" s="40">
        <f>SUM('Valores Correntes'!O57:O60)/SUM('Valores Correntes'!$R57:$R60)</f>
        <v>0.59145059219069951</v>
      </c>
      <c r="AV58" s="40">
        <f>SUM('Valores Correntes'!P57:P60)/SUM('Valores Correntes'!$R57:$R60)</f>
        <v>0.85500425837594596</v>
      </c>
      <c r="AW58" s="40">
        <f>SUM('Valores Correntes'!Q57:Q60)/SUM('Valores Correntes'!$R57:$R60)</f>
        <v>0.14499574162405404</v>
      </c>
      <c r="AY58" s="3" t="s">
        <v>64</v>
      </c>
    </row>
    <row r="59" spans="2:51" x14ac:dyDescent="0.3">
      <c r="B59" s="4" t="s">
        <v>63</v>
      </c>
      <c r="C59" s="40">
        <f>SUM('Valores Correntes'!S58:S61)/SUM('Valores Correntes'!$R58:$R61)</f>
        <v>0.61708643951278397</v>
      </c>
      <c r="D59" s="40">
        <f>SUM('Valores Correntes'!T58:T61)/SUM('Valores Correntes'!$R58:$R61)</f>
        <v>0.19292749443003648</v>
      </c>
      <c r="E59" s="40">
        <f t="shared" si="1"/>
        <v>0.19621134184813552</v>
      </c>
      <c r="F59" s="40">
        <f>SUM('Valores Correntes'!U58:U61)/SUM('Valores Correntes'!$R58:$R61)</f>
        <v>0.19626176345008126</v>
      </c>
      <c r="G59" s="40">
        <f>SUM('Valores Correntes'!V58:V61)/SUM('Valores Correntes'!$R58:$R61)</f>
        <v>-5.0421601945747069E-5</v>
      </c>
      <c r="H59" s="40">
        <f>SUM('Valores Correntes'!W58:W61)/SUM('Valores Correntes'!$R58:$R61)</f>
        <v>0.10425488740192082</v>
      </c>
      <c r="I59" s="40">
        <f>SUM('Valores Correntes'!X58:X61)/SUM('Valores Correntes'!$R58:$R61)</f>
        <v>0.11048016319287673</v>
      </c>
      <c r="J59" s="40">
        <f>(SUM('Valores Correntes'!W58:W61)-SUM('Valores Correntes'!X58:X61))/SUM('Valores Correntes'!R58:R61)</f>
        <v>-6.2252757909559064E-3</v>
      </c>
      <c r="K59" s="41">
        <f>SUM('Valores Correntes'!R58:R61)/SUM('Valores Correntes'!R54:R57)-1</f>
        <v>9.811255572366151E-2</v>
      </c>
      <c r="L59" t="str">
        <f t="shared" si="3"/>
        <v>2010.I</v>
      </c>
      <c r="M59" s="41">
        <f t="shared" si="4"/>
        <v>9.8112555723661621E-2</v>
      </c>
      <c r="N59" s="39">
        <f>C55*(SUM('Valores Correntes'!S58:S61)/SUM('Valores Correntes'!S54:S57)-1)</f>
        <v>7.5824489852868396E-2</v>
      </c>
      <c r="O59" s="39">
        <f>D55*(SUM('Valores Correntes'!T58:T61)/SUM('Valores Correntes'!T54:T57)-1)</f>
        <v>1.9078753818911592E-2</v>
      </c>
      <c r="P59" s="39">
        <f>F55*(SUM('Valores Correntes'!U58:U61)/SUM('Valores Correntes'!U54:U57)-1)</f>
        <v>2.3557175568032451E-2</v>
      </c>
      <c r="Q59" s="39">
        <f>G55*(SUM('Valores Correntes'!V58:V61)/SUM('Valores Correntes'!V54:V57)-1)</f>
        <v>-1.5503222125950709E-2</v>
      </c>
      <c r="R59" s="39">
        <f>H55*(SUM('Valores Correntes'!W58:W61)/SUM('Valores Correntes'!W54:W57)-1)</f>
        <v>-2.1170574169893874E-2</v>
      </c>
      <c r="S59" s="39">
        <f>I55*(SUM('Valores Correntes'!X58:X61)/SUM('Valores Correntes'!X54:X57)-1)</f>
        <v>-1.6325932779693762E-2</v>
      </c>
      <c r="T59" s="40">
        <f>((SUM('Valores Correntes'!W58:W61)-SUM('Valores Correntes'!X58:X61))/(SUM('Valores Correntes'!W54:W57)-SUM('Valores Correntes'!X54:X57))-1)*J55</f>
        <v>-4.8446413902001224E-3</v>
      </c>
      <c r="U59" s="40">
        <v>8.6099999999999996E-2</v>
      </c>
      <c r="W59" t="s">
        <v>63</v>
      </c>
      <c r="X59" s="40">
        <f>SUM('Valores Correntes'!S58:S61)/SUM('Valores Correntes'!$R58:$R61)</f>
        <v>0.61708643951278397</v>
      </c>
      <c r="Y59" s="40">
        <f>SUM('Valores Correntes'!T58:T61)/SUM('Valores Correntes'!$R58:$R61)</f>
        <v>0.19292749443003648</v>
      </c>
      <c r="Z59" s="40">
        <f t="shared" si="2"/>
        <v>0.19621134184813552</v>
      </c>
      <c r="AA59" s="40">
        <f>SUM('Valores Correntes'!U58:U61)/SUM('Valores Correntes'!$R58:$R61)</f>
        <v>0.19626176345008126</v>
      </c>
      <c r="AB59" s="40">
        <f>SUM('Valores Correntes'!V58:V61)/SUM('Valores Correntes'!$R58:$R61)</f>
        <v>-5.0421601945747069E-5</v>
      </c>
      <c r="AC59" s="40">
        <f>SUM('Valores Correntes'!W58:W61)/SUM('Valores Correntes'!$R58:$R61)</f>
        <v>0.10425488740192082</v>
      </c>
      <c r="AD59" s="40">
        <f>SUM('Valores Correntes'!X58:X61)/SUM('Valores Correntes'!$R58:$R61)</f>
        <v>0.11048016319287673</v>
      </c>
      <c r="AE59" s="40">
        <f>(SUM('Valores Correntes'!W58:W61)-SUM('Valores Correntes'!X58:X61))/SUM('Valores Correntes'!R58:R61)</f>
        <v>-6.2252757909559064E-3</v>
      </c>
      <c r="AG59" s="4" t="s">
        <v>63</v>
      </c>
      <c r="AH59" s="40">
        <f>SUM('Valores Correntes'!B58:B61)/SUM('Valores Correntes'!$R58:$R61)</f>
        <v>4.3830300502323664E-2</v>
      </c>
      <c r="AI59" s="40">
        <f>SUM('Valores Correntes'!C58:C61)/SUM('Valores Correntes'!$R58:$R61)</f>
        <v>1.8926008906844032E-2</v>
      </c>
      <c r="AJ59" s="40">
        <f>SUM('Valores Correntes'!D58:D61)/SUM('Valores Correntes'!$R58:$R61)</f>
        <v>0.13150138590465768</v>
      </c>
      <c r="AK59" s="40">
        <f>SUM('Valores Correntes'!E58:E61)/SUM('Valores Correntes'!$R58:$R61)</f>
        <v>2.2996484084485388E-2</v>
      </c>
      <c r="AL59" s="40">
        <f>SUM('Valores Correntes'!F58:F61)/SUM('Valores Correntes'!$R58:$R61)</f>
        <v>4.8654023769976157E-2</v>
      </c>
      <c r="AM59" s="40">
        <f>SUM('Valores Correntes'!G58:G61)/SUM('Valores Correntes'!$R58:$R61)</f>
        <v>0.22207790266596328</v>
      </c>
      <c r="AN59" s="40">
        <f>SUM('Valores Correntes'!H58:H61)/SUM('Valores Correntes'!$R58:$R61)</f>
        <v>0.10906339715246068</v>
      </c>
      <c r="AO59" s="40">
        <f>SUM('Valores Correntes'!I58:I61)/SUM('Valores Correntes'!$R58:$R61)</f>
        <v>3.3580258169337428E-2</v>
      </c>
      <c r="AP59" s="40">
        <f>SUM('Valores Correntes'!J58:J61)/SUM('Valores Correntes'!$R58:$R61)</f>
        <v>3.5681112736750106E-2</v>
      </c>
      <c r="AQ59" s="40">
        <f>SUM('Valores Correntes'!K58:K61)/SUM('Valores Correntes'!$R58:$R61)</f>
        <v>5.7384105218789665E-2</v>
      </c>
      <c r="AR59" s="40">
        <f>SUM('Valores Correntes'!L58:L61)/SUM('Valores Correntes'!$R58:$R61)</f>
        <v>7.3363586097443437E-2</v>
      </c>
      <c r="AS59" s="40">
        <f>SUM('Valores Correntes'!M58:M61)/SUM('Valores Correntes'!$R58:$R61)</f>
        <v>0.13557654971243066</v>
      </c>
      <c r="AT59" s="40">
        <f>SUM('Valores Correntes'!N58:N61)/SUM('Valores Correntes'!$R58:$R61)</f>
        <v>0.14287989396569092</v>
      </c>
      <c r="AU59" s="40">
        <f>SUM('Valores Correntes'!O58:O61)/SUM('Valores Correntes'!$R58:$R61)</f>
        <v>0.58752890305290284</v>
      </c>
      <c r="AV59" s="40">
        <f>SUM('Valores Correntes'!P58:P61)/SUM('Valores Correntes'!$R58:$R61)</f>
        <v>0.85343710622118973</v>
      </c>
      <c r="AW59" s="40">
        <f>SUM('Valores Correntes'!Q58:Q61)/SUM('Valores Correntes'!$R58:$R61)</f>
        <v>0.14656289377881024</v>
      </c>
      <c r="AY59" s="4" t="s">
        <v>63</v>
      </c>
    </row>
    <row r="60" spans="2:51" x14ac:dyDescent="0.3">
      <c r="B60" s="4" t="s">
        <v>62</v>
      </c>
      <c r="C60" s="40">
        <f>SUM('Valores Correntes'!S59:S62)/SUM('Valores Correntes'!$R59:$R62)</f>
        <v>0.61087229260579834</v>
      </c>
      <c r="D60" s="40">
        <f>SUM('Valores Correntes'!T59:T62)/SUM('Valores Correntes'!$R59:$R62)</f>
        <v>0.19148428455046596</v>
      </c>
      <c r="E60" s="40">
        <f t="shared" si="1"/>
        <v>0.20664565012776678</v>
      </c>
      <c r="F60" s="40">
        <f>SUM('Valores Correntes'!U59:U62)/SUM('Valores Correntes'!$R59:$R62)</f>
        <v>0.20137932752217566</v>
      </c>
      <c r="G60" s="40">
        <f>SUM('Valores Correntes'!V59:V62)/SUM('Valores Correntes'!$R59:$R62)</f>
        <v>5.2663226055911314E-3</v>
      </c>
      <c r="H60" s="40">
        <f>SUM('Valores Correntes'!W59:W62)/SUM('Valores Correntes'!$R59:$R62)</f>
        <v>0.10335020814582399</v>
      </c>
      <c r="I60" s="40">
        <f>SUM('Valores Correntes'!X59:X62)/SUM('Valores Correntes'!$R59:$R62)</f>
        <v>0.11235243542985519</v>
      </c>
      <c r="J60" s="40">
        <f>(SUM('Valores Correntes'!W59:W62)-SUM('Valores Correntes'!X59:X62))/SUM('Valores Correntes'!R59:R62)</f>
        <v>-9.0022272840312098E-3</v>
      </c>
      <c r="K60" s="41">
        <f>SUM('Valores Correntes'!R59:R62)/SUM('Valores Correntes'!R55:R58)-1</f>
        <v>0.13047660999077082</v>
      </c>
      <c r="L60" t="str">
        <f t="shared" si="3"/>
        <v>2010.II</v>
      </c>
      <c r="M60" s="41">
        <f t="shared" si="4"/>
        <v>0.13047660999077071</v>
      </c>
      <c r="N60" s="39">
        <f>C56*(SUM('Valores Correntes'!S59:S62)/SUM('Valores Correntes'!S55:S58)-1)</f>
        <v>8.0221719574284867E-2</v>
      </c>
      <c r="O60" s="39">
        <f>D56*(SUM('Valores Correntes'!T59:T62)/SUM('Valores Correntes'!T55:T58)-1)</f>
        <v>2.2267769041109511E-2</v>
      </c>
      <c r="P60" s="39">
        <f>F56*(SUM('Valores Correntes'!U59:U62)/SUM('Valores Correntes'!U55:U58)-1)</f>
        <v>3.7861059091681679E-2</v>
      </c>
      <c r="Q60" s="39">
        <f>G56*(SUM('Valores Correntes'!V59:V62)/SUM('Valores Correntes'!V55:V58)-1)</f>
        <v>1.5325624849754115E-5</v>
      </c>
      <c r="R60" s="39">
        <f>H56*(SUM('Valores Correntes'!W59:W62)/SUM('Valores Correntes'!W55:W58)-1)</f>
        <v>-1.5960862630885076E-2</v>
      </c>
      <c r="S60" s="39">
        <f>I56*(SUM('Valores Correntes'!X59:X62)/SUM('Valores Correntes'!X55:X58)-1)</f>
        <v>-6.0715992897299644E-3</v>
      </c>
      <c r="T60" s="40">
        <f>((SUM('Valores Correntes'!W59:W62)-SUM('Valores Correntes'!X59:X62))/(SUM('Valores Correntes'!W55:W58)-SUM('Valores Correntes'!X55:X58))-1)*J56</f>
        <v>-9.8892633411551169E-3</v>
      </c>
      <c r="U60" s="40">
        <v>9.9100000000000008E-2</v>
      </c>
      <c r="W60" t="s">
        <v>62</v>
      </c>
      <c r="X60" s="40">
        <f>SUM('Valores Correntes'!S59:S62)/SUM('Valores Correntes'!$R59:$R62)</f>
        <v>0.61087229260579834</v>
      </c>
      <c r="Y60" s="40">
        <f>SUM('Valores Correntes'!T59:T62)/SUM('Valores Correntes'!$R59:$R62)</f>
        <v>0.19148428455046596</v>
      </c>
      <c r="Z60" s="40">
        <f t="shared" si="2"/>
        <v>0.20664565012776678</v>
      </c>
      <c r="AA60" s="40">
        <f>SUM('Valores Correntes'!U59:U62)/SUM('Valores Correntes'!$R59:$R62)</f>
        <v>0.20137932752217566</v>
      </c>
      <c r="AB60" s="40">
        <f>SUM('Valores Correntes'!V59:V62)/SUM('Valores Correntes'!$R59:$R62)</f>
        <v>5.2663226055911314E-3</v>
      </c>
      <c r="AC60" s="40">
        <f>SUM('Valores Correntes'!W59:W62)/SUM('Valores Correntes'!$R59:$R62)</f>
        <v>0.10335020814582399</v>
      </c>
      <c r="AD60" s="40">
        <f>SUM('Valores Correntes'!X59:X62)/SUM('Valores Correntes'!$R59:$R62)</f>
        <v>0.11235243542985519</v>
      </c>
      <c r="AE60" s="40">
        <f>(SUM('Valores Correntes'!W59:W62)-SUM('Valores Correntes'!X59:X62))/SUM('Valores Correntes'!R59:R62)</f>
        <v>-9.0022272840312098E-3</v>
      </c>
      <c r="AG60" s="4" t="s">
        <v>62</v>
      </c>
      <c r="AH60" s="40">
        <f>SUM('Valores Correntes'!B59:B62)/SUM('Valores Correntes'!$R59:$R62)</f>
        <v>4.1962768225487952E-2</v>
      </c>
      <c r="AI60" s="40">
        <f>SUM('Valores Correntes'!C59:C62)/SUM('Valores Correntes'!$R59:$R62)</f>
        <v>2.2428304063114746E-2</v>
      </c>
      <c r="AJ60" s="40">
        <f>SUM('Valores Correntes'!D59:D62)/SUM('Valores Correntes'!$R59:$R62)</f>
        <v>0.13066915943551402</v>
      </c>
      <c r="AK60" s="40">
        <f>SUM('Valores Correntes'!E59:E62)/SUM('Valores Correntes'!$R59:$R62)</f>
        <v>2.2735868934207312E-2</v>
      </c>
      <c r="AL60" s="40">
        <f>SUM('Valores Correntes'!F59:F62)/SUM('Valores Correntes'!$R59:$R62)</f>
        <v>5.0939937190439898E-2</v>
      </c>
      <c r="AM60" s="40">
        <f>SUM('Valores Correntes'!G59:G62)/SUM('Valores Correntes'!$R59:$R62)</f>
        <v>0.22677326962327599</v>
      </c>
      <c r="AN60" s="40">
        <f>SUM('Valores Correntes'!H59:H62)/SUM('Valores Correntes'!$R59:$R62)</f>
        <v>0.10919370992087947</v>
      </c>
      <c r="AO60" s="40">
        <f>SUM('Valores Correntes'!I59:I62)/SUM('Valores Correntes'!$R59:$R62)</f>
        <v>3.4599213545655184E-2</v>
      </c>
      <c r="AP60" s="40">
        <f>SUM('Valores Correntes'!J59:J62)/SUM('Valores Correntes'!$R59:$R62)</f>
        <v>3.4490930656934822E-2</v>
      </c>
      <c r="AQ60" s="40">
        <f>SUM('Valores Correntes'!K59:K62)/SUM('Valores Correntes'!$R59:$R62)</f>
        <v>5.7615558115041647E-2</v>
      </c>
      <c r="AR60" s="40">
        <f>SUM('Valores Correntes'!L59:L62)/SUM('Valores Correntes'!$R59:$R62)</f>
        <v>7.2447473711036811E-2</v>
      </c>
      <c r="AS60" s="40">
        <f>SUM('Valores Correntes'!M59:M62)/SUM('Valores Correntes'!$R59:$R62)</f>
        <v>0.13348283805814434</v>
      </c>
      <c r="AT60" s="40">
        <f>SUM('Valores Correntes'!N59:N62)/SUM('Valores Correntes'!$R59:$R62)</f>
        <v>0.14074208587985279</v>
      </c>
      <c r="AU60" s="40">
        <f>SUM('Valores Correntes'!O59:O62)/SUM('Valores Correntes'!$R59:$R62)</f>
        <v>0.58257180988754498</v>
      </c>
      <c r="AV60" s="40">
        <f>SUM('Valores Correntes'!P59:P62)/SUM('Valores Correntes'!$R59:$R62)</f>
        <v>0.85130784773630896</v>
      </c>
      <c r="AW60" s="40">
        <f>SUM('Valores Correntes'!Q59:Q62)/SUM('Valores Correntes'!$R59:$R62)</f>
        <v>0.14869215226369084</v>
      </c>
      <c r="AY60" s="4" t="s">
        <v>62</v>
      </c>
    </row>
    <row r="61" spans="2:51" x14ac:dyDescent="0.3">
      <c r="B61" s="4" t="s">
        <v>61</v>
      </c>
      <c r="C61" s="40">
        <f>SUM('Valores Correntes'!S60:S63)/SUM('Valores Correntes'!$R60:$R63)</f>
        <v>0.60385778888479114</v>
      </c>
      <c r="D61" s="40">
        <f>SUM('Valores Correntes'!T60:T63)/SUM('Valores Correntes'!$R60:$R63)</f>
        <v>0.19006457202265403</v>
      </c>
      <c r="E61" s="40">
        <f t="shared" si="1"/>
        <v>0.21730961516792266</v>
      </c>
      <c r="F61" s="40">
        <f>SUM('Valores Correntes'!U60:U63)/SUM('Valores Correntes'!$R60:$R63)</f>
        <v>0.20490401598745239</v>
      </c>
      <c r="G61" s="40">
        <f>SUM('Valores Correntes'!V60:V63)/SUM('Valores Correntes'!$R60:$R63)</f>
        <v>1.2405599180470269E-2</v>
      </c>
      <c r="H61" s="40">
        <f>SUM('Valores Correntes'!W60:W63)/SUM('Valores Correntes'!$R60:$R63)</f>
        <v>0.10503685526310771</v>
      </c>
      <c r="I61" s="40">
        <f>SUM('Valores Correntes'!X60:X63)/SUM('Valores Correntes'!$R60:$R63)</f>
        <v>0.11626883133847551</v>
      </c>
      <c r="J61" s="40">
        <f>(SUM('Valores Correntes'!W60:W63)-SUM('Valores Correntes'!X60:X63))/SUM('Valores Correntes'!R60:R63)</f>
        <v>-1.1231976075367809E-2</v>
      </c>
      <c r="K61" s="41">
        <f>SUM('Valores Correntes'!R60:R63)/SUM('Valores Correntes'!R56:R59)-1</f>
        <v>0.16133013215829406</v>
      </c>
      <c r="L61" t="str">
        <f t="shared" si="3"/>
        <v>2010.III</v>
      </c>
      <c r="M61" s="41">
        <f t="shared" si="4"/>
        <v>0.16133013215829409</v>
      </c>
      <c r="N61" s="39">
        <f>C57*(SUM('Valores Correntes'!S60:S63)/SUM('Valores Correntes'!S56:S59)-1)</f>
        <v>8.1825806030324647E-2</v>
      </c>
      <c r="O61" s="39">
        <f>D57*(SUM('Valores Correntes'!T60:T63)/SUM('Valores Correntes'!T56:T59)-1)</f>
        <v>2.5021440894315836E-2</v>
      </c>
      <c r="P61" s="39">
        <f>F57*(SUM('Valores Correntes'!U60:U63)/SUM('Valores Correntes'!U56:U59)-1)</f>
        <v>4.9450657249702948E-2</v>
      </c>
      <c r="Q61" s="39">
        <f>G57*(SUM('Valores Correntes'!V60:V63)/SUM('Valores Correntes'!V56:V59)-1)</f>
        <v>1.6523619062460693E-2</v>
      </c>
      <c r="R61" s="39">
        <f>H57*(SUM('Valores Correntes'!W60:W63)/SUM('Valores Correntes'!W56:W59)-1)</f>
        <v>-2.1792609529989989E-3</v>
      </c>
      <c r="S61" s="39">
        <f>I57*(SUM('Valores Correntes'!X60:X63)/SUM('Valores Correntes'!X56:X59)-1)</f>
        <v>9.3121301255110339E-3</v>
      </c>
      <c r="T61" s="40">
        <f>((SUM('Valores Correntes'!W60:W63)-SUM('Valores Correntes'!X60:X63))/(SUM('Valores Correntes'!W56:W59)-SUM('Valores Correntes'!X56:X59))-1)*J57</f>
        <v>-1.1491391078510018E-2</v>
      </c>
      <c r="U61" s="40">
        <v>0.10619999999999999</v>
      </c>
      <c r="W61" t="s">
        <v>61</v>
      </c>
      <c r="X61" s="40">
        <f>SUM('Valores Correntes'!S60:S63)/SUM('Valores Correntes'!$R60:$R63)</f>
        <v>0.60385778888479114</v>
      </c>
      <c r="Y61" s="40">
        <f>SUM('Valores Correntes'!T60:T63)/SUM('Valores Correntes'!$R60:$R63)</f>
        <v>0.19006457202265403</v>
      </c>
      <c r="Z61" s="40">
        <f t="shared" si="2"/>
        <v>0.21730961516792266</v>
      </c>
      <c r="AA61" s="40">
        <f>SUM('Valores Correntes'!U60:U63)/SUM('Valores Correntes'!$R60:$R63)</f>
        <v>0.20490401598745239</v>
      </c>
      <c r="AB61" s="40">
        <f>SUM('Valores Correntes'!V60:V63)/SUM('Valores Correntes'!$R60:$R63)</f>
        <v>1.2405599180470269E-2</v>
      </c>
      <c r="AC61" s="40">
        <f>SUM('Valores Correntes'!W60:W63)/SUM('Valores Correntes'!$R60:$R63)</f>
        <v>0.10503685526310771</v>
      </c>
      <c r="AD61" s="40">
        <f>SUM('Valores Correntes'!X60:X63)/SUM('Valores Correntes'!$R60:$R63)</f>
        <v>0.11626883133847551</v>
      </c>
      <c r="AE61" s="40">
        <f>(SUM('Valores Correntes'!W60:W63)-SUM('Valores Correntes'!X60:X63))/SUM('Valores Correntes'!R60:R63)</f>
        <v>-1.1231976075367809E-2</v>
      </c>
      <c r="AG61" s="4" t="s">
        <v>61</v>
      </c>
      <c r="AH61" s="40">
        <f>SUM('Valores Correntes'!B60:B63)/SUM('Valores Correntes'!$R60:$R63)</f>
        <v>4.1378393455753046E-2</v>
      </c>
      <c r="AI61" s="40">
        <f>SUM('Valores Correntes'!C60:C63)/SUM('Valores Correntes'!$R60:$R63)</f>
        <v>2.616856217637465E-2</v>
      </c>
      <c r="AJ61" s="40">
        <f>SUM('Valores Correntes'!D60:D63)/SUM('Valores Correntes'!$R60:$R63)</f>
        <v>0.12992804001496619</v>
      </c>
      <c r="AK61" s="40">
        <f>SUM('Valores Correntes'!E60:E63)/SUM('Valores Correntes'!$R60:$R63)</f>
        <v>2.3653324625208152E-2</v>
      </c>
      <c r="AL61" s="40">
        <f>SUM('Valores Correntes'!F60:F63)/SUM('Valores Correntes'!$R60:$R63)</f>
        <v>5.2277911571959351E-2</v>
      </c>
      <c r="AM61" s="40">
        <f>SUM('Valores Correntes'!G60:G63)/SUM('Valores Correntes'!$R60:$R63)</f>
        <v>0.23202783838850832</v>
      </c>
      <c r="AN61" s="40">
        <f>SUM('Valores Correntes'!H60:H63)/SUM('Valores Correntes'!$R60:$R63)</f>
        <v>0.10781891921129994</v>
      </c>
      <c r="AO61" s="40">
        <f>SUM('Valores Correntes'!I60:I63)/SUM('Valores Correntes'!$R60:$R63)</f>
        <v>3.5231086989212811E-2</v>
      </c>
      <c r="AP61" s="40">
        <f>SUM('Valores Correntes'!J60:J63)/SUM('Valores Correntes'!$R60:$R63)</f>
        <v>3.3510629324982888E-2</v>
      </c>
      <c r="AQ61" s="40">
        <f>SUM('Valores Correntes'!K60:K63)/SUM('Valores Correntes'!$R60:$R63)</f>
        <v>5.7437438027216313E-2</v>
      </c>
      <c r="AR61" s="40">
        <f>SUM('Valores Correntes'!L60:L63)/SUM('Valores Correntes'!$R60:$R63)</f>
        <v>7.1273647007985552E-2</v>
      </c>
      <c r="AS61" s="40">
        <f>SUM('Valores Correntes'!M60:M63)/SUM('Valores Correntes'!$R60:$R63)</f>
        <v>0.13271256300036516</v>
      </c>
      <c r="AT61" s="40">
        <f>SUM('Valores Correntes'!N60:N63)/SUM('Valores Correntes'!$R60:$R63)</f>
        <v>0.13859003907400042</v>
      </c>
      <c r="AU61" s="40">
        <f>SUM('Valores Correntes'!O60:O63)/SUM('Valores Correntes'!$R60:$R63)</f>
        <v>0.57657432263506303</v>
      </c>
      <c r="AV61" s="40">
        <f>SUM('Valores Correntes'!P60:P63)/SUM('Valores Correntes'!$R60:$R63)</f>
        <v>0.84998055447932452</v>
      </c>
      <c r="AW61" s="40">
        <f>SUM('Valores Correntes'!Q60:Q63)/SUM('Valores Correntes'!$R60:$R63)</f>
        <v>0.15001944552067562</v>
      </c>
      <c r="AY61" s="4" t="s">
        <v>61</v>
      </c>
    </row>
    <row r="62" spans="2:51" x14ac:dyDescent="0.3">
      <c r="B62" s="4" t="s">
        <v>60</v>
      </c>
      <c r="C62" s="40">
        <f>SUM('Valores Correntes'!S61:S64)/SUM('Valores Correntes'!$R61:$R64)</f>
        <v>0.60222829167075054</v>
      </c>
      <c r="D62" s="40">
        <f>SUM('Valores Correntes'!T61:T64)/SUM('Valores Correntes'!$R61:$R64)</f>
        <v>0.19016857836184475</v>
      </c>
      <c r="E62" s="40">
        <f t="shared" si="1"/>
        <v>0.21801321557926026</v>
      </c>
      <c r="F62" s="40">
        <f>SUM('Valores Correntes'!U61:U64)/SUM('Valores Correntes'!$R61:$R64)</f>
        <v>0.20534673650310134</v>
      </c>
      <c r="G62" s="40">
        <f>SUM('Valores Correntes'!V61:V64)/SUM('Valores Correntes'!$R61:$R64)</f>
        <v>1.2666479076158917E-2</v>
      </c>
      <c r="H62" s="40">
        <f>SUM('Valores Correntes'!W61:W64)/SUM('Valores Correntes'!$R61:$R64)</f>
        <v>0.10865584776017626</v>
      </c>
      <c r="I62" s="40">
        <f>SUM('Valores Correntes'!X61:X64)/SUM('Valores Correntes'!$R61:$R64)</f>
        <v>0.11906593337203168</v>
      </c>
      <c r="J62" s="40">
        <f>(SUM('Valores Correntes'!W61:W64)-SUM('Valores Correntes'!X61:X64))/SUM('Valores Correntes'!R61:R64)</f>
        <v>-1.0410085611855434E-2</v>
      </c>
      <c r="K62" s="41">
        <f>SUM('Valores Correntes'!R61:R64)/SUM('Valores Correntes'!R57:R60)-1</f>
        <v>0.16585692089010884</v>
      </c>
      <c r="L62" t="str">
        <f t="shared" si="3"/>
        <v>2010.IV</v>
      </c>
      <c r="M62" s="41">
        <f t="shared" si="4"/>
        <v>0.16585692089010895</v>
      </c>
      <c r="N62" s="39">
        <f>C58*(SUM('Valores Correntes'!S61:S64)/SUM('Valores Correntes'!S57:S60)-1)</f>
        <v>8.2547422763885464E-2</v>
      </c>
      <c r="O62" s="39">
        <f>D58*(SUM('Valores Correntes'!T61:T64)/SUM('Valores Correntes'!T57:T60)-1)</f>
        <v>2.5202969190433147E-2</v>
      </c>
      <c r="P62" s="39">
        <f>F58*(SUM('Valores Correntes'!U61:U64)/SUM('Valores Correntes'!U57:U60)-1)</f>
        <v>4.8385333547885913E-2</v>
      </c>
      <c r="Q62" s="39">
        <f>G58*(SUM('Valores Correntes'!V61:V64)/SUM('Valores Correntes'!V57:V60)-1)</f>
        <v>1.7825532385599561E-2</v>
      </c>
      <c r="R62" s="39">
        <f>H58*(SUM('Valores Correntes'!W61:W64)/SUM('Valores Correntes'!W57:W60)-1)</f>
        <v>1.8163460756000529E-2</v>
      </c>
      <c r="S62" s="39">
        <f>I58*(SUM('Valores Correntes'!X61:X64)/SUM('Valores Correntes'!X57:X60)-1)</f>
        <v>2.6267797753695678E-2</v>
      </c>
      <c r="T62" s="40">
        <f>((SUM('Valores Correntes'!W61:W64)-SUM('Valores Correntes'!X61:X64))/(SUM('Valores Correntes'!W57:W60)-SUM('Valores Correntes'!X57:X60))-1)*J58</f>
        <v>-8.1043369976951454E-3</v>
      </c>
      <c r="U62" s="40">
        <v>0.10640000000000001</v>
      </c>
      <c r="W62" t="s">
        <v>60</v>
      </c>
      <c r="X62" s="40">
        <f>SUM('Valores Correntes'!S61:S64)/SUM('Valores Correntes'!$R61:$R64)</f>
        <v>0.60222829167075054</v>
      </c>
      <c r="Y62" s="40">
        <f>SUM('Valores Correntes'!T61:T64)/SUM('Valores Correntes'!$R61:$R64)</f>
        <v>0.19016857836184475</v>
      </c>
      <c r="Z62" s="40">
        <f t="shared" si="2"/>
        <v>0.21801321557926026</v>
      </c>
      <c r="AA62" s="40">
        <f>SUM('Valores Correntes'!U61:U64)/SUM('Valores Correntes'!$R61:$R64)</f>
        <v>0.20534673650310134</v>
      </c>
      <c r="AB62" s="40">
        <f>SUM('Valores Correntes'!V61:V64)/SUM('Valores Correntes'!$R61:$R64)</f>
        <v>1.2666479076158917E-2</v>
      </c>
      <c r="AC62" s="40">
        <f>SUM('Valores Correntes'!W61:W64)/SUM('Valores Correntes'!$R61:$R64)</f>
        <v>0.10865584776017626</v>
      </c>
      <c r="AD62" s="40">
        <f>SUM('Valores Correntes'!X61:X64)/SUM('Valores Correntes'!$R61:$R64)</f>
        <v>0.11906593337203168</v>
      </c>
      <c r="AE62" s="40">
        <f>(SUM('Valores Correntes'!W61:W64)-SUM('Valores Correntes'!X61:X64))/SUM('Valores Correntes'!R61:R64)</f>
        <v>-1.0410085611855434E-2</v>
      </c>
      <c r="AG62" s="4" t="s">
        <v>60</v>
      </c>
      <c r="AH62" s="40">
        <f>SUM('Valores Correntes'!B61:B64)/SUM('Valores Correntes'!$R61:$R64)</f>
        <v>4.1157564864705475E-2</v>
      </c>
      <c r="AI62" s="40">
        <f>SUM('Valores Correntes'!C61:C64)/SUM('Valores Correntes'!$R61:$R64)</f>
        <v>2.8298849636573538E-2</v>
      </c>
      <c r="AJ62" s="40">
        <f>SUM('Valores Correntes'!D61:D64)/SUM('Valores Correntes'!$R61:$R64)</f>
        <v>0.12721859610630643</v>
      </c>
      <c r="AK62" s="40">
        <f>SUM('Valores Correntes'!E61:E64)/SUM('Valores Correntes'!$R61:$R64)</f>
        <v>2.3910874510066561E-2</v>
      </c>
      <c r="AL62" s="40">
        <f>SUM('Valores Correntes'!F61:F64)/SUM('Valores Correntes'!$R61:$R64)</f>
        <v>5.3251453295649044E-2</v>
      </c>
      <c r="AM62" s="40">
        <f>SUM('Valores Correntes'!G61:G64)/SUM('Valores Correntes'!$R61:$R64)</f>
        <v>0.23267977354859556</v>
      </c>
      <c r="AN62" s="40">
        <f>SUM('Valores Correntes'!H61:H64)/SUM('Valores Correntes'!$R61:$R64)</f>
        <v>0.10711409893228267</v>
      </c>
      <c r="AO62" s="40">
        <f>SUM('Valores Correntes'!I61:I64)/SUM('Valores Correntes'!$R61:$R64)</f>
        <v>3.6455372528837168E-2</v>
      </c>
      <c r="AP62" s="40">
        <f>SUM('Valores Correntes'!J61:J64)/SUM('Valores Correntes'!$R61:$R64)</f>
        <v>3.2564843654869453E-2</v>
      </c>
      <c r="AQ62" s="40">
        <f>SUM('Valores Correntes'!K61:K64)/SUM('Valores Correntes'!$R61:$R64)</f>
        <v>5.7789460052017037E-2</v>
      </c>
      <c r="AR62" s="40">
        <f>SUM('Valores Correntes'!L61:L64)/SUM('Valores Correntes'!$R61:$R64)</f>
        <v>7.0620382138122356E-2</v>
      </c>
      <c r="AS62" s="40">
        <f>SUM('Valores Correntes'!M61:M64)/SUM('Valores Correntes'!$R61:$R64)</f>
        <v>0.13317379712096072</v>
      </c>
      <c r="AT62" s="40">
        <f>SUM('Valores Correntes'!N61:N64)/SUM('Valores Correntes'!$R61:$R64)</f>
        <v>0.13841126527568973</v>
      </c>
      <c r="AU62" s="40">
        <f>SUM('Valores Correntes'!O61:O64)/SUM('Valores Correntes'!$R61:$R64)</f>
        <v>0.57612921970277908</v>
      </c>
      <c r="AV62" s="40">
        <f>SUM('Valores Correntes'!P61:P64)/SUM('Valores Correntes'!$R61:$R64)</f>
        <v>0.84996655811608013</v>
      </c>
      <c r="AW62" s="40">
        <f>SUM('Valores Correntes'!Q61:Q64)/SUM('Valores Correntes'!$R61:$R64)</f>
        <v>0.15003344188391998</v>
      </c>
      <c r="AY62" s="4" t="s">
        <v>60</v>
      </c>
    </row>
    <row r="63" spans="2:51" x14ac:dyDescent="0.3">
      <c r="B63" s="3" t="s">
        <v>59</v>
      </c>
      <c r="C63" s="40">
        <f>SUM('Valores Correntes'!S62:S65)/SUM('Valores Correntes'!$R62:$R65)</f>
        <v>0.60193526643152695</v>
      </c>
      <c r="D63" s="40">
        <f>SUM('Valores Correntes'!T62:T65)/SUM('Valores Correntes'!$R62:$R65)</f>
        <v>0.18750756218087045</v>
      </c>
      <c r="E63" s="40">
        <f t="shared" si="1"/>
        <v>0.22017098684817199</v>
      </c>
      <c r="F63" s="40">
        <f>SUM('Valores Correntes'!U62:U65)/SUM('Valores Correntes'!$R62:$R65)</f>
        <v>0.20666149301769016</v>
      </c>
      <c r="G63" s="40">
        <f>SUM('Valores Correntes'!V62:V65)/SUM('Valores Correntes'!$R62:$R65)</f>
        <v>1.3509493830481842E-2</v>
      </c>
      <c r="H63" s="40">
        <f>SUM('Valores Correntes'!W62:W65)/SUM('Valores Correntes'!$R62:$R65)</f>
        <v>0.10935385922217664</v>
      </c>
      <c r="I63" s="40">
        <f>SUM('Valores Correntes'!X62:X65)/SUM('Valores Correntes'!$R62:$R65)</f>
        <v>0.11896767468274609</v>
      </c>
      <c r="J63" s="40">
        <f>(SUM('Valores Correntes'!W62:W65)-SUM('Valores Correntes'!X62:X65))/SUM('Valores Correntes'!R62:R65)</f>
        <v>-9.6138154605694606E-3</v>
      </c>
      <c r="K63" s="41">
        <f>SUM('Valores Correntes'!R62:R65)/SUM('Valores Correntes'!R58:R61)-1</f>
        <v>0.15957874049639487</v>
      </c>
      <c r="L63" t="str">
        <f t="shared" si="3"/>
        <v>2011.I</v>
      </c>
      <c r="M63" s="41">
        <f t="shared" si="4"/>
        <v>0.15957874049639476</v>
      </c>
      <c r="N63" s="39">
        <f>C59*(SUM('Valores Correntes'!S62:S65)/SUM('Valores Correntes'!S58:S61)-1)</f>
        <v>8.0904898596247984E-2</v>
      </c>
      <c r="O63" s="39">
        <f>D59*(SUM('Valores Correntes'!T62:T65)/SUM('Valores Correntes'!T58:T61)-1)</f>
        <v>2.4502288357206692E-2</v>
      </c>
      <c r="P63" s="39">
        <f>F59*(SUM('Valores Correntes'!U62:U65)/SUM('Valores Correntes'!U58:U61)-1)</f>
        <v>4.3378510332476382E-2</v>
      </c>
      <c r="Q63" s="39">
        <f>G59*(SUM('Valores Correntes'!V62:V65)/SUM('Valores Correntes'!V58:V61)-1)</f>
        <v>1.57157434426397E-2</v>
      </c>
      <c r="R63" s="39">
        <f>H59*(SUM('Valores Correntes'!W62:W65)/SUM('Valores Correntes'!W58:W61)-1)</f>
        <v>2.2549522943350817E-2</v>
      </c>
      <c r="S63" s="39">
        <f>I59*(SUM('Valores Correntes'!X62:X65)/SUM('Valores Correntes'!X58:X61)-1)</f>
        <v>2.7472223175526823E-2</v>
      </c>
      <c r="T63" s="40">
        <f>((SUM('Valores Correntes'!W62:W65)-SUM('Valores Correntes'!X62:X65))/(SUM('Valores Correntes'!W58:W61)-SUM('Valores Correntes'!X58:X61))-1)*J59</f>
        <v>-4.9227002321759966E-3</v>
      </c>
      <c r="U63" s="40">
        <v>0.11599999999999999</v>
      </c>
      <c r="W63" t="s">
        <v>59</v>
      </c>
      <c r="X63" s="40">
        <f>SUM('Valores Correntes'!S62:S65)/SUM('Valores Correntes'!$R62:$R65)</f>
        <v>0.60193526643152695</v>
      </c>
      <c r="Y63" s="40">
        <f>SUM('Valores Correntes'!T62:T65)/SUM('Valores Correntes'!$R62:$R65)</f>
        <v>0.18750756218087045</v>
      </c>
      <c r="Z63" s="40">
        <f t="shared" si="2"/>
        <v>0.22017098684817199</v>
      </c>
      <c r="AA63" s="40">
        <f>SUM('Valores Correntes'!U62:U65)/SUM('Valores Correntes'!$R62:$R65)</f>
        <v>0.20666149301769016</v>
      </c>
      <c r="AB63" s="40">
        <f>SUM('Valores Correntes'!V62:V65)/SUM('Valores Correntes'!$R62:$R65)</f>
        <v>1.3509493830481842E-2</v>
      </c>
      <c r="AC63" s="40">
        <f>SUM('Valores Correntes'!W62:W65)/SUM('Valores Correntes'!$R62:$R65)</f>
        <v>0.10935385922217664</v>
      </c>
      <c r="AD63" s="40">
        <f>SUM('Valores Correntes'!X62:X65)/SUM('Valores Correntes'!$R62:$R65)</f>
        <v>0.11896767468274609</v>
      </c>
      <c r="AE63" s="40">
        <f>(SUM('Valores Correntes'!W62:W65)-SUM('Valores Correntes'!X62:X65))/SUM('Valores Correntes'!R62:R65)</f>
        <v>-9.6138154605694606E-3</v>
      </c>
      <c r="AG63" s="3" t="s">
        <v>59</v>
      </c>
      <c r="AH63" s="40">
        <f>SUM('Valores Correntes'!B62:B65)/SUM('Valores Correntes'!$R62:$R65)</f>
        <v>4.2307696614796018E-2</v>
      </c>
      <c r="AI63" s="40">
        <f>SUM('Valores Correntes'!C62:C65)/SUM('Valores Correntes'!$R62:$R65)</f>
        <v>3.0375321204885258E-2</v>
      </c>
      <c r="AJ63" s="40">
        <f>SUM('Valores Correntes'!D62:D65)/SUM('Valores Correntes'!$R62:$R65)</f>
        <v>0.12616444366366905</v>
      </c>
      <c r="AK63" s="40">
        <f>SUM('Valores Correntes'!E62:E65)/SUM('Valores Correntes'!$R62:$R65)</f>
        <v>2.403255819677394E-2</v>
      </c>
      <c r="AL63" s="40">
        <f>SUM('Valores Correntes'!F62:F65)/SUM('Valores Correntes'!$R62:$R65)</f>
        <v>5.3513142728258883E-2</v>
      </c>
      <c r="AM63" s="40">
        <f>SUM('Valores Correntes'!G62:G65)/SUM('Valores Correntes'!$R62:$R65)</f>
        <v>0.23408546579358713</v>
      </c>
      <c r="AN63" s="40">
        <f>SUM('Valores Correntes'!H62:H65)/SUM('Valores Correntes'!$R62:$R65)</f>
        <v>0.10739936902967412</v>
      </c>
      <c r="AO63" s="40">
        <f>SUM('Valores Correntes'!I62:I65)/SUM('Valores Correntes'!$R62:$R65)</f>
        <v>3.6714730095140626E-2</v>
      </c>
      <c r="AP63" s="40">
        <f>SUM('Valores Correntes'!J62:J65)/SUM('Valores Correntes'!$R62:$R65)</f>
        <v>3.1919364553745194E-2</v>
      </c>
      <c r="AQ63" s="40">
        <f>SUM('Valores Correntes'!K62:K65)/SUM('Valores Correntes'!$R62:$R65)</f>
        <v>5.7276611838168262E-2</v>
      </c>
      <c r="AR63" s="40">
        <f>SUM('Valores Correntes'!L62:L65)/SUM('Valores Correntes'!$R62:$R65)</f>
        <v>7.0338919060319874E-2</v>
      </c>
      <c r="AS63" s="40">
        <f>SUM('Valores Correntes'!M62:M65)/SUM('Valores Correntes'!$R62:$R65)</f>
        <v>0.13252354437898667</v>
      </c>
      <c r="AT63" s="40">
        <f>SUM('Valores Correntes'!N62:N65)/SUM('Valores Correntes'!$R62:$R65)</f>
        <v>0.13678452200347899</v>
      </c>
      <c r="AU63" s="40">
        <f>SUM('Valores Correntes'!O62:O65)/SUM('Valores Correntes'!$R62:$R65)</f>
        <v>0.57295706095951371</v>
      </c>
      <c r="AV63" s="40">
        <f>SUM('Valores Correntes'!P62:P65)/SUM('Valores Correntes'!$R62:$R65)</f>
        <v>0.84935022336789689</v>
      </c>
      <c r="AW63" s="40">
        <f>SUM('Valores Correntes'!Q62:Q65)/SUM('Valores Correntes'!$R62:$R65)</f>
        <v>0.15064977663210311</v>
      </c>
      <c r="AY63" s="3" t="s">
        <v>59</v>
      </c>
    </row>
    <row r="64" spans="2:51" x14ac:dyDescent="0.3">
      <c r="B64" s="3" t="s">
        <v>58</v>
      </c>
      <c r="C64" s="40">
        <f>SUM('Valores Correntes'!S63:S66)/SUM('Valores Correntes'!$R63:$R66)</f>
        <v>0.6005562526254401</v>
      </c>
      <c r="D64" s="40">
        <f>SUM('Valores Correntes'!T63:T66)/SUM('Valores Correntes'!$R63:$R66)</f>
        <v>0.18738359832653251</v>
      </c>
      <c r="E64" s="40">
        <f t="shared" si="1"/>
        <v>0.22136154397752011</v>
      </c>
      <c r="F64" s="40">
        <f>SUM('Valores Correntes'!U63:U66)/SUM('Valores Correntes'!$R63:$R66)</f>
        <v>0.20620594965313846</v>
      </c>
      <c r="G64" s="40">
        <f>SUM('Valores Correntes'!V63:V66)/SUM('Valores Correntes'!$R63:$R66)</f>
        <v>1.5155594324381662E-2</v>
      </c>
      <c r="H64" s="40">
        <f>SUM('Valores Correntes'!W63:W66)/SUM('Valores Correntes'!$R63:$R66)</f>
        <v>0.11034170683670927</v>
      </c>
      <c r="I64" s="40">
        <f>SUM('Valores Correntes'!X63:X66)/SUM('Valores Correntes'!$R63:$R66)</f>
        <v>0.11964310176620195</v>
      </c>
      <c r="J64" s="40">
        <f>(SUM('Valores Correntes'!W63:W66)-SUM('Valores Correntes'!X63:X66))/SUM('Valores Correntes'!R63:R66)</f>
        <v>-9.3013949294926818E-3</v>
      </c>
      <c r="K64" s="41">
        <f>SUM('Valores Correntes'!R63:R66)/SUM('Valores Correntes'!R59:R62)-1</f>
        <v>0.15390930427838456</v>
      </c>
      <c r="L64" t="str">
        <f t="shared" si="3"/>
        <v>2011.II</v>
      </c>
      <c r="M64" s="41">
        <f t="shared" si="4"/>
        <v>0.15390930427838467</v>
      </c>
      <c r="N64" s="39">
        <f>C60*(SUM('Valores Correntes'!S63:S66)/SUM('Valores Correntes'!S59:S62)-1)</f>
        <v>8.2115155041257007E-2</v>
      </c>
      <c r="O64" s="39">
        <f>D60*(SUM('Valores Correntes'!T63:T66)/SUM('Valores Correntes'!T59:T62)-1)</f>
        <v>2.4739393027683406E-2</v>
      </c>
      <c r="P64" s="39">
        <f>F60*(SUM('Valores Correntes'!U63:U66)/SUM('Valores Correntes'!U59:U62)-1)</f>
        <v>3.6563636380140901E-2</v>
      </c>
      <c r="Q64" s="39">
        <f>G60*(SUM('Valores Correntes'!V63:V66)/SUM('Valores Correntes'!V59:V62)-1)</f>
        <v>1.2221858697181547E-2</v>
      </c>
      <c r="R64" s="39">
        <f>H60*(SUM('Valores Correntes'!W63:W66)/SUM('Valores Correntes'!W59:W62)-1)</f>
        <v>2.3974114023012676E-2</v>
      </c>
      <c r="S64" s="39">
        <f>I60*(SUM('Valores Correntes'!X63:X66)/SUM('Valores Correntes'!X59:X62)-1)</f>
        <v>2.5704852890890854E-2</v>
      </c>
      <c r="T64" s="40">
        <f>((SUM('Valores Correntes'!W63:W66)-SUM('Valores Correntes'!X63:X66))/(SUM('Valores Correntes'!W59:W62)-SUM('Valores Correntes'!X59:X62))-1)*J60</f>
        <v>-1.7307388678781844E-3</v>
      </c>
      <c r="U64" s="40">
        <v>0.12050000000000001</v>
      </c>
      <c r="W64" t="s">
        <v>58</v>
      </c>
      <c r="X64" s="40">
        <f>SUM('Valores Correntes'!S63:S66)/SUM('Valores Correntes'!$R63:$R66)</f>
        <v>0.6005562526254401</v>
      </c>
      <c r="Y64" s="40">
        <f>SUM('Valores Correntes'!T63:T66)/SUM('Valores Correntes'!$R63:$R66)</f>
        <v>0.18738359832653251</v>
      </c>
      <c r="Z64" s="40">
        <f t="shared" si="2"/>
        <v>0.22136154397752011</v>
      </c>
      <c r="AA64" s="40">
        <f>SUM('Valores Correntes'!U63:U66)/SUM('Valores Correntes'!$R63:$R66)</f>
        <v>0.20620594965313846</v>
      </c>
      <c r="AB64" s="40">
        <f>SUM('Valores Correntes'!V63:V66)/SUM('Valores Correntes'!$R63:$R66)</f>
        <v>1.5155594324381662E-2</v>
      </c>
      <c r="AC64" s="40">
        <f>SUM('Valores Correntes'!W63:W66)/SUM('Valores Correntes'!$R63:$R66)</f>
        <v>0.11034170683670927</v>
      </c>
      <c r="AD64" s="40">
        <f>SUM('Valores Correntes'!X63:X66)/SUM('Valores Correntes'!$R63:$R66)</f>
        <v>0.11964310176620195</v>
      </c>
      <c r="AE64" s="40">
        <f>(SUM('Valores Correntes'!W63:W66)-SUM('Valores Correntes'!X63:X66))/SUM('Valores Correntes'!R63:R66)</f>
        <v>-9.3013949294926818E-3</v>
      </c>
      <c r="AG64" s="3" t="s">
        <v>58</v>
      </c>
      <c r="AH64" s="40">
        <f>SUM('Valores Correntes'!B63:B66)/SUM('Valores Correntes'!$R63:$R66)</f>
        <v>4.4095444741188421E-2</v>
      </c>
      <c r="AI64" s="40">
        <f>SUM('Valores Correntes'!C63:C66)/SUM('Valores Correntes'!$R63:$R66)</f>
        <v>3.2388819347333668E-2</v>
      </c>
      <c r="AJ64" s="40">
        <f>SUM('Valores Correntes'!D63:D66)/SUM('Valores Correntes'!$R63:$R66)</f>
        <v>0.12348887614678666</v>
      </c>
      <c r="AK64" s="40">
        <f>SUM('Valores Correntes'!E63:E66)/SUM('Valores Correntes'!$R63:$R66)</f>
        <v>2.4089616524553024E-2</v>
      </c>
      <c r="AL64" s="40">
        <f>SUM('Valores Correntes'!F63:F66)/SUM('Valores Correntes'!$R63:$R66)</f>
        <v>5.3126958208729189E-2</v>
      </c>
      <c r="AM64" s="40">
        <f>SUM('Valores Correntes'!G63:G66)/SUM('Valores Correntes'!$R63:$R66)</f>
        <v>0.23309427022740253</v>
      </c>
      <c r="AN64" s="40">
        <f>SUM('Valores Correntes'!H63:H66)/SUM('Valores Correntes'!$R63:$R66)</f>
        <v>0.10704900487553276</v>
      </c>
      <c r="AO64" s="40">
        <f>SUM('Valores Correntes'!I63:I66)/SUM('Valores Correntes'!$R63:$R66)</f>
        <v>3.6849161533874464E-2</v>
      </c>
      <c r="AP64" s="40">
        <f>SUM('Valores Correntes'!J63:J66)/SUM('Valores Correntes'!$R63:$R66)</f>
        <v>3.1592217523122142E-2</v>
      </c>
      <c r="AQ64" s="40">
        <f>SUM('Valores Correntes'!K63:K66)/SUM('Valores Correntes'!$R63:$R66)</f>
        <v>5.6751960586686731E-2</v>
      </c>
      <c r="AR64" s="40">
        <f>SUM('Valores Correntes'!L63:L66)/SUM('Valores Correntes'!$R63:$R66)</f>
        <v>7.0236185788778438E-2</v>
      </c>
      <c r="AS64" s="40">
        <f>SUM('Valores Correntes'!M63:M66)/SUM('Valores Correntes'!$R63:$R66)</f>
        <v>0.13369631200768187</v>
      </c>
      <c r="AT64" s="40">
        <f>SUM('Valores Correntes'!N63:N66)/SUM('Valores Correntes'!$R63:$R66)</f>
        <v>0.13673531539066183</v>
      </c>
      <c r="AU64" s="40">
        <f>SUM('Valores Correntes'!O63:O66)/SUM('Valores Correntes'!$R63:$R66)</f>
        <v>0.57291015770633835</v>
      </c>
      <c r="AV64" s="40">
        <f>SUM('Valores Correntes'!P63:P66)/SUM('Valores Correntes'!$R63:$R66)</f>
        <v>0.85009987267492926</v>
      </c>
      <c r="AW64" s="40">
        <f>SUM('Valores Correntes'!Q63:Q66)/SUM('Valores Correntes'!$R63:$R66)</f>
        <v>0.14990012732507088</v>
      </c>
      <c r="AY64" s="3" t="s">
        <v>58</v>
      </c>
    </row>
    <row r="65" spans="2:51" x14ac:dyDescent="0.3">
      <c r="B65" s="3" t="s">
        <v>57</v>
      </c>
      <c r="C65" s="40">
        <f>SUM('Valores Correntes'!S64:S67)/SUM('Valores Correntes'!$R64:$R67)</f>
        <v>0.60129959455363691</v>
      </c>
      <c r="D65" s="40">
        <f>SUM('Valores Correntes'!T64:T67)/SUM('Valores Correntes'!$R64:$R67)</f>
        <v>0.18683381100067242</v>
      </c>
      <c r="E65" s="40">
        <f t="shared" si="1"/>
        <v>0.2190163449119884</v>
      </c>
      <c r="F65" s="40">
        <f>SUM('Valores Correntes'!U64:U67)/SUM('Valores Correntes'!$R64:$R67)</f>
        <v>0.20590948416658389</v>
      </c>
      <c r="G65" s="40">
        <f>SUM('Valores Correntes'!V64:V67)/SUM('Valores Correntes'!$R64:$R67)</f>
        <v>1.3106860745404526E-2</v>
      </c>
      <c r="H65" s="40">
        <f>SUM('Valores Correntes'!W64:W67)/SUM('Valores Correntes'!$R64:$R67)</f>
        <v>0.11273778066807696</v>
      </c>
      <c r="I65" s="40">
        <f>SUM('Valores Correntes'!X64:X67)/SUM('Valores Correntes'!$R64:$R67)</f>
        <v>0.11988753113437467</v>
      </c>
      <c r="J65" s="40">
        <f>(SUM('Valores Correntes'!W64:W67)-SUM('Valores Correntes'!X64:X67))/SUM('Valores Correntes'!R64:R67)</f>
        <v>-7.1497504662977043E-3</v>
      </c>
      <c r="K65" s="41">
        <f>SUM('Valores Correntes'!R64:R67)/SUM('Valores Correntes'!R60:R63)-1</f>
        <v>0.13976596453271628</v>
      </c>
      <c r="L65" t="str">
        <f t="shared" si="3"/>
        <v>2011.III</v>
      </c>
      <c r="M65" s="41">
        <f t="shared" si="4"/>
        <v>0.13976596453271625</v>
      </c>
      <c r="N65" s="39">
        <f>C61*(SUM('Valores Correntes'!S64:S67)/SUM('Valores Correntes'!S60:S63)-1)</f>
        <v>8.1483023474766048E-2</v>
      </c>
      <c r="O65" s="39">
        <f>D61*(SUM('Valores Correntes'!T64:T67)/SUM('Valores Correntes'!T60:T63)-1)</f>
        <v>2.2882246779850578E-2</v>
      </c>
      <c r="P65" s="39">
        <f>F61*(SUM('Valores Correntes'!U64:U67)/SUM('Valores Correntes'!U60:U63)-1)</f>
        <v>2.9784605840108155E-2</v>
      </c>
      <c r="Q65" s="39">
        <f>G61*(SUM('Valores Correntes'!V64:V67)/SUM('Valores Correntes'!V60:V63)-1)</f>
        <v>2.5331545990117184E-3</v>
      </c>
      <c r="R65" s="39">
        <f>H61*(SUM('Valores Correntes'!W64:W67)/SUM('Valores Correntes'!W60:W63)-1)</f>
        <v>2.3457830059320839E-2</v>
      </c>
      <c r="S65" s="39">
        <f>I61*(SUM('Valores Correntes'!X64:X67)/SUM('Valores Correntes'!X60:X63)-1)</f>
        <v>2.0374896220341065E-2</v>
      </c>
      <c r="T65" s="40">
        <f>((SUM('Valores Correntes'!W64:W67)-SUM('Valores Correntes'!X64:X67))/(SUM('Valores Correntes'!W60:W63)-SUM('Valores Correntes'!X60:X63))-1)*J61</f>
        <v>3.0829338389797675E-3</v>
      </c>
      <c r="U65" s="40">
        <v>0.1188</v>
      </c>
      <c r="W65" t="s">
        <v>57</v>
      </c>
      <c r="X65" s="40">
        <f>SUM('Valores Correntes'!S64:S67)/SUM('Valores Correntes'!$R64:$R67)</f>
        <v>0.60129959455363691</v>
      </c>
      <c r="Y65" s="40">
        <f>SUM('Valores Correntes'!T64:T67)/SUM('Valores Correntes'!$R64:$R67)</f>
        <v>0.18683381100067242</v>
      </c>
      <c r="Z65" s="40">
        <f t="shared" si="2"/>
        <v>0.2190163449119884</v>
      </c>
      <c r="AA65" s="40">
        <f>SUM('Valores Correntes'!U64:U67)/SUM('Valores Correntes'!$R64:$R67)</f>
        <v>0.20590948416658389</v>
      </c>
      <c r="AB65" s="40">
        <f>SUM('Valores Correntes'!V64:V67)/SUM('Valores Correntes'!$R64:$R67)</f>
        <v>1.3106860745404526E-2</v>
      </c>
      <c r="AC65" s="40">
        <f>SUM('Valores Correntes'!W64:W67)/SUM('Valores Correntes'!$R64:$R67)</f>
        <v>0.11273778066807696</v>
      </c>
      <c r="AD65" s="40">
        <f>SUM('Valores Correntes'!X64:X67)/SUM('Valores Correntes'!$R64:$R67)</f>
        <v>0.11988753113437467</v>
      </c>
      <c r="AE65" s="40">
        <f>(SUM('Valores Correntes'!W64:W67)-SUM('Valores Correntes'!X64:X67))/SUM('Valores Correntes'!R64:R67)</f>
        <v>-7.1497504662977043E-3</v>
      </c>
      <c r="AG65" s="3" t="s">
        <v>57</v>
      </c>
      <c r="AH65" s="40">
        <f>SUM('Valores Correntes'!B64:B67)/SUM('Valores Correntes'!$R64:$R67)</f>
        <v>4.4475140233343598E-2</v>
      </c>
      <c r="AI65" s="40">
        <f>SUM('Valores Correntes'!C64:C67)/SUM('Valores Correntes'!$R64:$R67)</f>
        <v>3.4004049643279251E-2</v>
      </c>
      <c r="AJ65" s="40">
        <f>SUM('Valores Correntes'!D64:D67)/SUM('Valores Correntes'!$R64:$R67)</f>
        <v>0.12065251363690419</v>
      </c>
      <c r="AK65" s="40">
        <f>SUM('Valores Correntes'!E64:E67)/SUM('Valores Correntes'!$R64:$R67)</f>
        <v>2.3221526754375263E-2</v>
      </c>
      <c r="AL65" s="40">
        <f>SUM('Valores Correntes'!F64:F67)/SUM('Valores Correntes'!$R64:$R67)</f>
        <v>5.3154141225056677E-2</v>
      </c>
      <c r="AM65" s="40">
        <f>SUM('Valores Correntes'!G64:G67)/SUM('Valores Correntes'!$R64:$R67)</f>
        <v>0.23103223125961539</v>
      </c>
      <c r="AN65" s="40">
        <f>SUM('Valores Correntes'!H64:H67)/SUM('Valores Correntes'!$R64:$R67)</f>
        <v>0.10796937333639406</v>
      </c>
      <c r="AO65" s="40">
        <f>SUM('Valores Correntes'!I64:I67)/SUM('Valores Correntes'!$R64:$R67)</f>
        <v>3.7592601688691926E-2</v>
      </c>
      <c r="AP65" s="40">
        <f>SUM('Valores Correntes'!J64:J67)/SUM('Valores Correntes'!$R64:$R67)</f>
        <v>3.1336101470201688E-2</v>
      </c>
      <c r="AQ65" s="40">
        <f>SUM('Valores Correntes'!K64:K67)/SUM('Valores Correntes'!$R64:$R67)</f>
        <v>5.5785045875598495E-2</v>
      </c>
      <c r="AR65" s="40">
        <f>SUM('Valores Correntes'!L64:L67)/SUM('Valores Correntes'!$R64:$R67)</f>
        <v>7.0690851434735177E-2</v>
      </c>
      <c r="AS65" s="40">
        <f>SUM('Valores Correntes'!M64:M67)/SUM('Valores Correntes'!$R64:$R67)</f>
        <v>0.13426574854799142</v>
      </c>
      <c r="AT65" s="40">
        <f>SUM('Valores Correntes'!N64:N67)/SUM('Valores Correntes'!$R64:$R67)</f>
        <v>0.13663303016614903</v>
      </c>
      <c r="AU65" s="40">
        <f>SUM('Valores Correntes'!O64:O67)/SUM('Valores Correntes'!$R64:$R67)</f>
        <v>0.57427275251976173</v>
      </c>
      <c r="AV65" s="40">
        <f>SUM('Valores Correntes'!P64:P67)/SUM('Valores Correntes'!$R64:$R67)</f>
        <v>0.84978012401272074</v>
      </c>
      <c r="AW65" s="40">
        <f>SUM('Valores Correntes'!Q64:Q67)/SUM('Valores Correntes'!$R64:$R67)</f>
        <v>0.15021987598727929</v>
      </c>
      <c r="AY65" s="3" t="s">
        <v>57</v>
      </c>
    </row>
    <row r="66" spans="2:51" x14ac:dyDescent="0.3">
      <c r="B66" s="3" t="s">
        <v>56</v>
      </c>
      <c r="C66" s="40">
        <f>SUM('Valores Correntes'!S65:S68)/SUM('Valores Correntes'!$R65:$R68)</f>
        <v>0.60273851764513209</v>
      </c>
      <c r="D66" s="40">
        <f>SUM('Valores Correntes'!T65:T68)/SUM('Valores Correntes'!$R65:$R68)</f>
        <v>0.18669256936279671</v>
      </c>
      <c r="E66" s="40">
        <f t="shared" si="1"/>
        <v>0.21826271117187102</v>
      </c>
      <c r="F66" s="40">
        <f>SUM('Valores Correntes'!U65:U68)/SUM('Valores Correntes'!$R65:$R68)</f>
        <v>0.20608964209197259</v>
      </c>
      <c r="G66" s="40">
        <f>SUM('Valores Correntes'!V65:V68)/SUM('Valores Correntes'!$R65:$R68)</f>
        <v>1.2173069079898432E-2</v>
      </c>
      <c r="H66" s="40">
        <f>SUM('Valores Correntes'!W65:W68)/SUM('Valores Correntes'!$R65:$R68)</f>
        <v>0.11582512679265201</v>
      </c>
      <c r="I66" s="40">
        <f>SUM('Valores Correntes'!X65:X68)/SUM('Valores Correntes'!$R65:$R68)</f>
        <v>0.12351892497245187</v>
      </c>
      <c r="J66" s="40">
        <f>(SUM('Valores Correntes'!W65:W68)-SUM('Valores Correntes'!X65:X68))/SUM('Valores Correntes'!R65:R68)</f>
        <v>-7.6937981797998642E-3</v>
      </c>
      <c r="K66" s="41">
        <f>SUM('Valores Correntes'!R65:R68)/SUM('Valores Correntes'!R61:R64)-1</f>
        <v>0.12623631348262254</v>
      </c>
      <c r="L66" t="str">
        <f t="shared" si="3"/>
        <v>2011.IV</v>
      </c>
      <c r="M66" s="41">
        <f t="shared" si="4"/>
        <v>0.12623631348262238</v>
      </c>
      <c r="N66" s="39">
        <f>C62*(SUM('Valores Correntes'!S65:S68)/SUM('Valores Correntes'!S61:S64)-1)</f>
        <v>7.6597714435883715E-2</v>
      </c>
      <c r="O66" s="39">
        <f>D62*(SUM('Valores Correntes'!T65:T68)/SUM('Valores Correntes'!T61:T64)-1)</f>
        <v>2.0091372711910197E-2</v>
      </c>
      <c r="P66" s="39">
        <f>F62*(SUM('Valores Correntes'!U65:U68)/SUM('Valores Correntes'!U61:U64)-1)</f>
        <v>2.6758902253514953E-2</v>
      </c>
      <c r="Q66" s="39">
        <f>G62*(SUM('Valores Correntes'!V65:V68)/SUM('Valores Correntes'!V61:V64)-1)</f>
        <v>1.0432733681551899E-3</v>
      </c>
      <c r="R66" s="39">
        <f>H62*(SUM('Valores Correntes'!W65:W68)/SUM('Valores Correntes'!W61:W64)-1)</f>
        <v>2.1790616047437476E-2</v>
      </c>
      <c r="S66" s="39">
        <f>I62*(SUM('Valores Correntes'!X65:X68)/SUM('Valores Correntes'!X61:X64)-1)</f>
        <v>2.004556533427914E-2</v>
      </c>
      <c r="T66" s="40">
        <f>((SUM('Valores Correntes'!W65:W68)-SUM('Valores Correntes'!X65:X68))/(SUM('Valores Correntes'!W61:W64)-SUM('Valores Correntes'!X61:X64))-1)*J62</f>
        <v>1.745050713158324E-3</v>
      </c>
      <c r="U66" s="40">
        <v>0.10869999999999999</v>
      </c>
      <c r="W66" t="s">
        <v>56</v>
      </c>
      <c r="X66" s="40">
        <f>SUM('Valores Correntes'!S65:S68)/SUM('Valores Correntes'!$R65:$R68)</f>
        <v>0.60273851764513209</v>
      </c>
      <c r="Y66" s="40">
        <f>SUM('Valores Correntes'!T65:T68)/SUM('Valores Correntes'!$R65:$R68)</f>
        <v>0.18669256936279671</v>
      </c>
      <c r="Z66" s="40">
        <f t="shared" si="2"/>
        <v>0.21826271117187102</v>
      </c>
      <c r="AA66" s="40">
        <f>SUM('Valores Correntes'!U65:U68)/SUM('Valores Correntes'!$R65:$R68)</f>
        <v>0.20608964209197259</v>
      </c>
      <c r="AB66" s="40">
        <f>SUM('Valores Correntes'!V65:V68)/SUM('Valores Correntes'!$R65:$R68)</f>
        <v>1.2173069079898432E-2</v>
      </c>
      <c r="AC66" s="40">
        <f>SUM('Valores Correntes'!W65:W68)/SUM('Valores Correntes'!$R65:$R68)</f>
        <v>0.11582512679265201</v>
      </c>
      <c r="AD66" s="40">
        <f>SUM('Valores Correntes'!X65:X68)/SUM('Valores Correntes'!$R65:$R68)</f>
        <v>0.12351892497245187</v>
      </c>
      <c r="AE66" s="40">
        <f>(SUM('Valores Correntes'!W65:W68)-SUM('Valores Correntes'!X65:X68))/SUM('Valores Correntes'!R65:R68)</f>
        <v>-7.6937981797998642E-3</v>
      </c>
      <c r="AG66" s="3" t="s">
        <v>56</v>
      </c>
      <c r="AH66" s="40">
        <f>SUM('Valores Correntes'!B65:B68)/SUM('Valores Correntes'!$R65:$R68)</f>
        <v>4.3420341282890747E-2</v>
      </c>
      <c r="AI66" s="40">
        <f>SUM('Valores Correntes'!C65:C68)/SUM('Valores Correntes'!$R65:$R68)</f>
        <v>3.7146437407671228E-2</v>
      </c>
      <c r="AJ66" s="40">
        <f>SUM('Valores Correntes'!D65:D68)/SUM('Valores Correntes'!$R65:$R68)</f>
        <v>0.11783797669281043</v>
      </c>
      <c r="AK66" s="40">
        <f>SUM('Valores Correntes'!E65:E68)/SUM('Valores Correntes'!$R65:$R68)</f>
        <v>2.2671466984348895E-2</v>
      </c>
      <c r="AL66" s="40">
        <f>SUM('Valores Correntes'!F65:F68)/SUM('Valores Correntes'!$R65:$R68)</f>
        <v>5.3364628592389204E-2</v>
      </c>
      <c r="AM66" s="40">
        <f>SUM('Valores Correntes'!G65:G68)/SUM('Valores Correntes'!$R65:$R68)</f>
        <v>0.23102050967721977</v>
      </c>
      <c r="AN66" s="40">
        <f>SUM('Valores Correntes'!H65:H68)/SUM('Valores Correntes'!$R65:$R68)</f>
        <v>0.1092779377700738</v>
      </c>
      <c r="AO66" s="40">
        <f>SUM('Valores Correntes'!I65:I68)/SUM('Valores Correntes'!$R65:$R68)</f>
        <v>3.7829650159705568E-2</v>
      </c>
      <c r="AP66" s="40">
        <f>SUM('Valores Correntes'!J65:J68)/SUM('Valores Correntes'!$R65:$R68)</f>
        <v>3.1305768103611541E-2</v>
      </c>
      <c r="AQ66" s="40">
        <f>SUM('Valores Correntes'!K65:K68)/SUM('Valores Correntes'!$R65:$R68)</f>
        <v>5.4708661184332777E-2</v>
      </c>
      <c r="AR66" s="40">
        <f>SUM('Valores Correntes'!L65:L68)/SUM('Valores Correntes'!$R65:$R68)</f>
        <v>7.1150096132007234E-2</v>
      </c>
      <c r="AS66" s="40">
        <f>SUM('Valores Correntes'!M65:M68)/SUM('Valores Correntes'!$R65:$R68)</f>
        <v>0.13475354754150753</v>
      </c>
      <c r="AT66" s="40">
        <f>SUM('Valores Correntes'!N65:N68)/SUM('Valores Correntes'!$R65:$R68)</f>
        <v>0.13665603232247803</v>
      </c>
      <c r="AU66" s="40">
        <f>SUM('Valores Correntes'!O65:O68)/SUM('Valores Correntes'!$R65:$R68)</f>
        <v>0.57568169321371654</v>
      </c>
      <c r="AV66" s="40">
        <f>SUM('Valores Correntes'!P65:P68)/SUM('Valores Correntes'!$R65:$R68)</f>
        <v>0.85012254417382693</v>
      </c>
      <c r="AW66" s="40">
        <f>SUM('Valores Correntes'!Q65:Q68)/SUM('Valores Correntes'!$R65:$R68)</f>
        <v>0.14987745582617309</v>
      </c>
      <c r="AY66" s="3" t="s">
        <v>56</v>
      </c>
    </row>
    <row r="67" spans="2:51" x14ac:dyDescent="0.3">
      <c r="B67" s="4" t="s">
        <v>55</v>
      </c>
      <c r="C67" s="40">
        <f>SUM('Valores Correntes'!S66:S69)/SUM('Valores Correntes'!$R66:$R69)</f>
        <v>0.60341579112476806</v>
      </c>
      <c r="D67" s="40">
        <f>SUM('Valores Correntes'!T66:T69)/SUM('Valores Correntes'!$R66:$R69)</f>
        <v>0.18572771288418818</v>
      </c>
      <c r="E67" s="40">
        <f t="shared" si="1"/>
        <v>0.2195540872450826</v>
      </c>
      <c r="F67" s="40">
        <f>SUM('Valores Correntes'!U66:U69)/SUM('Valores Correntes'!$R66:$R69)</f>
        <v>0.20609220190461086</v>
      </c>
      <c r="G67" s="40">
        <f>SUM('Valores Correntes'!V66:V69)/SUM('Valores Correntes'!$R66:$R69)</f>
        <v>1.3461885340471732E-2</v>
      </c>
      <c r="H67" s="40">
        <f>SUM('Valores Correntes'!W66:W69)/SUM('Valores Correntes'!$R66:$R69)</f>
        <v>0.11631891291182613</v>
      </c>
      <c r="I67" s="40">
        <f>SUM('Valores Correntes'!X66:X69)/SUM('Valores Correntes'!$R66:$R69)</f>
        <v>0.12501650416586507</v>
      </c>
      <c r="J67" s="40">
        <f>(SUM('Valores Correntes'!W66:W69)-SUM('Valores Correntes'!X66:X69))/SUM('Valores Correntes'!R66:R69)</f>
        <v>-8.6975912540389489E-3</v>
      </c>
      <c r="K67" s="41">
        <f>SUM('Valores Correntes'!R66:R69)/SUM('Valores Correntes'!R62:R65)-1</f>
        <v>0.11786543062526844</v>
      </c>
      <c r="L67" t="str">
        <f t="shared" si="3"/>
        <v>2012.I</v>
      </c>
      <c r="M67" s="41">
        <f t="shared" si="4"/>
        <v>0.1178654306252684</v>
      </c>
      <c r="N67" s="39">
        <f>C63*(SUM('Valores Correntes'!S66:S69)/SUM('Valores Correntes'!S62:S65)-1)</f>
        <v>7.2602386760248966E-2</v>
      </c>
      <c r="O67" s="39">
        <f>D63*(SUM('Valores Correntes'!T66:T69)/SUM('Valores Correntes'!T62:T65)-1)</f>
        <v>2.0111027561458765E-2</v>
      </c>
      <c r="P67" s="39">
        <f>F63*(SUM('Valores Correntes'!U66:U69)/SUM('Valores Correntes'!U62:U65)-1)</f>
        <v>2.3721855012917441E-2</v>
      </c>
      <c r="Q67" s="39">
        <f>G63*(SUM('Valores Correntes'!V66:V69)/SUM('Valores Correntes'!V62:V65)-1)</f>
        <v>1.5390824226725794E-3</v>
      </c>
      <c r="R67" s="39">
        <f>H63*(SUM('Valores Correntes'!W66:W69)/SUM('Valores Correntes'!W62:W65)-1)</f>
        <v>2.0675032449864978E-2</v>
      </c>
      <c r="S67" s="39">
        <f>I63*(SUM('Valores Correntes'!X66:X69)/SUM('Valores Correntes'!X62:X65)-1)</f>
        <v>2.0783953581894332E-2</v>
      </c>
      <c r="T67" s="40">
        <f>((SUM('Valores Correntes'!W66:W69)-SUM('Valores Correntes'!X66:X69))/(SUM('Valores Correntes'!W62:W65)-SUM('Valores Correntes'!X62:X65))-1)*J63</f>
        <v>-1.0892113202935907E-4</v>
      </c>
      <c r="U67" s="40">
        <v>9.6600000000000005E-2</v>
      </c>
      <c r="W67" t="s">
        <v>55</v>
      </c>
      <c r="X67" s="40">
        <f>SUM('Valores Correntes'!S66:S69)/SUM('Valores Correntes'!$R66:$R69)</f>
        <v>0.60341579112476806</v>
      </c>
      <c r="Y67" s="40">
        <f>SUM('Valores Correntes'!T66:T69)/SUM('Valores Correntes'!$R66:$R69)</f>
        <v>0.18572771288418818</v>
      </c>
      <c r="Z67" s="40">
        <f t="shared" si="2"/>
        <v>0.2195540872450826</v>
      </c>
      <c r="AA67" s="40">
        <f>SUM('Valores Correntes'!U66:U69)/SUM('Valores Correntes'!$R66:$R69)</f>
        <v>0.20609220190461086</v>
      </c>
      <c r="AB67" s="40">
        <f>SUM('Valores Correntes'!V66:V69)/SUM('Valores Correntes'!$R66:$R69)</f>
        <v>1.3461885340471732E-2</v>
      </c>
      <c r="AC67" s="40">
        <f>SUM('Valores Correntes'!W66:W69)/SUM('Valores Correntes'!$R66:$R69)</f>
        <v>0.11631891291182613</v>
      </c>
      <c r="AD67" s="40">
        <f>SUM('Valores Correntes'!X66:X69)/SUM('Valores Correntes'!$R66:$R69)</f>
        <v>0.12501650416586507</v>
      </c>
      <c r="AE67" s="40">
        <f>(SUM('Valores Correntes'!W66:W69)-SUM('Valores Correntes'!X66:X69))/SUM('Valores Correntes'!R66:R69)</f>
        <v>-8.6975912540389489E-3</v>
      </c>
      <c r="AG67" s="4" t="s">
        <v>55</v>
      </c>
      <c r="AH67" s="40">
        <f>SUM('Valores Correntes'!B66:B69)/SUM('Valores Correntes'!$R66:$R69)</f>
        <v>4.2455220854467818E-2</v>
      </c>
      <c r="AI67" s="40">
        <f>SUM('Valores Correntes'!C66:C69)/SUM('Valores Correntes'!$R66:$R69)</f>
        <v>3.830060368081168E-2</v>
      </c>
      <c r="AJ67" s="40">
        <f>SUM('Valores Correntes'!D66:D69)/SUM('Valores Correntes'!$R66:$R69)</f>
        <v>0.11467048680817384</v>
      </c>
      <c r="AK67" s="40">
        <f>SUM('Valores Correntes'!E66:E69)/SUM('Valores Correntes'!$R66:$R69)</f>
        <v>2.2573329335172566E-2</v>
      </c>
      <c r="AL67" s="40">
        <f>SUM('Valores Correntes'!F66:F69)/SUM('Valores Correntes'!$R66:$R69)</f>
        <v>5.4007088638222539E-2</v>
      </c>
      <c r="AM67" s="40">
        <f>SUM('Valores Correntes'!G66:G69)/SUM('Valores Correntes'!$R66:$R69)</f>
        <v>0.22955150846238059</v>
      </c>
      <c r="AN67" s="40">
        <f>SUM('Valores Correntes'!H66:H69)/SUM('Valores Correntes'!$R66:$R69)</f>
        <v>0.10978894467312397</v>
      </c>
      <c r="AO67" s="40">
        <f>SUM('Valores Correntes'!I66:I69)/SUM('Valores Correntes'!$R66:$R69)</f>
        <v>3.7660217617906715E-2</v>
      </c>
      <c r="AP67" s="40">
        <f>SUM('Valores Correntes'!J66:J69)/SUM('Valores Correntes'!$R66:$R69)</f>
        <v>3.1394372831703342E-2</v>
      </c>
      <c r="AQ67" s="40">
        <f>SUM('Valores Correntes'!K66:K69)/SUM('Valores Correntes'!$R66:$R69)</f>
        <v>5.5966426511990824E-2</v>
      </c>
      <c r="AR67" s="40">
        <f>SUM('Valores Correntes'!L66:L69)/SUM('Valores Correntes'!$R66:$R69)</f>
        <v>7.2139158857536079E-2</v>
      </c>
      <c r="AS67" s="40">
        <f>SUM('Valores Correntes'!M66:M69)/SUM('Valores Correntes'!$R66:$R69)</f>
        <v>0.13631746314445747</v>
      </c>
      <c r="AT67" s="40">
        <f>SUM('Valores Correntes'!N66:N69)/SUM('Valores Correntes'!$R66:$R69)</f>
        <v>0.13591845449452764</v>
      </c>
      <c r="AU67" s="40">
        <f>SUM('Valores Correntes'!O66:O69)/SUM('Valores Correntes'!$R66:$R69)</f>
        <v>0.579185038131246</v>
      </c>
      <c r="AV67" s="40">
        <f>SUM('Valores Correntes'!P66:P69)/SUM('Valores Correntes'!$R66:$R69)</f>
        <v>0.85119176744809444</v>
      </c>
      <c r="AW67" s="40">
        <f>SUM('Valores Correntes'!Q66:Q69)/SUM('Valores Correntes'!$R66:$R69)</f>
        <v>0.14880823255190556</v>
      </c>
      <c r="AY67" s="4" t="s">
        <v>55</v>
      </c>
    </row>
    <row r="68" spans="2:51" x14ac:dyDescent="0.3">
      <c r="B68" s="4" t="s">
        <v>54</v>
      </c>
      <c r="C68" s="40">
        <f>SUM('Valores Correntes'!S67:S70)/SUM('Valores Correntes'!$R67:$R70)</f>
        <v>0.60587984066722245</v>
      </c>
      <c r="D68" s="40">
        <f>SUM('Valores Correntes'!T67:T70)/SUM('Valores Correntes'!$R67:$R70)</f>
        <v>0.1854186178891496</v>
      </c>
      <c r="E68" s="40">
        <f t="shared" si="1"/>
        <v>0.21906297455943524</v>
      </c>
      <c r="F68" s="40">
        <f>SUM('Valores Correntes'!U67:U70)/SUM('Valores Correntes'!$R67:$R70)</f>
        <v>0.20683535511437812</v>
      </c>
      <c r="G68" s="40">
        <f>SUM('Valores Correntes'!V67:V70)/SUM('Valores Correntes'!$R67:$R70)</f>
        <v>1.222761944505713E-2</v>
      </c>
      <c r="H68" s="40">
        <f>SUM('Valores Correntes'!W67:W70)/SUM('Valores Correntes'!$R67:$R70)</f>
        <v>0.11856250570328367</v>
      </c>
      <c r="I68" s="40">
        <f>SUM('Valores Correntes'!X67:X70)/SUM('Valores Correntes'!$R67:$R70)</f>
        <v>0.12892393881909103</v>
      </c>
      <c r="J68" s="40">
        <f>(SUM('Valores Correntes'!W67:W70)-SUM('Valores Correntes'!X67:X70))/SUM('Valores Correntes'!R67:R70)</f>
        <v>-1.0361433115807367E-2</v>
      </c>
      <c r="K68" s="41">
        <f>SUM('Valores Correntes'!R67:R70)/SUM('Valores Correntes'!R63:R66)-1</f>
        <v>0.10272612296766992</v>
      </c>
      <c r="L68" t="str">
        <f t="shared" si="3"/>
        <v>2012.II</v>
      </c>
      <c r="M68" s="41">
        <f t="shared" si="4"/>
        <v>0.10272612296766984</v>
      </c>
      <c r="N68" s="39">
        <f>C64*(SUM('Valores Correntes'!S67:S70)/SUM('Valores Correntes'!S63:S66)-1)</f>
        <v>6.7563275057795719E-2</v>
      </c>
      <c r="O68" s="39">
        <f>D64*(SUM('Valores Correntes'!T67:T70)/SUM('Valores Correntes'!T63:T66)-1)</f>
        <v>1.7082355304393289E-2</v>
      </c>
      <c r="P68" s="39">
        <f>F64*(SUM('Valores Correntes'!U67:U70)/SUM('Valores Correntes'!U63:U66)-1)</f>
        <v>2.1876799584780955E-2</v>
      </c>
      <c r="Q68" s="39">
        <f>G64*(SUM('Valores Correntes'!V67:V70)/SUM('Valores Correntes'!V63:V66)-1)</f>
        <v>-1.6718789406097222E-3</v>
      </c>
      <c r="R68" s="39">
        <f>H64*(SUM('Valores Correntes'!W67:W70)/SUM('Valores Correntes'!W63:W66)-1)</f>
        <v>2.0400265406804983E-2</v>
      </c>
      <c r="S68" s="39">
        <f>I64*(SUM('Valores Correntes'!X67:X70)/SUM('Valores Correntes'!X63:X66)-1)</f>
        <v>2.2524693445495372E-2</v>
      </c>
      <c r="T68" s="40">
        <f>((SUM('Valores Correntes'!W67:W70)-SUM('Valores Correntes'!X67:X70))/(SUM('Valores Correntes'!W63:W66)-SUM('Valores Correntes'!X63:X66))-1)*J64</f>
        <v>-2.1244280386903997E-3</v>
      </c>
      <c r="U68" s="40">
        <v>8.3499999999999991E-2</v>
      </c>
      <c r="W68" t="s">
        <v>54</v>
      </c>
      <c r="X68" s="40">
        <f>SUM('Valores Correntes'!S67:S70)/SUM('Valores Correntes'!$R67:$R70)</f>
        <v>0.60587984066722245</v>
      </c>
      <c r="Y68" s="40">
        <f>SUM('Valores Correntes'!T67:T70)/SUM('Valores Correntes'!$R67:$R70)</f>
        <v>0.1854186178891496</v>
      </c>
      <c r="Z68" s="40">
        <f t="shared" si="2"/>
        <v>0.21906297455943524</v>
      </c>
      <c r="AA68" s="40">
        <f>SUM('Valores Correntes'!U67:U70)/SUM('Valores Correntes'!$R67:$R70)</f>
        <v>0.20683535511437812</v>
      </c>
      <c r="AB68" s="40">
        <f>SUM('Valores Correntes'!V67:V70)/SUM('Valores Correntes'!$R67:$R70)</f>
        <v>1.222761944505713E-2</v>
      </c>
      <c r="AC68" s="40">
        <f>SUM('Valores Correntes'!W67:W70)/SUM('Valores Correntes'!$R67:$R70)</f>
        <v>0.11856250570328367</v>
      </c>
      <c r="AD68" s="40">
        <f>SUM('Valores Correntes'!X67:X70)/SUM('Valores Correntes'!$R67:$R70)</f>
        <v>0.12892393881909103</v>
      </c>
      <c r="AE68" s="40">
        <f>(SUM('Valores Correntes'!W67:W70)-SUM('Valores Correntes'!X67:X70))/SUM('Valores Correntes'!R67:R70)</f>
        <v>-1.0361433115807367E-2</v>
      </c>
      <c r="AG68" s="4" t="s">
        <v>54</v>
      </c>
      <c r="AH68" s="40">
        <f>SUM('Valores Correntes'!B67:B70)/SUM('Valores Correntes'!$R67:$R70)</f>
        <v>4.193122952948572E-2</v>
      </c>
      <c r="AI68" s="40">
        <f>SUM('Valores Correntes'!C67:C70)/SUM('Valores Correntes'!$R67:$R70)</f>
        <v>3.951007230380521E-2</v>
      </c>
      <c r="AJ68" s="40">
        <f>SUM('Valores Correntes'!D67:D70)/SUM('Valores Correntes'!$R67:$R70)</f>
        <v>0.11161639672662627</v>
      </c>
      <c r="AK68" s="40">
        <f>SUM('Valores Correntes'!E67:E70)/SUM('Valores Correntes'!$R67:$R70)</f>
        <v>2.2182123797477631E-2</v>
      </c>
      <c r="AL68" s="40">
        <f>SUM('Valores Correntes'!F67:F70)/SUM('Valores Correntes'!$R67:$R70)</f>
        <v>5.436834661987007E-2</v>
      </c>
      <c r="AM68" s="40">
        <f>SUM('Valores Correntes'!G67:G70)/SUM('Valores Correntes'!$R67:$R70)</f>
        <v>0.22767693944777914</v>
      </c>
      <c r="AN68" s="40">
        <f>SUM('Valores Correntes'!H67:H70)/SUM('Valores Correntes'!$R67:$R70)</f>
        <v>0.11098130887244168</v>
      </c>
      <c r="AO68" s="40">
        <f>SUM('Valores Correntes'!I67:I70)/SUM('Valores Correntes'!$R67:$R70)</f>
        <v>3.7488219606584113E-2</v>
      </c>
      <c r="AP68" s="40">
        <f>SUM('Valores Correntes'!J67:J70)/SUM('Valores Correntes'!$R67:$R70)</f>
        <v>3.1130179301548946E-2</v>
      </c>
      <c r="AQ68" s="40">
        <f>SUM('Valores Correntes'!K67:K70)/SUM('Valores Correntes'!$R67:$R70)</f>
        <v>5.5612301817180188E-2</v>
      </c>
      <c r="AR68" s="40">
        <f>SUM('Valores Correntes'!L67:L70)/SUM('Valores Correntes'!$R67:$R70)</f>
        <v>7.3132408936764717E-2</v>
      </c>
      <c r="AS68" s="40">
        <f>SUM('Valores Correntes'!M67:M70)/SUM('Valores Correntes'!$R67:$R70)</f>
        <v>0.13725650566234879</v>
      </c>
      <c r="AT68" s="40">
        <f>SUM('Valores Correntes'!N67:N70)/SUM('Valores Correntes'!$R67:$R70)</f>
        <v>0.13600106427806466</v>
      </c>
      <c r="AU68" s="40">
        <f>SUM('Valores Correntes'!O67:O70)/SUM('Valores Correntes'!$R67:$R70)</f>
        <v>0.58160198847493305</v>
      </c>
      <c r="AV68" s="40">
        <f>SUM('Valores Correntes'!P67:P70)/SUM('Valores Correntes'!$R67:$R70)</f>
        <v>0.85121015745219797</v>
      </c>
      <c r="AW68" s="40">
        <f>SUM('Valores Correntes'!Q67:Q70)/SUM('Valores Correntes'!$R67:$R70)</f>
        <v>0.148789842547802</v>
      </c>
      <c r="AY68" s="4" t="s">
        <v>54</v>
      </c>
    </row>
    <row r="69" spans="2:51" x14ac:dyDescent="0.3">
      <c r="B69" s="4" t="s">
        <v>53</v>
      </c>
      <c r="C69" s="40">
        <f>SUM('Valores Correntes'!S68:S71)/SUM('Valores Correntes'!$R68:$R71)</f>
        <v>0.60872340267099845</v>
      </c>
      <c r="D69" s="40">
        <f>SUM('Valores Correntes'!T68:T71)/SUM('Valores Correntes'!$R68:$R71)</f>
        <v>0.18427589125532204</v>
      </c>
      <c r="E69" s="40">
        <f t="shared" si="1"/>
        <v>0.21816888452334837</v>
      </c>
      <c r="F69" s="40">
        <f>SUM('Valores Correntes'!U68:U71)/SUM('Valores Correntes'!$R68:$R71)</f>
        <v>0.20641648701588305</v>
      </c>
      <c r="G69" s="40">
        <f>SUM('Valores Correntes'!V68:V71)/SUM('Valores Correntes'!$R68:$R71)</f>
        <v>1.1752397507465318E-2</v>
      </c>
      <c r="H69" s="40">
        <f>SUM('Valores Correntes'!W68:W71)/SUM('Valores Correntes'!$R68:$R71)</f>
        <v>0.11903285642986237</v>
      </c>
      <c r="I69" s="40">
        <f>SUM('Valores Correntes'!X68:X71)/SUM('Valores Correntes'!$R68:$R71)</f>
        <v>0.13020103487953125</v>
      </c>
      <c r="J69" s="40">
        <f>(SUM('Valores Correntes'!W68:W71)-SUM('Valores Correntes'!X68:X71))/SUM('Valores Correntes'!R68:R71)</f>
        <v>-1.1168178449668876E-2</v>
      </c>
      <c r="K69" s="41">
        <f>SUM('Valores Correntes'!R68:R71)/SUM('Valores Correntes'!R64:R67)-1</f>
        <v>0.10084529117348273</v>
      </c>
      <c r="L69" t="str">
        <f t="shared" si="3"/>
        <v>2012.III</v>
      </c>
      <c r="M69" s="41">
        <f t="shared" si="4"/>
        <v>0.10084529117348286</v>
      </c>
      <c r="N69" s="39">
        <f>C65*(SUM('Valores Correntes'!S68:S71)/SUM('Valores Correntes'!S64:S67)-1)</f>
        <v>6.8810696903831695E-2</v>
      </c>
      <c r="O69" s="39">
        <f>D65*(SUM('Valores Correntes'!T68:T71)/SUM('Valores Correntes'!T64:T67)-1)</f>
        <v>1.6025436164545642E-2</v>
      </c>
      <c r="P69" s="39">
        <f>F65*(SUM('Valores Correntes'!U68:U71)/SUM('Valores Correntes'!U64:U67)-1)</f>
        <v>2.1323133585423312E-2</v>
      </c>
      <c r="Q69" s="39">
        <f>G65*(SUM('Valores Correntes'!V68:V71)/SUM('Valores Correntes'!V64:V67)-1)</f>
        <v>-1.6928928931235471E-4</v>
      </c>
      <c r="R69" s="39">
        <f>H65*(SUM('Valores Correntes'!W68:W71)/SUM('Valores Correntes'!W64:W67)-1)</f>
        <v>1.8298978827666249E-2</v>
      </c>
      <c r="S69" s="39">
        <f>I65*(SUM('Valores Correntes'!X68:X71)/SUM('Valores Correntes'!X64:X67)-1)</f>
        <v>2.3443665018671688E-2</v>
      </c>
      <c r="T69" s="40">
        <f>((SUM('Valores Correntes'!W68:W71)-SUM('Valores Correntes'!X68:X71))/(SUM('Valores Correntes'!W64:W67)-SUM('Valores Correntes'!X64:X67))-1)*J65</f>
        <v>-5.1446861910054457E-3</v>
      </c>
      <c r="U69" s="40">
        <v>7.3599999999999999E-2</v>
      </c>
      <c r="W69" t="s">
        <v>53</v>
      </c>
      <c r="X69" s="40">
        <f>SUM('Valores Correntes'!S68:S71)/SUM('Valores Correntes'!$R68:$R71)</f>
        <v>0.60872340267099845</v>
      </c>
      <c r="Y69" s="40">
        <f>SUM('Valores Correntes'!T68:T71)/SUM('Valores Correntes'!$R68:$R71)</f>
        <v>0.18427589125532204</v>
      </c>
      <c r="Z69" s="40">
        <f t="shared" si="2"/>
        <v>0.21816888452334837</v>
      </c>
      <c r="AA69" s="40">
        <f>SUM('Valores Correntes'!U68:U71)/SUM('Valores Correntes'!$R68:$R71)</f>
        <v>0.20641648701588305</v>
      </c>
      <c r="AB69" s="40">
        <f>SUM('Valores Correntes'!V68:V71)/SUM('Valores Correntes'!$R68:$R71)</f>
        <v>1.1752397507465318E-2</v>
      </c>
      <c r="AC69" s="40">
        <f>SUM('Valores Correntes'!W68:W71)/SUM('Valores Correntes'!$R68:$R71)</f>
        <v>0.11903285642986237</v>
      </c>
      <c r="AD69" s="40">
        <f>SUM('Valores Correntes'!X68:X71)/SUM('Valores Correntes'!$R68:$R71)</f>
        <v>0.13020103487953125</v>
      </c>
      <c r="AE69" s="40">
        <f>(SUM('Valores Correntes'!W68:W71)-SUM('Valores Correntes'!X68:X71))/SUM('Valores Correntes'!R68:R71)</f>
        <v>-1.1168178449668876E-2</v>
      </c>
      <c r="AG69" s="4" t="s">
        <v>53</v>
      </c>
      <c r="AH69" s="40">
        <f>SUM('Valores Correntes'!B68:B71)/SUM('Valores Correntes'!$R68:$R71)</f>
        <v>4.1547663875010528E-2</v>
      </c>
      <c r="AI69" s="40">
        <f>SUM('Valores Correntes'!C68:C71)/SUM('Valores Correntes'!$R68:$R71)</f>
        <v>3.9818059119233369E-2</v>
      </c>
      <c r="AJ69" s="40">
        <f>SUM('Valores Correntes'!D68:D71)/SUM('Valores Correntes'!$R68:$R71)</f>
        <v>0.10916117088113027</v>
      </c>
      <c r="AK69" s="40">
        <f>SUM('Valores Correntes'!E68:E71)/SUM('Valores Correntes'!$R68:$R71)</f>
        <v>2.1673766111598835E-2</v>
      </c>
      <c r="AL69" s="40">
        <f>SUM('Valores Correntes'!F68:F71)/SUM('Valores Correntes'!$R68:$R71)</f>
        <v>5.4888939984465139E-2</v>
      </c>
      <c r="AM69" s="40">
        <f>SUM('Valores Correntes'!G68:G71)/SUM('Valores Correntes'!$R68:$R71)</f>
        <v>0.22554193609642761</v>
      </c>
      <c r="AN69" s="40">
        <f>SUM('Valores Correntes'!H68:H71)/SUM('Valores Correntes'!$R68:$R71)</f>
        <v>0.11267981544618771</v>
      </c>
      <c r="AO69" s="40">
        <f>SUM('Valores Correntes'!I68:I71)/SUM('Valores Correntes'!$R68:$R71)</f>
        <v>3.7775152068132214E-2</v>
      </c>
      <c r="AP69" s="40">
        <f>SUM('Valores Correntes'!J68:J71)/SUM('Valores Correntes'!$R68:$R71)</f>
        <v>3.0872851430176367E-2</v>
      </c>
      <c r="AQ69" s="40">
        <f>SUM('Valores Correntes'!K68:K71)/SUM('Valores Correntes'!$R68:$R71)</f>
        <v>5.5083140384423523E-2</v>
      </c>
      <c r="AR69" s="40">
        <f>SUM('Valores Correntes'!L68:L71)/SUM('Valores Correntes'!$R68:$R71)</f>
        <v>7.3894271783299451E-2</v>
      </c>
      <c r="AS69" s="40">
        <f>SUM('Valores Correntes'!M68:M71)/SUM('Valores Correntes'!$R68:$R71)</f>
        <v>0.13791263494189837</v>
      </c>
      <c r="AT69" s="40">
        <f>SUM('Valores Correntes'!N68:N71)/SUM('Valores Correntes'!$R68:$R71)</f>
        <v>0.13502303089788512</v>
      </c>
      <c r="AU69" s="40">
        <f>SUM('Valores Correntes'!O68:O71)/SUM('Valores Correntes'!$R68:$R71)</f>
        <v>0.58324089695200276</v>
      </c>
      <c r="AV69" s="40">
        <f>SUM('Valores Correntes'!P68:P71)/SUM('Valores Correntes'!$R68:$R71)</f>
        <v>0.85033049692344087</v>
      </c>
      <c r="AW69" s="40">
        <f>SUM('Valores Correntes'!Q68:Q71)/SUM('Valores Correntes'!$R68:$R71)</f>
        <v>0.14966950307655902</v>
      </c>
      <c r="AY69" s="4" t="s">
        <v>53</v>
      </c>
    </row>
    <row r="70" spans="2:51" x14ac:dyDescent="0.3">
      <c r="B70" s="4" t="s">
        <v>52</v>
      </c>
      <c r="C70" s="40">
        <f>SUM('Valores Correntes'!S69:S72)/SUM('Valores Correntes'!$R69:$R72)</f>
        <v>0.61411866833809148</v>
      </c>
      <c r="D70" s="40">
        <f>SUM('Valores Correntes'!T69:T72)/SUM('Valores Correntes'!$R69:$R72)</f>
        <v>0.18530103265812012</v>
      </c>
      <c r="E70" s="40">
        <f t="shared" si="1"/>
        <v>0.21417225369327517</v>
      </c>
      <c r="F70" s="40">
        <f>SUM('Valores Correntes'!U69:U72)/SUM('Valores Correntes'!$R69:$R72)</f>
        <v>0.2071671277108631</v>
      </c>
      <c r="G70" s="40">
        <f>SUM('Valores Correntes'!V69:V72)/SUM('Valores Correntes'!$R69:$R72)</f>
        <v>7.0051259824120624E-3</v>
      </c>
      <c r="H70" s="40">
        <f>SUM('Valores Correntes'!W69:W72)/SUM('Valores Correntes'!$R69:$R72)</f>
        <v>0.1187753907069171</v>
      </c>
      <c r="I70" s="40">
        <f>SUM('Valores Correntes'!X69:X72)/SUM('Valores Correntes'!$R69:$R72)</f>
        <v>0.13236734539640391</v>
      </c>
      <c r="J70" s="40">
        <f>(SUM('Valores Correntes'!W69:W72)-SUM('Valores Correntes'!X69:X72))/SUM('Valores Correntes'!R69:R72)</f>
        <v>-1.3591954689486797E-2</v>
      </c>
      <c r="K70" s="41">
        <f>SUM('Valores Correntes'!R69:R72)/SUM('Valores Correntes'!R65:R68)-1</f>
        <v>0.10016904369759816</v>
      </c>
      <c r="L70" t="str">
        <f t="shared" si="3"/>
        <v>2012.IV</v>
      </c>
      <c r="M70" s="41">
        <f t="shared" si="4"/>
        <v>0.1001690436975982</v>
      </c>
      <c r="N70" s="39">
        <f>C66*(SUM('Valores Correntes'!S69:S72)/SUM('Valores Correntes'!S65:S68)-1)</f>
        <v>7.2895830417228441E-2</v>
      </c>
      <c r="O70" s="39">
        <f>D66*(SUM('Valores Correntes'!T69:T72)/SUM('Valores Correntes'!T65:T68)-1)</f>
        <v>1.7169890532864742E-2</v>
      </c>
      <c r="P70" s="39">
        <f>F66*(SUM('Valores Correntes'!U69:U72)/SUM('Valores Correntes'!U65:U68)-1)</f>
        <v>2.1829218687265877E-2</v>
      </c>
      <c r="Q70" s="39">
        <f>G66*(SUM('Valores Correntes'!V69:V72)/SUM('Valores Correntes'!V65:V68)-1)</f>
        <v>-4.466246326846955E-3</v>
      </c>
      <c r="R70" s="39">
        <f>H66*(SUM('Valores Correntes'!W69:W72)/SUM('Valores Correntes'!W65:W68)-1)</f>
        <v>1.4847881216185563E-2</v>
      </c>
      <c r="S70" s="39">
        <f>I66*(SUM('Valores Correntes'!X69:X72)/SUM('Valores Correntes'!X65:X68)-1)</f>
        <v>2.2107530829099484E-2</v>
      </c>
      <c r="T70" s="40">
        <f>((SUM('Valores Correntes'!W69:W72)-SUM('Valores Correntes'!X69:X72))/(SUM('Valores Correntes'!W65:W68)-SUM('Valores Correntes'!X65:X68))-1)*J66</f>
        <v>-7.2596496129139123E-3</v>
      </c>
      <c r="U70" s="40">
        <v>6.9400000000000003E-2</v>
      </c>
      <c r="W70" t="s">
        <v>52</v>
      </c>
      <c r="X70" s="40">
        <f>SUM('Valores Correntes'!S69:S72)/SUM('Valores Correntes'!$R69:$R72)</f>
        <v>0.61411866833809148</v>
      </c>
      <c r="Y70" s="40">
        <f>SUM('Valores Correntes'!T69:T72)/SUM('Valores Correntes'!$R69:$R72)</f>
        <v>0.18530103265812012</v>
      </c>
      <c r="Z70" s="40">
        <f t="shared" si="2"/>
        <v>0.21417225369327517</v>
      </c>
      <c r="AA70" s="40">
        <f>SUM('Valores Correntes'!U69:U72)/SUM('Valores Correntes'!$R69:$R72)</f>
        <v>0.2071671277108631</v>
      </c>
      <c r="AB70" s="40">
        <f>SUM('Valores Correntes'!V69:V72)/SUM('Valores Correntes'!$R69:$R72)</f>
        <v>7.0051259824120624E-3</v>
      </c>
      <c r="AC70" s="40">
        <f>SUM('Valores Correntes'!W69:W72)/SUM('Valores Correntes'!$R69:$R72)</f>
        <v>0.1187753907069171</v>
      </c>
      <c r="AD70" s="40">
        <f>SUM('Valores Correntes'!X69:X72)/SUM('Valores Correntes'!$R69:$R72)</f>
        <v>0.13236734539640391</v>
      </c>
      <c r="AE70" s="40">
        <f>(SUM('Valores Correntes'!W69:W72)-SUM('Valores Correntes'!X69:X72))/SUM('Valores Correntes'!R69:R72)</f>
        <v>-1.3591954689486797E-2</v>
      </c>
      <c r="AG70" s="4" t="s">
        <v>52</v>
      </c>
      <c r="AH70" s="40">
        <f>SUM('Valores Correntes'!B69:B72)/SUM('Valores Correntes'!$R69:$R72)</f>
        <v>4.1683282242410698E-2</v>
      </c>
      <c r="AI70" s="40">
        <f>SUM('Valores Correntes'!C69:C72)/SUM('Valores Correntes'!$R69:$R72)</f>
        <v>3.8670878730141432E-2</v>
      </c>
      <c r="AJ70" s="40">
        <f>SUM('Valores Correntes'!D69:D72)/SUM('Valores Correntes'!$R69:$R72)</f>
        <v>0.10675942306788376</v>
      </c>
      <c r="AK70" s="40">
        <f>SUM('Valores Correntes'!E69:E72)/SUM('Valores Correntes'!$R69:$R72)</f>
        <v>2.0817860079839833E-2</v>
      </c>
      <c r="AL70" s="40">
        <f>SUM('Valores Correntes'!F69:F72)/SUM('Valores Correntes'!$R69:$R72)</f>
        <v>5.5088311767168753E-2</v>
      </c>
      <c r="AM70" s="40">
        <f>SUM('Valores Correntes'!G69:G72)/SUM('Valores Correntes'!$R69:$R72)</f>
        <v>0.22133647364503378</v>
      </c>
      <c r="AN70" s="40">
        <f>SUM('Valores Correntes'!H69:H72)/SUM('Valores Correntes'!$R69:$R72)</f>
        <v>0.11388708885183879</v>
      </c>
      <c r="AO70" s="40">
        <f>SUM('Valores Correntes'!I69:I72)/SUM('Valores Correntes'!$R69:$R72)</f>
        <v>3.8021209794338436E-2</v>
      </c>
      <c r="AP70" s="40">
        <f>SUM('Valores Correntes'!J69:J72)/SUM('Valores Correntes'!$R69:$R72)</f>
        <v>3.0832481792732E-2</v>
      </c>
      <c r="AQ70" s="40">
        <f>SUM('Valores Correntes'!K69:K72)/SUM('Valores Correntes'!$R69:$R72)</f>
        <v>5.4065415524247082E-2</v>
      </c>
      <c r="AR70" s="40">
        <f>SUM('Valores Correntes'!L69:L72)/SUM('Valores Correntes'!$R69:$R72)</f>
        <v>7.4551379509222276E-2</v>
      </c>
      <c r="AS70" s="40">
        <f>SUM('Valores Correntes'!M69:M72)/SUM('Valores Correntes'!$R69:$R72)</f>
        <v>0.14054054617023207</v>
      </c>
      <c r="AT70" s="40">
        <f>SUM('Valores Correntes'!N69:N72)/SUM('Valores Correntes'!$R69:$R72)</f>
        <v>0.13543790343954021</v>
      </c>
      <c r="AU70" s="40">
        <f>SUM('Valores Correntes'!O69:O72)/SUM('Valores Correntes'!$R69:$R72)</f>
        <v>0.58733602508215088</v>
      </c>
      <c r="AV70" s="40">
        <f>SUM('Valores Correntes'!P69:P72)/SUM('Valores Correntes'!$R69:$R72)</f>
        <v>0.85035578096959541</v>
      </c>
      <c r="AW70" s="40">
        <f>SUM('Valores Correntes'!Q69:Q72)/SUM('Valores Correntes'!$R69:$R72)</f>
        <v>0.14964421903040451</v>
      </c>
      <c r="AY70" s="4" t="s">
        <v>52</v>
      </c>
    </row>
    <row r="71" spans="2:51" x14ac:dyDescent="0.3">
      <c r="B71" s="3" t="s">
        <v>51</v>
      </c>
      <c r="C71" s="40">
        <f>SUM('Valores Correntes'!S70:S73)/SUM('Valores Correntes'!$R70:$R73)</f>
        <v>0.61698965965521346</v>
      </c>
      <c r="D71" s="40">
        <f>SUM('Valores Correntes'!T70:T73)/SUM('Valores Correntes'!$R70:$R73)</f>
        <v>0.18513221231693297</v>
      </c>
      <c r="E71" s="40">
        <f t="shared" ref="E71:E123" si="5">F71+G71</f>
        <v>0.21541365273354751</v>
      </c>
      <c r="F71" s="40">
        <f>SUM('Valores Correntes'!U70:U73)/SUM('Valores Correntes'!$R70:$R73)</f>
        <v>0.20718758593238046</v>
      </c>
      <c r="G71" s="40">
        <f>SUM('Valores Correntes'!V70:V73)/SUM('Valores Correntes'!$R70:$R73)</f>
        <v>8.2260668011670535E-3</v>
      </c>
      <c r="H71" s="40">
        <f>SUM('Valores Correntes'!W70:W73)/SUM('Valores Correntes'!$R70:$R73)</f>
        <v>0.11734626431061711</v>
      </c>
      <c r="I71" s="40">
        <f>SUM('Valores Correntes'!X70:X73)/SUM('Valores Correntes'!$R70:$R73)</f>
        <v>0.13488178901631123</v>
      </c>
      <c r="J71" s="40">
        <f>(SUM('Valores Correntes'!W70:W73)-SUM('Valores Correntes'!X70:X73))/SUM('Valores Correntes'!R70:R73)</f>
        <v>-1.7535524705694111E-2</v>
      </c>
      <c r="K71" s="41">
        <f>SUM('Valores Correntes'!R70:R73)/SUM('Valores Correntes'!R66:R69)-1</f>
        <v>9.746987869511381E-2</v>
      </c>
      <c r="L71" t="str">
        <f t="shared" si="3"/>
        <v>2013.I</v>
      </c>
      <c r="M71" s="41">
        <f t="shared" si="4"/>
        <v>9.7469878695113796E-2</v>
      </c>
      <c r="N71" s="39">
        <f>C67*(SUM('Valores Correntes'!S70:S73)/SUM('Valores Correntes'!S66:S69)-1)</f>
        <v>7.3711775813178629E-2</v>
      </c>
      <c r="O71" s="39">
        <f>D67*(SUM('Valores Correntes'!T70:T73)/SUM('Valores Correntes'!T66:T69)-1)</f>
        <v>1.7449313709834303E-2</v>
      </c>
      <c r="P71" s="39">
        <f>F67*(SUM('Valores Correntes'!U70:U73)/SUM('Valores Correntes'!U66:U69)-1)</f>
        <v>2.1289932895732219E-2</v>
      </c>
      <c r="Q71" s="39">
        <f>G67*(SUM('Valores Correntes'!V70:V73)/SUM('Valores Correntes'!V66:V69)-1)</f>
        <v>-4.4340248060570232E-3</v>
      </c>
      <c r="R71" s="39">
        <f>H67*(SUM('Valores Correntes'!W70:W73)/SUM('Valores Correntes'!W66:W69)-1)</f>
        <v>1.2465077546471599E-2</v>
      </c>
      <c r="S71" s="39">
        <f>I67*(SUM('Valores Correntes'!X70:X73)/SUM('Valores Correntes'!X66:X69)-1)</f>
        <v>2.301219646404595E-2</v>
      </c>
      <c r="T71" s="40">
        <f>((SUM('Valores Correntes'!W70:W73)-SUM('Valores Correntes'!X70:X73))/(SUM('Valores Correntes'!W66:W69)-SUM('Valores Correntes'!X66:X69))-1)*J67</f>
        <v>-1.0547118917574341E-2</v>
      </c>
      <c r="U71" s="40">
        <v>6.9900000000000004E-2</v>
      </c>
      <c r="W71" t="s">
        <v>51</v>
      </c>
      <c r="X71" s="40">
        <f>SUM('Valores Correntes'!S70:S73)/SUM('Valores Correntes'!$R70:$R73)</f>
        <v>0.61698965965521346</v>
      </c>
      <c r="Y71" s="40">
        <f>SUM('Valores Correntes'!T70:T73)/SUM('Valores Correntes'!$R70:$R73)</f>
        <v>0.18513221231693297</v>
      </c>
      <c r="Z71" s="40">
        <f t="shared" ref="Z71:Z123" si="6">AA71+AB71</f>
        <v>0.21541365273354751</v>
      </c>
      <c r="AA71" s="40">
        <f>SUM('Valores Correntes'!U70:U73)/SUM('Valores Correntes'!$R70:$R73)</f>
        <v>0.20718758593238046</v>
      </c>
      <c r="AB71" s="40">
        <f>SUM('Valores Correntes'!V70:V73)/SUM('Valores Correntes'!$R70:$R73)</f>
        <v>8.2260668011670535E-3</v>
      </c>
      <c r="AC71" s="40">
        <f>SUM('Valores Correntes'!W70:W73)/SUM('Valores Correntes'!$R70:$R73)</f>
        <v>0.11734626431061711</v>
      </c>
      <c r="AD71" s="40">
        <f>SUM('Valores Correntes'!X70:X73)/SUM('Valores Correntes'!$R70:$R73)</f>
        <v>0.13488178901631123</v>
      </c>
      <c r="AE71" s="40">
        <f>(SUM('Valores Correntes'!W70:W73)-SUM('Valores Correntes'!X70:X73))/SUM('Valores Correntes'!R70:R73)</f>
        <v>-1.7535524705694111E-2</v>
      </c>
      <c r="AG71" s="3" t="s">
        <v>51</v>
      </c>
      <c r="AH71" s="40">
        <f>SUM('Valores Correntes'!B70:B73)/SUM('Valores Correntes'!$R70:$R73)</f>
        <v>4.3996853721148116E-2</v>
      </c>
      <c r="AI71" s="40">
        <f>SUM('Valores Correntes'!C70:C73)/SUM('Valores Correntes'!$R70:$R73)</f>
        <v>3.7844610925751955E-2</v>
      </c>
      <c r="AJ71" s="40">
        <f>SUM('Valores Correntes'!D70:D73)/SUM('Valores Correntes'!$R70:$R73)</f>
        <v>0.10625996969421976</v>
      </c>
      <c r="AK71" s="40">
        <f>SUM('Valores Correntes'!E70:E73)/SUM('Valores Correntes'!$R70:$R73)</f>
        <v>1.9423963154184466E-2</v>
      </c>
      <c r="AL71" s="40">
        <f>SUM('Valores Correntes'!F70:F73)/SUM('Valores Correntes'!$R70:$R73)</f>
        <v>5.5144976279702655E-2</v>
      </c>
      <c r="AM71" s="40">
        <f>SUM('Valores Correntes'!G70:G73)/SUM('Valores Correntes'!$R70:$R73)</f>
        <v>0.21867352005385884</v>
      </c>
      <c r="AN71" s="40">
        <f>SUM('Valores Correntes'!H70:H73)/SUM('Valores Correntes'!$R70:$R73)</f>
        <v>0.11446180330978752</v>
      </c>
      <c r="AO71" s="40">
        <f>SUM('Valores Correntes'!I70:I73)/SUM('Valores Correntes'!$R70:$R73)</f>
        <v>3.7804973564983274E-2</v>
      </c>
      <c r="AP71" s="40">
        <f>SUM('Valores Correntes'!J70:J73)/SUM('Valores Correntes'!$R70:$R73)</f>
        <v>3.0453908132940022E-2</v>
      </c>
      <c r="AQ71" s="40">
        <f>SUM('Valores Correntes'!K70:K73)/SUM('Valores Correntes'!$R70:$R73)</f>
        <v>5.2236086403037389E-2</v>
      </c>
      <c r="AR71" s="40">
        <f>SUM('Valores Correntes'!L70:L73)/SUM('Valores Correntes'!$R70:$R73)</f>
        <v>7.5608131543874996E-2</v>
      </c>
      <c r="AS71" s="40">
        <f>SUM('Valores Correntes'!M70:M73)/SUM('Valores Correntes'!$R70:$R73)</f>
        <v>0.1414260305967984</v>
      </c>
      <c r="AT71" s="40">
        <f>SUM('Valores Correntes'!N70:N73)/SUM('Valores Correntes'!$R70:$R73)</f>
        <v>0.13648347721813228</v>
      </c>
      <c r="AU71" s="40">
        <f>SUM('Valores Correntes'!O70:O73)/SUM('Valores Correntes'!$R70:$R73)</f>
        <v>0.58847441076955376</v>
      </c>
      <c r="AV71" s="40">
        <f>SUM('Valores Correntes'!P70:P73)/SUM('Valores Correntes'!$R70:$R73)</f>
        <v>0.85114478454456088</v>
      </c>
      <c r="AW71" s="40">
        <f>SUM('Valores Correntes'!Q70:Q73)/SUM('Valores Correntes'!$R70:$R73)</f>
        <v>0.14885521545543898</v>
      </c>
      <c r="AY71" s="3" t="s">
        <v>51</v>
      </c>
    </row>
    <row r="72" spans="2:51" x14ac:dyDescent="0.3">
      <c r="B72" s="3" t="s">
        <v>50</v>
      </c>
      <c r="C72" s="40">
        <f>SUM('Valores Correntes'!S71:S74)/SUM('Valores Correntes'!$R71:$R74)</f>
        <v>0.61734831374488197</v>
      </c>
      <c r="D72" s="40">
        <f>SUM('Valores Correntes'!T71:T74)/SUM('Valores Correntes'!$R71:$R74)</f>
        <v>0.18625854704454425</v>
      </c>
      <c r="E72" s="40">
        <f t="shared" si="5"/>
        <v>0.21554785625537426</v>
      </c>
      <c r="F72" s="40">
        <f>SUM('Valores Correntes'!U71:U74)/SUM('Valores Correntes'!$R71:$R74)</f>
        <v>0.2084511996099554</v>
      </c>
      <c r="G72" s="40">
        <f>SUM('Valores Correntes'!V71:V74)/SUM('Valores Correntes'!$R71:$R74)</f>
        <v>7.0966566454188553E-3</v>
      </c>
      <c r="H72" s="40">
        <f>SUM('Valores Correntes'!W71:W74)/SUM('Valores Correntes'!$R71:$R74)</f>
        <v>0.1160499481847853</v>
      </c>
      <c r="I72" s="40">
        <f>SUM('Valores Correntes'!X71:X74)/SUM('Valores Correntes'!$R71:$R74)</f>
        <v>0.13520466522958585</v>
      </c>
      <c r="J72" s="40">
        <f>(SUM('Valores Correntes'!W71:W74)-SUM('Valores Correntes'!X71:X74))/SUM('Valores Correntes'!R71:R74)</f>
        <v>-1.9154717044800564E-2</v>
      </c>
      <c r="K72" s="41">
        <f>SUM('Valores Correntes'!R71:R74)/SUM('Valores Correntes'!R67:R70)-1</f>
        <v>0.1048064391122816</v>
      </c>
      <c r="L72" t="str">
        <f t="shared" si="3"/>
        <v>2013.II</v>
      </c>
      <c r="M72" s="41">
        <f t="shared" si="4"/>
        <v>0.10480643911228146</v>
      </c>
      <c r="N72" s="39">
        <f>C68*(SUM('Valores Correntes'!S71:S74)/SUM('Valores Correntes'!S67:S70)-1)</f>
        <v>7.6170551533232086E-2</v>
      </c>
      <c r="O72" s="39">
        <f>D68*(SUM('Valores Correntes'!T71:T74)/SUM('Valores Correntes'!T67:T70)-1)</f>
        <v>2.0361024225360742E-2</v>
      </c>
      <c r="P72" s="39">
        <f>F68*(SUM('Valores Correntes'!U71:U74)/SUM('Valores Correntes'!U67:U70)-1)</f>
        <v>2.3462872455380118E-2</v>
      </c>
      <c r="Q72" s="39">
        <f>G68*(SUM('Valores Correntes'!V71:V74)/SUM('Valores Correntes'!V67:V70)-1)</f>
        <v>-4.3871874870294149E-3</v>
      </c>
      <c r="R72" s="39">
        <f>H68*(SUM('Valores Correntes'!W71:W74)/SUM('Valores Correntes'!W67:W70)-1)</f>
        <v>9.650224309913762E-3</v>
      </c>
      <c r="S72" s="39">
        <f>I68*(SUM('Valores Correntes'!X71:X74)/SUM('Valores Correntes'!X67:X70)-1)</f>
        <v>2.045104592457583E-2</v>
      </c>
      <c r="T72" s="40">
        <f>((SUM('Valores Correntes'!W71:W74)-SUM('Valores Correntes'!X71:X74))/(SUM('Valores Correntes'!W67:W70)-SUM('Valores Correntes'!X67:X70))-1)*J68</f>
        <v>-1.080082161466207E-2</v>
      </c>
      <c r="U72" s="40">
        <v>7.7199999999999991E-2</v>
      </c>
      <c r="W72" t="s">
        <v>50</v>
      </c>
      <c r="X72" s="40">
        <f>SUM('Valores Correntes'!S71:S74)/SUM('Valores Correntes'!$R71:$R74)</f>
        <v>0.61734831374488197</v>
      </c>
      <c r="Y72" s="40">
        <f>SUM('Valores Correntes'!T71:T74)/SUM('Valores Correntes'!$R71:$R74)</f>
        <v>0.18625854704454425</v>
      </c>
      <c r="Z72" s="40">
        <f t="shared" si="6"/>
        <v>0.21554785625537426</v>
      </c>
      <c r="AA72" s="40">
        <f>SUM('Valores Correntes'!U71:U74)/SUM('Valores Correntes'!$R71:$R74)</f>
        <v>0.2084511996099554</v>
      </c>
      <c r="AB72" s="40">
        <f>SUM('Valores Correntes'!V71:V74)/SUM('Valores Correntes'!$R71:$R74)</f>
        <v>7.0966566454188553E-3</v>
      </c>
      <c r="AC72" s="40">
        <f>SUM('Valores Correntes'!W71:W74)/SUM('Valores Correntes'!$R71:$R74)</f>
        <v>0.1160499481847853</v>
      </c>
      <c r="AD72" s="40">
        <f>SUM('Valores Correntes'!X71:X74)/SUM('Valores Correntes'!$R71:$R74)</f>
        <v>0.13520466522958585</v>
      </c>
      <c r="AE72" s="40">
        <f>(SUM('Valores Correntes'!W71:W74)-SUM('Valores Correntes'!X71:X74))/SUM('Valores Correntes'!R71:R74)</f>
        <v>-1.9154717044800564E-2</v>
      </c>
      <c r="AG72" s="3" t="s">
        <v>50</v>
      </c>
      <c r="AH72" s="40">
        <f>SUM('Valores Correntes'!B71:B74)/SUM('Valores Correntes'!$R71:$R74)</f>
        <v>4.4777007996659943E-2</v>
      </c>
      <c r="AI72" s="40">
        <f>SUM('Valores Correntes'!C71:C74)/SUM('Valores Correntes'!$R71:$R74)</f>
        <v>3.6099870065734001E-2</v>
      </c>
      <c r="AJ72" s="40">
        <f>SUM('Valores Correntes'!D71:D74)/SUM('Valores Correntes'!$R71:$R74)</f>
        <v>0.10652737064273067</v>
      </c>
      <c r="AK72" s="40">
        <f>SUM('Valores Correntes'!E71:E74)/SUM('Valores Correntes'!$R71:$R74)</f>
        <v>1.81033049174836E-2</v>
      </c>
      <c r="AL72" s="40">
        <f>SUM('Valores Correntes'!F71:F74)/SUM('Valores Correntes'!$R71:$R74)</f>
        <v>5.5422764930013427E-2</v>
      </c>
      <c r="AM72" s="40">
        <f>SUM('Valores Correntes'!G71:G74)/SUM('Valores Correntes'!$R71:$R74)</f>
        <v>0.21615331055596168</v>
      </c>
      <c r="AN72" s="40">
        <f>SUM('Valores Correntes'!H71:H74)/SUM('Valores Correntes'!$R71:$R74)</f>
        <v>0.11472890700566395</v>
      </c>
      <c r="AO72" s="40">
        <f>SUM('Valores Correntes'!I71:I74)/SUM('Valores Correntes'!$R71:$R74)</f>
        <v>3.8047107809614275E-2</v>
      </c>
      <c r="AP72" s="40">
        <f>SUM('Valores Correntes'!J71:J74)/SUM('Valores Correntes'!$R71:$R74)</f>
        <v>3.0312043381027668E-2</v>
      </c>
      <c r="AQ72" s="40">
        <f>SUM('Valores Correntes'!K71:K74)/SUM('Valores Correntes'!$R71:$R74)</f>
        <v>5.1356925009917717E-2</v>
      </c>
      <c r="AR72" s="40">
        <f>SUM('Valores Correntes'!L71:L74)/SUM('Valores Correntes'!$R71:$R74)</f>
        <v>7.6382378913144269E-2</v>
      </c>
      <c r="AS72" s="40">
        <f>SUM('Valores Correntes'!M71:M74)/SUM('Valores Correntes'!$R71:$R74)</f>
        <v>0.14217251826207644</v>
      </c>
      <c r="AT72" s="40">
        <f>SUM('Valores Correntes'!N71:N74)/SUM('Valores Correntes'!$R71:$R74)</f>
        <v>0.13775826071445307</v>
      </c>
      <c r="AU72" s="40">
        <f>SUM('Valores Correntes'!O71:O74)/SUM('Valores Correntes'!$R71:$R74)</f>
        <v>0.59075814109589753</v>
      </c>
      <c r="AV72" s="40">
        <f>SUM('Valores Correntes'!P71:P74)/SUM('Valores Correntes'!$R71:$R74)</f>
        <v>0.85168845964851914</v>
      </c>
      <c r="AW72" s="40">
        <f>SUM('Valores Correntes'!Q71:Q74)/SUM('Valores Correntes'!$R71:$R74)</f>
        <v>0.14831154035148081</v>
      </c>
      <c r="AY72" s="3" t="s">
        <v>50</v>
      </c>
    </row>
    <row r="73" spans="2:51" x14ac:dyDescent="0.3">
      <c r="B73" s="3" t="s">
        <v>49</v>
      </c>
      <c r="C73" s="40">
        <f>SUM('Valores Correntes'!S72:S75)/SUM('Valores Correntes'!$R72:$R75)</f>
        <v>0.61797200843318267</v>
      </c>
      <c r="D73" s="40">
        <f>SUM('Valores Correntes'!T72:T75)/SUM('Valores Correntes'!$R72:$R75)</f>
        <v>0.18737137950197269</v>
      </c>
      <c r="E73" s="40">
        <f t="shared" si="5"/>
        <v>0.2176896410580007</v>
      </c>
      <c r="F73" s="40">
        <f>SUM('Valores Correntes'!U72:U75)/SUM('Valores Correntes'!$R72:$R75)</f>
        <v>0.2096045202674752</v>
      </c>
      <c r="G73" s="40">
        <f>SUM('Valores Correntes'!V72:V75)/SUM('Valores Correntes'!$R72:$R75)</f>
        <v>8.0851207905254987E-3</v>
      </c>
      <c r="H73" s="40">
        <f>SUM('Valores Correntes'!W72:W75)/SUM('Valores Correntes'!$R72:$R75)</f>
        <v>0.11646497971232578</v>
      </c>
      <c r="I73" s="40">
        <f>SUM('Valores Correntes'!X72:X75)/SUM('Valores Correntes'!$R72:$R75)</f>
        <v>0.13949800870548193</v>
      </c>
      <c r="J73" s="40">
        <f>(SUM('Valores Correntes'!W72:W75)-SUM('Valores Correntes'!X72:X75))/SUM('Valores Correntes'!R72:R75)</f>
        <v>-2.3033028993156141E-2</v>
      </c>
      <c r="K73" s="41">
        <f>SUM('Valores Correntes'!R72:R75)/SUM('Valores Correntes'!R68:R71)-1</f>
        <v>0.10335901034202255</v>
      </c>
      <c r="L73" t="str">
        <f t="shared" si="3"/>
        <v>2013.III</v>
      </c>
      <c r="M73" s="41">
        <f t="shared" si="4"/>
        <v>0.10335901034202251</v>
      </c>
      <c r="N73" s="39">
        <f>C69*(SUM('Valores Correntes'!S72:S75)/SUM('Valores Correntes'!S68:S71)-1)</f>
        <v>7.312158097290998E-2</v>
      </c>
      <c r="O73" s="39">
        <f>D69*(SUM('Valores Correntes'!T72:T75)/SUM('Valores Correntes'!T68:T71)-1)</f>
        <v>2.2462008598394076E-2</v>
      </c>
      <c r="P73" s="39">
        <f>F69*(SUM('Valores Correntes'!U72:U75)/SUM('Valores Correntes'!U68:U71)-1)</f>
        <v>2.4852549029652834E-2</v>
      </c>
      <c r="Q73" s="39">
        <f>G69*(SUM('Valores Correntes'!V72:V75)/SUM('Valores Correntes'!V68:V71)-1)</f>
        <v>-2.8316066335353916E-3</v>
      </c>
      <c r="R73" s="39">
        <f>H69*(SUM('Valores Correntes'!W72:W75)/SUM('Valores Correntes'!W68:W71)-1)</f>
        <v>9.4698283250331371E-3</v>
      </c>
      <c r="S73" s="39">
        <f>I69*(SUM('Valores Correntes'!X72:X75)/SUM('Valores Correntes'!X68:X71)-1)</f>
        <v>2.3715349950432139E-2</v>
      </c>
      <c r="T73" s="40">
        <f>((SUM('Valores Correntes'!W72:W75)-SUM('Valores Correntes'!X72:X75))/(SUM('Valores Correntes'!W68:W71)-SUM('Valores Correntes'!X68:X71))-1)*J69</f>
        <v>-1.4245521625398997E-2</v>
      </c>
      <c r="U73" s="40">
        <v>8.72E-2</v>
      </c>
      <c r="W73" t="s">
        <v>49</v>
      </c>
      <c r="X73" s="40">
        <f>SUM('Valores Correntes'!S72:S75)/SUM('Valores Correntes'!$R72:$R75)</f>
        <v>0.61797200843318267</v>
      </c>
      <c r="Y73" s="40">
        <f>SUM('Valores Correntes'!T72:T75)/SUM('Valores Correntes'!$R72:$R75)</f>
        <v>0.18737137950197269</v>
      </c>
      <c r="Z73" s="40">
        <f t="shared" si="6"/>
        <v>0.2176896410580007</v>
      </c>
      <c r="AA73" s="40">
        <f>SUM('Valores Correntes'!U72:U75)/SUM('Valores Correntes'!$R72:$R75)</f>
        <v>0.2096045202674752</v>
      </c>
      <c r="AB73" s="40">
        <f>SUM('Valores Correntes'!V72:V75)/SUM('Valores Correntes'!$R72:$R75)</f>
        <v>8.0851207905254987E-3</v>
      </c>
      <c r="AC73" s="40">
        <f>SUM('Valores Correntes'!W72:W75)/SUM('Valores Correntes'!$R72:$R75)</f>
        <v>0.11646497971232578</v>
      </c>
      <c r="AD73" s="40">
        <f>SUM('Valores Correntes'!X72:X75)/SUM('Valores Correntes'!$R72:$R75)</f>
        <v>0.13949800870548193</v>
      </c>
      <c r="AE73" s="40">
        <f>(SUM('Valores Correntes'!W72:W75)-SUM('Valores Correntes'!X72:X75))/SUM('Valores Correntes'!R72:R75)</f>
        <v>-2.3033028993156141E-2</v>
      </c>
      <c r="AG73" s="3" t="s">
        <v>49</v>
      </c>
      <c r="AH73" s="40">
        <f>SUM('Valores Correntes'!B72:B75)/SUM('Valores Correntes'!$R72:$R75)</f>
        <v>4.5054568256039026E-2</v>
      </c>
      <c r="AI73" s="40">
        <f>SUM('Valores Correntes'!C72:C75)/SUM('Valores Correntes'!$R72:$R75)</f>
        <v>3.5660038130576444E-2</v>
      </c>
      <c r="AJ73" s="40">
        <f>SUM('Valores Correntes'!D72:D75)/SUM('Valores Correntes'!$R72:$R75)</f>
        <v>0.10637630041651064</v>
      </c>
      <c r="AK73" s="40">
        <f>SUM('Valores Correntes'!E72:E75)/SUM('Valores Correntes'!$R72:$R75)</f>
        <v>1.7629855108284378E-2</v>
      </c>
      <c r="AL73" s="40">
        <f>SUM('Valores Correntes'!F72:F75)/SUM('Valores Correntes'!$R72:$R75)</f>
        <v>5.5366889524554826E-2</v>
      </c>
      <c r="AM73" s="40">
        <f>SUM('Valores Correntes'!G72:G75)/SUM('Valores Correntes'!$R72:$R75)</f>
        <v>0.21503308317992625</v>
      </c>
      <c r="AN73" s="40">
        <f>SUM('Valores Correntes'!H72:H75)/SUM('Valores Correntes'!$R72:$R75)</f>
        <v>0.11491540027186298</v>
      </c>
      <c r="AO73" s="40">
        <f>SUM('Valores Correntes'!I72:I75)/SUM('Valores Correntes'!$R72:$R75)</f>
        <v>3.8201217808572663E-2</v>
      </c>
      <c r="AP73" s="40">
        <f>SUM('Valores Correntes'!J72:J75)/SUM('Valores Correntes'!$R72:$R75)</f>
        <v>2.9977682993370988E-2</v>
      </c>
      <c r="AQ73" s="40">
        <f>SUM('Valores Correntes'!K72:K75)/SUM('Valores Correntes'!$R72:$R75)</f>
        <v>5.1466456482853862E-2</v>
      </c>
      <c r="AR73" s="40">
        <f>SUM('Valores Correntes'!L72:L75)/SUM('Valores Correntes'!$R72:$R75)</f>
        <v>7.7449806699757581E-2</v>
      </c>
      <c r="AS73" s="40">
        <f>SUM('Valores Correntes'!M72:M75)/SUM('Valores Correntes'!$R72:$R75)</f>
        <v>0.14398374168163328</v>
      </c>
      <c r="AT73" s="40">
        <f>SUM('Valores Correntes'!N72:N75)/SUM('Valores Correntes'!$R72:$R75)</f>
        <v>0.13869310627652121</v>
      </c>
      <c r="AU73" s="40">
        <f>SUM('Valores Correntes'!O72:O75)/SUM('Valores Correntes'!$R72:$R75)</f>
        <v>0.59468741221457255</v>
      </c>
      <c r="AV73" s="40">
        <f>SUM('Valores Correntes'!P72:P75)/SUM('Valores Correntes'!$R72:$R75)</f>
        <v>0.85477506365053801</v>
      </c>
      <c r="AW73" s="40">
        <f>SUM('Valores Correntes'!Q72:Q75)/SUM('Valores Correntes'!$R72:$R75)</f>
        <v>0.14522493634946199</v>
      </c>
      <c r="AY73" s="3" t="s">
        <v>49</v>
      </c>
    </row>
    <row r="74" spans="2:51" x14ac:dyDescent="0.3">
      <c r="B74" s="3" t="s">
        <v>48</v>
      </c>
      <c r="C74" s="40">
        <f>SUM('Valores Correntes'!S73:S76)/SUM('Valores Correntes'!$R73:$R76)</f>
        <v>0.61715250084062212</v>
      </c>
      <c r="D74" s="40">
        <f>SUM('Valores Correntes'!T73:T76)/SUM('Valores Correntes'!$R73:$R76)</f>
        <v>0.18892478994552842</v>
      </c>
      <c r="E74" s="40">
        <f t="shared" si="5"/>
        <v>0.21693766956067914</v>
      </c>
      <c r="F74" s="40">
        <f>SUM('Valores Correntes'!U73:U76)/SUM('Valores Correntes'!$R73:$R76)</f>
        <v>0.20911921871601208</v>
      </c>
      <c r="G74" s="40">
        <f>SUM('Valores Correntes'!V73:V76)/SUM('Valores Correntes'!$R73:$R76)</f>
        <v>7.8184508446670544E-3</v>
      </c>
      <c r="H74" s="40">
        <f>SUM('Valores Correntes'!W73:W76)/SUM('Valores Correntes'!$R73:$R76)</f>
        <v>0.11742230646731125</v>
      </c>
      <c r="I74" s="40">
        <f>SUM('Valores Correntes'!X73:X76)/SUM('Valores Correntes'!$R73:$R76)</f>
        <v>0.14043726681414098</v>
      </c>
      <c r="J74" s="40">
        <f>(SUM('Valores Correntes'!W73:W76)-SUM('Valores Correntes'!X73:X76))/SUM('Valores Correntes'!R73:R76)</f>
        <v>-2.301496034682974E-2</v>
      </c>
      <c r="K74" s="41">
        <f>SUM('Valores Correntes'!R73:R76)/SUM('Valores Correntes'!R69:R72)-1</f>
        <v>0.10734886059363968</v>
      </c>
      <c r="L74" t="str">
        <f t="shared" ref="L74:L124" si="7">B74</f>
        <v>2013.IV</v>
      </c>
      <c r="M74" s="41">
        <f t="shared" si="4"/>
        <v>0.10734886059363982</v>
      </c>
      <c r="N74" s="39">
        <f>C70*(SUM('Valores Correntes'!S73:S76)/SUM('Valores Correntes'!S69:S72)-1)</f>
        <v>6.9284450280286819E-2</v>
      </c>
      <c r="O74" s="39">
        <f>D70*(SUM('Valores Correntes'!T73:T76)/SUM('Valores Correntes'!T69:T72)-1)</f>
        <v>2.3904618225953512E-2</v>
      </c>
      <c r="P74" s="39">
        <f>F70*(SUM('Valores Correntes'!U73:U76)/SUM('Valores Correntes'!U69:U72)-1)</f>
        <v>2.4400800862545025E-2</v>
      </c>
      <c r="Q74" s="39">
        <f>G70*(SUM('Valores Correntes'!V73:V76)/SUM('Valores Correntes'!V69:V72)-1)</f>
        <v>1.6526266520373819E-3</v>
      </c>
      <c r="R74" s="39">
        <f>H70*(SUM('Valores Correntes'!W73:W76)/SUM('Valores Correntes'!W69:W72)-1)</f>
        <v>1.1252066567937173E-2</v>
      </c>
      <c r="S74" s="39">
        <f>I70*(SUM('Valores Correntes'!X73:X76)/SUM('Valores Correntes'!X69:X72)-1)</f>
        <v>2.3145701995120095E-2</v>
      </c>
      <c r="T74" s="40">
        <f>((SUM('Valores Correntes'!W73:W76)-SUM('Valores Correntes'!X73:X76))/(SUM('Valores Correntes'!W69:W72)-SUM('Valores Correntes'!X69:X72))-1)*J70</f>
        <v>-1.1893635427182914E-2</v>
      </c>
      <c r="U74" s="40">
        <v>9.7799999999999998E-2</v>
      </c>
      <c r="W74" t="s">
        <v>48</v>
      </c>
      <c r="X74" s="40">
        <f>SUM('Valores Correntes'!S73:S76)/SUM('Valores Correntes'!$R73:$R76)</f>
        <v>0.61715250084062212</v>
      </c>
      <c r="Y74" s="40">
        <f>SUM('Valores Correntes'!T73:T76)/SUM('Valores Correntes'!$R73:$R76)</f>
        <v>0.18892478994552842</v>
      </c>
      <c r="Z74" s="40">
        <f t="shared" si="6"/>
        <v>0.21693766956067914</v>
      </c>
      <c r="AA74" s="40">
        <f>SUM('Valores Correntes'!U73:U76)/SUM('Valores Correntes'!$R73:$R76)</f>
        <v>0.20911921871601208</v>
      </c>
      <c r="AB74" s="40">
        <f>SUM('Valores Correntes'!V73:V76)/SUM('Valores Correntes'!$R73:$R76)</f>
        <v>7.8184508446670544E-3</v>
      </c>
      <c r="AC74" s="40">
        <f>SUM('Valores Correntes'!W73:W76)/SUM('Valores Correntes'!$R73:$R76)</f>
        <v>0.11742230646731125</v>
      </c>
      <c r="AD74" s="40">
        <f>SUM('Valores Correntes'!X73:X76)/SUM('Valores Correntes'!$R73:$R76)</f>
        <v>0.14043726681414098</v>
      </c>
      <c r="AE74" s="40">
        <f>(SUM('Valores Correntes'!W73:W76)-SUM('Valores Correntes'!X73:X76))/SUM('Valores Correntes'!R73:R76)</f>
        <v>-2.301496034682974E-2</v>
      </c>
      <c r="AG74" s="3" t="s">
        <v>48</v>
      </c>
      <c r="AH74" s="40">
        <f>SUM('Valores Correntes'!B73:B76)/SUM('Valores Correntes'!$R73:$R76)</f>
        <v>4.5068861816595703E-2</v>
      </c>
      <c r="AI74" s="40">
        <f>SUM('Valores Correntes'!C73:C76)/SUM('Valores Correntes'!$R73:$R76)</f>
        <v>3.5530295755492859E-2</v>
      </c>
      <c r="AJ74" s="40">
        <f>SUM('Valores Correntes'!D73:D76)/SUM('Valores Correntes'!$R73:$R76)</f>
        <v>0.10479612290393166</v>
      </c>
      <c r="AK74" s="40">
        <f>SUM('Valores Correntes'!E73:E76)/SUM('Valores Correntes'!$R73:$R76)</f>
        <v>1.7408970900362822E-2</v>
      </c>
      <c r="AL74" s="40">
        <f>SUM('Valores Correntes'!F73:F76)/SUM('Valores Correntes'!$R73:$R76)</f>
        <v>5.4512709944735276E-2</v>
      </c>
      <c r="AM74" s="40">
        <f>SUM('Valores Correntes'!G73:G76)/SUM('Valores Correntes'!$R73:$R76)</f>
        <v>0.21224809950452261</v>
      </c>
      <c r="AN74" s="40">
        <f>SUM('Valores Correntes'!H73:H76)/SUM('Valores Correntes'!$R73:$R76)</f>
        <v>0.11517833512269771</v>
      </c>
      <c r="AO74" s="40">
        <f>SUM('Valores Correntes'!I73:I76)/SUM('Valores Correntes'!$R73:$R76)</f>
        <v>3.8153701533472639E-2</v>
      </c>
      <c r="AP74" s="40">
        <f>SUM('Valores Correntes'!J73:J76)/SUM('Valores Correntes'!$R73:$R76)</f>
        <v>2.9542433544289235E-2</v>
      </c>
      <c r="AQ74" s="40">
        <f>SUM('Valores Correntes'!K73:K76)/SUM('Valores Correntes'!$R73:$R76)</f>
        <v>5.1123495516856993E-2</v>
      </c>
      <c r="AR74" s="40">
        <f>SUM('Valores Correntes'!L73:L76)/SUM('Valores Correntes'!$R73:$R76)</f>
        <v>7.8625648226226239E-2</v>
      </c>
      <c r="AS74" s="40">
        <f>SUM('Valores Correntes'!M73:M76)/SUM('Valores Correntes'!$R73:$R76)</f>
        <v>0.14420891663726751</v>
      </c>
      <c r="AT74" s="40">
        <f>SUM('Valores Correntes'!N73:N76)/SUM('Valores Correntes'!$R73:$R76)</f>
        <v>0.13995504934843161</v>
      </c>
      <c r="AU74" s="40">
        <f>SUM('Valores Correntes'!O73:O76)/SUM('Valores Correntes'!$R73:$R76)</f>
        <v>0.59678757992924192</v>
      </c>
      <c r="AV74" s="40">
        <f>SUM('Valores Correntes'!P73:P76)/SUM('Valores Correntes'!$R73:$R76)</f>
        <v>0.85410454125036028</v>
      </c>
      <c r="AW74" s="40">
        <f>SUM('Valores Correntes'!Q73:Q76)/SUM('Valores Correntes'!$R73:$R76)</f>
        <v>0.14589545874963958</v>
      </c>
      <c r="AY74" s="3" t="s">
        <v>48</v>
      </c>
    </row>
    <row r="75" spans="2:51" x14ac:dyDescent="0.3">
      <c r="B75" s="4" t="s">
        <v>47</v>
      </c>
      <c r="C75" s="40">
        <f>SUM('Valores Correntes'!S74:S77)/SUM('Valores Correntes'!$R74:$R77)</f>
        <v>0.61843408454791671</v>
      </c>
      <c r="D75" s="40">
        <f>SUM('Valores Correntes'!T74:T77)/SUM('Valores Correntes'!$R74:$R77)</f>
        <v>0.18942171086431359</v>
      </c>
      <c r="E75" s="40">
        <f t="shared" si="5"/>
        <v>0.2159139284878471</v>
      </c>
      <c r="F75" s="40">
        <f>SUM('Valores Correntes'!U74:U77)/SUM('Valores Correntes'!$R74:$R77)</f>
        <v>0.20922871554604591</v>
      </c>
      <c r="G75" s="40">
        <f>SUM('Valores Correntes'!V74:V77)/SUM('Valores Correntes'!$R74:$R77)</f>
        <v>6.6852129418011885E-3</v>
      </c>
      <c r="H75" s="40">
        <f>SUM('Valores Correntes'!W74:W77)/SUM('Valores Correntes'!$R74:$R77)</f>
        <v>0.11782757258405402</v>
      </c>
      <c r="I75" s="40">
        <f>SUM('Valores Correntes'!X74:X77)/SUM('Valores Correntes'!$R74:$R77)</f>
        <v>0.14159729648413136</v>
      </c>
      <c r="J75" s="40">
        <f>(SUM('Valores Correntes'!W74:W77)-SUM('Valores Correntes'!X74:X77))/SUM('Valores Correntes'!R74:R77)</f>
        <v>-2.3769723900077339E-2</v>
      </c>
      <c r="K75" s="41">
        <f>SUM('Valores Correntes'!R74:R77)/SUM('Valores Correntes'!R70:R73)-1</f>
        <v>0.11144674513721209</v>
      </c>
      <c r="L75" t="str">
        <f t="shared" si="7"/>
        <v>2014.I</v>
      </c>
      <c r="M75" s="41">
        <f t="shared" si="4"/>
        <v>0.11144674513721226</v>
      </c>
      <c r="N75" s="39">
        <f>C71*(SUM('Valores Correntes'!S74:S77)/SUM('Valores Correntes'!S70:S73)-1)</f>
        <v>7.0366890697479936E-2</v>
      </c>
      <c r="O75" s="39">
        <f>D71*(SUM('Valores Correntes'!T74:T77)/SUM('Valores Correntes'!T70:T73)-1)</f>
        <v>2.5399931681530437E-2</v>
      </c>
      <c r="P75" s="39">
        <f>F71*(SUM('Valores Correntes'!U74:U77)/SUM('Valores Correntes'!U70:U73)-1)</f>
        <v>2.535898895051188E-2</v>
      </c>
      <c r="Q75" s="39">
        <f>G71*(SUM('Valores Correntes'!V74:V77)/SUM('Valores Correntes'!V70:V73)-1)</f>
        <v>-7.958086364529555E-4</v>
      </c>
      <c r="R75" s="39">
        <f>H71*(SUM('Valores Correntes'!W74:W77)/SUM('Valores Correntes'!W70:W73)-1)</f>
        <v>1.3612807725348333E-2</v>
      </c>
      <c r="S75" s="39">
        <f>I71*(SUM('Valores Correntes'!X74:X77)/SUM('Valores Correntes'!X70:X73)-1)</f>
        <v>2.2496065281205388E-2</v>
      </c>
      <c r="T75" s="40">
        <f>((SUM('Valores Correntes'!W74:W77)-SUM('Valores Correntes'!X74:X77))/(SUM('Valores Correntes'!W70:W73)-SUM('Valores Correntes'!X70:X73))-1)*J71</f>
        <v>-8.883257555857043E-3</v>
      </c>
      <c r="U75" s="40">
        <v>0.1056</v>
      </c>
      <c r="W75" t="s">
        <v>47</v>
      </c>
      <c r="X75" s="40">
        <f>SUM('Valores Correntes'!S74:S77)/SUM('Valores Correntes'!$R74:$R77)</f>
        <v>0.61843408454791671</v>
      </c>
      <c r="Y75" s="40">
        <f>SUM('Valores Correntes'!T74:T77)/SUM('Valores Correntes'!$R74:$R77)</f>
        <v>0.18942171086431359</v>
      </c>
      <c r="Z75" s="40">
        <f t="shared" si="6"/>
        <v>0.2159139284878471</v>
      </c>
      <c r="AA75" s="40">
        <f>SUM('Valores Correntes'!U74:U77)/SUM('Valores Correntes'!$R74:$R77)</f>
        <v>0.20922871554604591</v>
      </c>
      <c r="AB75" s="40">
        <f>SUM('Valores Correntes'!V74:V77)/SUM('Valores Correntes'!$R74:$R77)</f>
        <v>6.6852129418011885E-3</v>
      </c>
      <c r="AC75" s="40">
        <f>SUM('Valores Correntes'!W74:W77)/SUM('Valores Correntes'!$R74:$R77)</f>
        <v>0.11782757258405402</v>
      </c>
      <c r="AD75" s="40">
        <f>SUM('Valores Correntes'!X74:X77)/SUM('Valores Correntes'!$R74:$R77)</f>
        <v>0.14159729648413136</v>
      </c>
      <c r="AE75" s="40">
        <f>(SUM('Valores Correntes'!W74:W77)-SUM('Valores Correntes'!X74:X77))/SUM('Valores Correntes'!R74:R77)</f>
        <v>-2.3769723900077339E-2</v>
      </c>
      <c r="AG75" s="4" t="s">
        <v>47</v>
      </c>
      <c r="AH75" s="40">
        <f>SUM('Valores Correntes'!B74:B77)/SUM('Valores Correntes'!$R74:$R77)</f>
        <v>4.4565741109365536E-2</v>
      </c>
      <c r="AI75" s="40">
        <f>SUM('Valores Correntes'!C74:C77)/SUM('Valores Correntes'!$R74:$R77)</f>
        <v>3.571075214478775E-2</v>
      </c>
      <c r="AJ75" s="40">
        <f>SUM('Valores Correntes'!D74:D77)/SUM('Valores Correntes'!$R74:$R77)</f>
        <v>0.1031212262733328</v>
      </c>
      <c r="AK75" s="40">
        <f>SUM('Valores Correntes'!E74:E77)/SUM('Valores Correntes'!$R74:$R77)</f>
        <v>1.7553170999295587E-2</v>
      </c>
      <c r="AL75" s="40">
        <f>SUM('Valores Correntes'!F74:F77)/SUM('Valores Correntes'!$R74:$R77)</f>
        <v>5.4548807017005062E-2</v>
      </c>
      <c r="AM75" s="40">
        <f>SUM('Valores Correntes'!G74:G77)/SUM('Valores Correntes'!$R74:$R77)</f>
        <v>0.2109339564344212</v>
      </c>
      <c r="AN75" s="40">
        <f>SUM('Valores Correntes'!H74:H77)/SUM('Valores Correntes'!$R74:$R77)</f>
        <v>0.11627962820465949</v>
      </c>
      <c r="AO75" s="40">
        <f>SUM('Valores Correntes'!I74:I77)/SUM('Valores Correntes'!$R74:$R77)</f>
        <v>3.8607465825002123E-2</v>
      </c>
      <c r="AP75" s="40">
        <f>SUM('Valores Correntes'!J74:J77)/SUM('Valores Correntes'!$R74:$R77)</f>
        <v>2.9394826803736333E-2</v>
      </c>
      <c r="AQ75" s="40">
        <f>SUM('Valores Correntes'!K74:K77)/SUM('Valores Correntes'!$R74:$R77)</f>
        <v>5.167450131057371E-2</v>
      </c>
      <c r="AR75" s="40">
        <f>SUM('Valores Correntes'!L74:L77)/SUM('Valores Correntes'!$R74:$R77)</f>
        <v>7.8699281067016361E-2</v>
      </c>
      <c r="AS75" s="40">
        <f>SUM('Valores Correntes'!M74:M77)/SUM('Valores Correntes'!$R74:$R77)</f>
        <v>0.14463296316561769</v>
      </c>
      <c r="AT75" s="40">
        <f>SUM('Valores Correntes'!N74:N77)/SUM('Valores Correntes'!$R74:$R77)</f>
        <v>0.1401034754326784</v>
      </c>
      <c r="AU75" s="40">
        <f>SUM('Valores Correntes'!O74:O77)/SUM('Valores Correntes'!$R74:$R77)</f>
        <v>0.59939214180928413</v>
      </c>
      <c r="AV75" s="40">
        <f>SUM('Valores Correntes'!P74:P77)/SUM('Valores Correntes'!$R74:$R77)</f>
        <v>0.85489183935307089</v>
      </c>
      <c r="AW75" s="40">
        <f>SUM('Valores Correntes'!Q74:Q77)/SUM('Valores Correntes'!$R74:$R77)</f>
        <v>0.14510816064692914</v>
      </c>
      <c r="AY75" s="4" t="s">
        <v>47</v>
      </c>
    </row>
    <row r="76" spans="2:51" x14ac:dyDescent="0.3">
      <c r="B76" s="4" t="s">
        <v>46</v>
      </c>
      <c r="C76" s="40">
        <f>SUM('Valores Correntes'!S75:S78)/SUM('Valores Correntes'!$R75:$R78)</f>
        <v>0.62215073695721201</v>
      </c>
      <c r="D76" s="40">
        <f>SUM('Valores Correntes'!T75:T78)/SUM('Valores Correntes'!$R75:$R78)</f>
        <v>0.19000125114943575</v>
      </c>
      <c r="E76" s="40">
        <f t="shared" si="5"/>
        <v>0.21161963287488569</v>
      </c>
      <c r="F76" s="40">
        <f>SUM('Valores Correntes'!U75:U78)/SUM('Valores Correntes'!$R75:$R78)</f>
        <v>0.20600127017582909</v>
      </c>
      <c r="G76" s="40">
        <f>SUM('Valores Correntes'!V75:V78)/SUM('Valores Correntes'!$R75:$R78)</f>
        <v>5.6183626990565991E-3</v>
      </c>
      <c r="H76" s="40">
        <f>SUM('Valores Correntes'!W75:W78)/SUM('Valores Correntes'!$R75:$R78)</f>
        <v>0.11675401414686983</v>
      </c>
      <c r="I76" s="40">
        <f>SUM('Valores Correntes'!X75:X78)/SUM('Valores Correntes'!$R75:$R78)</f>
        <v>0.14052563512840327</v>
      </c>
      <c r="J76" s="40">
        <f>(SUM('Valores Correntes'!W75:W78)-SUM('Valores Correntes'!X75:X78))/SUM('Valores Correntes'!R75:R78)</f>
        <v>-2.3771620981533442E-2</v>
      </c>
      <c r="K76" s="41">
        <f>SUM('Valores Correntes'!R75:R78)/SUM('Valores Correntes'!R71:R74)-1</f>
        <v>0.10054062132750841</v>
      </c>
      <c r="L76" t="str">
        <f t="shared" si="7"/>
        <v>2014.II</v>
      </c>
      <c r="M76" s="41">
        <f t="shared" ref="M76:M122" si="8">(N76+O76+P76+Q76+T76)</f>
        <v>0.10054062132750842</v>
      </c>
      <c r="N76" s="39">
        <f>C72*(SUM('Valores Correntes'!S75:S78)/SUM('Valores Correntes'!S71:S74)-1)</f>
        <v>6.7353844865375295E-2</v>
      </c>
      <c r="O76" s="39">
        <f>D72*(SUM('Valores Correntes'!T75:T78)/SUM('Valores Correntes'!T71:T74)-1)</f>
        <v>2.2845547948459721E-2</v>
      </c>
      <c r="P76" s="39">
        <f>F72*(SUM('Valores Correntes'!U75:U78)/SUM('Valores Correntes'!U71:U74)-1)</f>
        <v>1.82615662636075E-2</v>
      </c>
      <c r="Q76" s="39">
        <f>G72*(SUM('Valores Correntes'!V75:V78)/SUM('Valores Correntes'!V71:V74)-1)</f>
        <v>-9.1342026975580858E-4</v>
      </c>
      <c r="R76" s="39">
        <f>H72*(SUM('Valores Correntes'!W75:W78)/SUM('Valores Correntes'!W71:W74)-1)</f>
        <v>1.2442587086891509E-2</v>
      </c>
      <c r="S76" s="39">
        <f>I72*(SUM('Valores Correntes'!X75:X78)/SUM('Valores Correntes'!X71:X74)-1)</f>
        <v>1.9449504567069804E-2</v>
      </c>
      <c r="T76" s="40">
        <f>((SUM('Valores Correntes'!W75:W78)-SUM('Valores Correntes'!X75:X78))/(SUM('Valores Correntes'!W71:W74)-SUM('Valores Correntes'!X71:X74))-1)*J72</f>
        <v>-7.0069174801782813E-3</v>
      </c>
      <c r="U76" s="40">
        <v>0.10800000000000001</v>
      </c>
      <c r="W76" t="s">
        <v>46</v>
      </c>
      <c r="X76" s="40">
        <f>SUM('Valores Correntes'!S75:S78)/SUM('Valores Correntes'!$R75:$R78)</f>
        <v>0.62215073695721201</v>
      </c>
      <c r="Y76" s="40">
        <f>SUM('Valores Correntes'!T75:T78)/SUM('Valores Correntes'!$R75:$R78)</f>
        <v>0.19000125114943575</v>
      </c>
      <c r="Z76" s="40">
        <f t="shared" si="6"/>
        <v>0.21161963287488569</v>
      </c>
      <c r="AA76" s="40">
        <f>SUM('Valores Correntes'!U75:U78)/SUM('Valores Correntes'!$R75:$R78)</f>
        <v>0.20600127017582909</v>
      </c>
      <c r="AB76" s="40">
        <f>SUM('Valores Correntes'!V75:V78)/SUM('Valores Correntes'!$R75:$R78)</f>
        <v>5.6183626990565991E-3</v>
      </c>
      <c r="AC76" s="40">
        <f>SUM('Valores Correntes'!W75:W78)/SUM('Valores Correntes'!$R75:$R78)</f>
        <v>0.11675401414686983</v>
      </c>
      <c r="AD76" s="40">
        <f>SUM('Valores Correntes'!X75:X78)/SUM('Valores Correntes'!$R75:$R78)</f>
        <v>0.14052563512840327</v>
      </c>
      <c r="AE76" s="40">
        <f>(SUM('Valores Correntes'!W75:W78)-SUM('Valores Correntes'!X75:X78))/SUM('Valores Correntes'!R75:R78)</f>
        <v>-2.3771620981533442E-2</v>
      </c>
      <c r="AG76" s="4" t="s">
        <v>46</v>
      </c>
      <c r="AH76" s="40">
        <f>SUM('Valores Correntes'!B75:B78)/SUM('Valores Correntes'!$R75:$R78)</f>
        <v>4.505771186142609E-2</v>
      </c>
      <c r="AI76" s="40">
        <f>SUM('Valores Correntes'!C75:C78)/SUM('Valores Correntes'!$R75:$R78)</f>
        <v>3.5105062224325689E-2</v>
      </c>
      <c r="AJ76" s="40">
        <f>SUM('Valores Correntes'!D75:D78)/SUM('Valores Correntes'!$R75:$R78)</f>
        <v>0.10147964673868627</v>
      </c>
      <c r="AK76" s="40">
        <f>SUM('Valores Correntes'!E75:E78)/SUM('Valores Correntes'!$R75:$R78)</f>
        <v>1.7271907062082224E-2</v>
      </c>
      <c r="AL76" s="40">
        <f>SUM('Valores Correntes'!F75:F78)/SUM('Valores Correntes'!$R75:$R78)</f>
        <v>5.4046664459033902E-2</v>
      </c>
      <c r="AM76" s="40">
        <f>SUM('Valores Correntes'!G75:G78)/SUM('Valores Correntes'!$R75:$R78)</f>
        <v>0.20790328048412809</v>
      </c>
      <c r="AN76" s="40">
        <f>SUM('Valores Correntes'!H75:H78)/SUM('Valores Correntes'!$R75:$R78)</f>
        <v>0.1165523352445569</v>
      </c>
      <c r="AO76" s="40">
        <f>SUM('Valores Correntes'!I75:I78)/SUM('Valores Correntes'!$R75:$R78)</f>
        <v>3.9035165391335176E-2</v>
      </c>
      <c r="AP76" s="40">
        <f>SUM('Valores Correntes'!J75:J78)/SUM('Valores Correntes'!$R75:$R78)</f>
        <v>2.9220249839576381E-2</v>
      </c>
      <c r="AQ76" s="40">
        <f>SUM('Valores Correntes'!K75:K78)/SUM('Valores Correntes'!$R75:$R78)</f>
        <v>5.3020418022276139E-2</v>
      </c>
      <c r="AR76" s="40">
        <f>SUM('Valores Correntes'!L75:L78)/SUM('Valores Correntes'!$R75:$R78)</f>
        <v>7.9278362093062896E-2</v>
      </c>
      <c r="AS76" s="40">
        <f>SUM('Valores Correntes'!M75:M78)/SUM('Valores Correntes'!$R75:$R78)</f>
        <v>0.14663865302752774</v>
      </c>
      <c r="AT76" s="40">
        <f>SUM('Valores Correntes'!N75:N78)/SUM('Valores Correntes'!$R75:$R78)</f>
        <v>0.14017407735844409</v>
      </c>
      <c r="AU76" s="40">
        <f>SUM('Valores Correntes'!O75:O78)/SUM('Valores Correntes'!$R75:$R78)</f>
        <v>0.60391926097677939</v>
      </c>
      <c r="AV76" s="40">
        <f>SUM('Valores Correntes'!P75:P78)/SUM('Valores Correntes'!$R75:$R78)</f>
        <v>0.85688025332233353</v>
      </c>
      <c r="AW76" s="40">
        <f>SUM('Valores Correntes'!Q75:Q78)/SUM('Valores Correntes'!$R75:$R78)</f>
        <v>0.14311974667766644</v>
      </c>
      <c r="AY76" s="4" t="s">
        <v>46</v>
      </c>
    </row>
    <row r="77" spans="2:51" x14ac:dyDescent="0.3">
      <c r="B77" s="4" t="s">
        <v>45</v>
      </c>
      <c r="C77" s="40">
        <f>SUM('Valores Correntes'!S76:S79)/SUM('Valores Correntes'!$R76:$R79)</f>
        <v>0.62421340536997971</v>
      </c>
      <c r="D77" s="40">
        <f>SUM('Valores Correntes'!T76:T79)/SUM('Valores Correntes'!$R76:$R79)</f>
        <v>0.19140772953301566</v>
      </c>
      <c r="E77" s="40">
        <f t="shared" si="5"/>
        <v>0.20783408746495935</v>
      </c>
      <c r="F77" s="40">
        <f>SUM('Valores Correntes'!U76:U79)/SUM('Valores Correntes'!$R76:$R79)</f>
        <v>0.20178654773941565</v>
      </c>
      <c r="G77" s="40">
        <f>SUM('Valores Correntes'!V76:V79)/SUM('Valores Correntes'!$R76:$R79)</f>
        <v>6.0475397255436878E-3</v>
      </c>
      <c r="H77" s="40">
        <f>SUM('Valores Correntes'!W76:W79)/SUM('Valores Correntes'!$R76:$R79)</f>
        <v>0.11486025085741718</v>
      </c>
      <c r="I77" s="40">
        <f>SUM('Valores Correntes'!X76:X79)/SUM('Valores Correntes'!$R76:$R79)</f>
        <v>0.13831547322537191</v>
      </c>
      <c r="J77" s="40">
        <f>(SUM('Valores Correntes'!W76:W79)-SUM('Valores Correntes'!X76:X79))/SUM('Valores Correntes'!R76:R79)</f>
        <v>-2.345522236795473E-2</v>
      </c>
      <c r="K77" s="41">
        <f>SUM('Valores Correntes'!R76:R79)/SUM('Valores Correntes'!R72:R75)-1</f>
        <v>9.5120751633514411E-2</v>
      </c>
      <c r="L77" t="str">
        <f t="shared" si="7"/>
        <v>2014.III</v>
      </c>
      <c r="M77" s="41">
        <f t="shared" si="8"/>
        <v>9.5120751633514591E-2</v>
      </c>
      <c r="N77" s="39">
        <f>C73*(SUM('Valores Correntes'!S76:S79)/SUM('Valores Correntes'!S72:S75)-1)</f>
        <v>6.5617045235305246E-2</v>
      </c>
      <c r="O77" s="39">
        <f>D73*(SUM('Valores Correntes'!T76:T79)/SUM('Valores Correntes'!T72:T75)-1)</f>
        <v>2.2243197132687874E-2</v>
      </c>
      <c r="P77" s="39">
        <f>F73*(SUM('Valores Correntes'!U76:U79)/SUM('Valores Correntes'!U72:U75)-1)</f>
        <v>1.1376115562445704E-2</v>
      </c>
      <c r="Q77" s="39">
        <f>G73*(SUM('Valores Correntes'!V76:V79)/SUM('Valores Correntes'!V72:V75)-1)</f>
        <v>-1.4623345407545577E-3</v>
      </c>
      <c r="R77" s="39">
        <f>H73*(SUM('Valores Correntes'!W76:W79)/SUM('Valores Correntes'!W72:W75)-1)</f>
        <v>9.3208645394629221E-3</v>
      </c>
      <c r="S77" s="39">
        <f>I73*(SUM('Valores Correntes'!X76:X79)/SUM('Valores Correntes'!X72:X75)-1)</f>
        <v>1.19741362956326E-2</v>
      </c>
      <c r="T77" s="40">
        <f>((SUM('Valores Correntes'!W76:W79)-SUM('Valores Correntes'!X76:X79))/(SUM('Valores Correntes'!W72:W75)-SUM('Valores Correntes'!X72:X75))-1)*J73</f>
        <v>-2.6532717561696621E-3</v>
      </c>
      <c r="U77" s="40">
        <v>0.1082</v>
      </c>
      <c r="W77" t="s">
        <v>45</v>
      </c>
      <c r="X77" s="40">
        <f>SUM('Valores Correntes'!S76:S79)/SUM('Valores Correntes'!$R76:$R79)</f>
        <v>0.62421340536997971</v>
      </c>
      <c r="Y77" s="40">
        <f>SUM('Valores Correntes'!T76:T79)/SUM('Valores Correntes'!$R76:$R79)</f>
        <v>0.19140772953301566</v>
      </c>
      <c r="Z77" s="40">
        <f t="shared" si="6"/>
        <v>0.20783408746495935</v>
      </c>
      <c r="AA77" s="40">
        <f>SUM('Valores Correntes'!U76:U79)/SUM('Valores Correntes'!$R76:$R79)</f>
        <v>0.20178654773941565</v>
      </c>
      <c r="AB77" s="40">
        <f>SUM('Valores Correntes'!V76:V79)/SUM('Valores Correntes'!$R76:$R79)</f>
        <v>6.0475397255436878E-3</v>
      </c>
      <c r="AC77" s="40">
        <f>SUM('Valores Correntes'!W76:W79)/SUM('Valores Correntes'!$R76:$R79)</f>
        <v>0.11486025085741718</v>
      </c>
      <c r="AD77" s="40">
        <f>SUM('Valores Correntes'!X76:X79)/SUM('Valores Correntes'!$R76:$R79)</f>
        <v>0.13831547322537191</v>
      </c>
      <c r="AE77" s="40">
        <f>(SUM('Valores Correntes'!W76:W79)-SUM('Valores Correntes'!X76:X79))/SUM('Valores Correntes'!R76:R79)</f>
        <v>-2.345522236795473E-2</v>
      </c>
      <c r="AG77" s="4" t="s">
        <v>45</v>
      </c>
      <c r="AH77" s="40">
        <f>SUM('Valores Correntes'!B76:B79)/SUM('Valores Correntes'!$R76:$R79)</f>
        <v>4.4236396820488889E-2</v>
      </c>
      <c r="AI77" s="40">
        <f>SUM('Valores Correntes'!C76:C79)/SUM('Valores Correntes'!$R76:$R79)</f>
        <v>3.3706640657612322E-2</v>
      </c>
      <c r="AJ77" s="40">
        <f>SUM('Valores Correntes'!D76:D79)/SUM('Valores Correntes'!$R76:$R79)</f>
        <v>0.10278632985110227</v>
      </c>
      <c r="AK77" s="40">
        <f>SUM('Valores Correntes'!E76:E79)/SUM('Valores Correntes'!$R76:$R79)</f>
        <v>1.7052849786223147E-2</v>
      </c>
      <c r="AL77" s="40">
        <f>SUM('Valores Correntes'!F76:F79)/SUM('Valores Correntes'!$R76:$R79)</f>
        <v>5.2913809274042788E-2</v>
      </c>
      <c r="AM77" s="40">
        <f>SUM('Valores Correntes'!G76:G79)/SUM('Valores Correntes'!$R76:$R79)</f>
        <v>0.20645962956898051</v>
      </c>
      <c r="AN77" s="40">
        <f>SUM('Valores Correntes'!H76:H79)/SUM('Valores Correntes'!$R76:$R79)</f>
        <v>0.11668007095995468</v>
      </c>
      <c r="AO77" s="40">
        <f>SUM('Valores Correntes'!I76:I79)/SUM('Valores Correntes'!$R76:$R79)</f>
        <v>3.9475444772180887E-2</v>
      </c>
      <c r="AP77" s="40">
        <f>SUM('Valores Correntes'!J76:J79)/SUM('Valores Correntes'!$R76:$R79)</f>
        <v>2.9233755515850429E-2</v>
      </c>
      <c r="AQ77" s="40">
        <f>SUM('Valores Correntes'!K76:K79)/SUM('Valores Correntes'!$R76:$R79)</f>
        <v>5.373634374082914E-2</v>
      </c>
      <c r="AR77" s="40">
        <f>SUM('Valores Correntes'!L76:L79)/SUM('Valores Correntes'!$R76:$R79)</f>
        <v>7.9682763669031376E-2</v>
      </c>
      <c r="AS77" s="40">
        <f>SUM('Valores Correntes'!M76:M79)/SUM('Valores Correntes'!$R76:$R79)</f>
        <v>0.14825228233366303</v>
      </c>
      <c r="AT77" s="40">
        <f>SUM('Valores Correntes'!N76:N79)/SUM('Valores Correntes'!$R76:$R79)</f>
        <v>0.14115745182177591</v>
      </c>
      <c r="AU77" s="40">
        <f>SUM('Valores Correntes'!O76:O79)/SUM('Valores Correntes'!$R76:$R79)</f>
        <v>0.60821811281328542</v>
      </c>
      <c r="AV77" s="40">
        <f>SUM('Valores Correntes'!P76:P79)/SUM('Valores Correntes'!$R76:$R79)</f>
        <v>0.85891413920275494</v>
      </c>
      <c r="AW77" s="40">
        <f>SUM('Valores Correntes'!Q76:Q79)/SUM('Valores Correntes'!$R76:$R79)</f>
        <v>0.14108586079724517</v>
      </c>
      <c r="AY77" s="4" t="s">
        <v>45</v>
      </c>
    </row>
    <row r="78" spans="2:51" x14ac:dyDescent="0.3">
      <c r="B78" s="4" t="s">
        <v>44</v>
      </c>
      <c r="C78" s="40">
        <f>SUM('Valores Correntes'!S77:S80)/SUM('Valores Correntes'!$R77:$R80)</f>
        <v>0.62959570708943724</v>
      </c>
      <c r="D78" s="40">
        <f>SUM('Valores Correntes'!T77:T80)/SUM('Valores Correntes'!$R77:$R80)</f>
        <v>0.19153538710696819</v>
      </c>
      <c r="E78" s="40">
        <f t="shared" si="5"/>
        <v>0.20548410755818461</v>
      </c>
      <c r="F78" s="40">
        <f>SUM('Valores Correntes'!U77:U80)/SUM('Valores Correntes'!$R77:$R80)</f>
        <v>0.19873028904781131</v>
      </c>
      <c r="G78" s="40">
        <f>SUM('Valores Correntes'!V77:V80)/SUM('Valores Correntes'!$R77:$R80)</f>
        <v>6.7538185103732896E-3</v>
      </c>
      <c r="H78" s="40">
        <f>SUM('Valores Correntes'!W77:W80)/SUM('Valores Correntes'!$R77:$R80)</f>
        <v>0.1101194281891653</v>
      </c>
      <c r="I78" s="40">
        <f>SUM('Valores Correntes'!X77:X80)/SUM('Valores Correntes'!$R77:$R80)</f>
        <v>0.13673462994375529</v>
      </c>
      <c r="J78" s="40">
        <f>(SUM('Valores Correntes'!W77:W80)-SUM('Valores Correntes'!X77:X80))/SUM('Valores Correntes'!R77:R80)</f>
        <v>-2.661520175459E-2</v>
      </c>
      <c r="K78" s="41">
        <f>SUM('Valores Correntes'!R77:R80)/SUM('Valores Correntes'!R73:R76)-1</f>
        <v>8.3902094356854029E-2</v>
      </c>
      <c r="L78" t="str">
        <f t="shared" si="7"/>
        <v>2014.IV</v>
      </c>
      <c r="M78" s="41">
        <f t="shared" si="8"/>
        <v>8.390209435685432E-2</v>
      </c>
      <c r="N78" s="39">
        <f>C74*(SUM('Valores Correntes'!S77:S80)/SUM('Valores Correntes'!S73:S76)-1)</f>
        <v>6.5267604671703436E-2</v>
      </c>
      <c r="O78" s="39">
        <f>D74*(SUM('Valores Correntes'!T77:T80)/SUM('Valores Correntes'!T73:T76)-1)</f>
        <v>1.8680817283165185E-2</v>
      </c>
      <c r="P78" s="39">
        <f>F74*(SUM('Valores Correntes'!U77:U80)/SUM('Valores Correntes'!U73:U76)-1)</f>
        <v>6.2849577950536408E-3</v>
      </c>
      <c r="Q78" s="39">
        <f>G74*(SUM('Valores Correntes'!V77:V80)/SUM('Valores Correntes'!V73:V76)-1)</f>
        <v>-4.9797281636735876E-4</v>
      </c>
      <c r="R78" s="39">
        <f>H74*(SUM('Valores Correntes'!W77:W80)/SUM('Valores Correntes'!W73:W76)-1)</f>
        <v>1.9363723763042321E-3</v>
      </c>
      <c r="S78" s="39">
        <f>I74*(SUM('Valores Correntes'!X77:X80)/SUM('Valores Correntes'!X73:X76)-1)</f>
        <v>7.7696849530047964E-3</v>
      </c>
      <c r="T78" s="40">
        <f>((SUM('Valores Correntes'!W77:W80)-SUM('Valores Correntes'!X77:X80))/(SUM('Valores Correntes'!W73:W76)-SUM('Valores Correntes'!X73:X76))-1)*J74</f>
        <v>-5.8333125767005816E-3</v>
      </c>
      <c r="U78" s="40">
        <v>0.11509999999999999</v>
      </c>
      <c r="W78" t="s">
        <v>44</v>
      </c>
      <c r="X78" s="40">
        <f>SUM('Valores Correntes'!S77:S80)/SUM('Valores Correntes'!$R77:$R80)</f>
        <v>0.62959570708943724</v>
      </c>
      <c r="Y78" s="40">
        <f>SUM('Valores Correntes'!T77:T80)/SUM('Valores Correntes'!$R77:$R80)</f>
        <v>0.19153538710696819</v>
      </c>
      <c r="Z78" s="40">
        <f t="shared" si="6"/>
        <v>0.20548410755818461</v>
      </c>
      <c r="AA78" s="40">
        <f>SUM('Valores Correntes'!U77:U80)/SUM('Valores Correntes'!$R77:$R80)</f>
        <v>0.19873028904781131</v>
      </c>
      <c r="AB78" s="40">
        <f>SUM('Valores Correntes'!V77:V80)/SUM('Valores Correntes'!$R77:$R80)</f>
        <v>6.7538185103732896E-3</v>
      </c>
      <c r="AC78" s="40">
        <f>SUM('Valores Correntes'!W77:W80)/SUM('Valores Correntes'!$R77:$R80)</f>
        <v>0.1101194281891653</v>
      </c>
      <c r="AD78" s="40">
        <f>SUM('Valores Correntes'!X77:X80)/SUM('Valores Correntes'!$R77:$R80)</f>
        <v>0.13673462994375529</v>
      </c>
      <c r="AE78" s="40">
        <f>(SUM('Valores Correntes'!W77:W80)-SUM('Valores Correntes'!X77:X80))/SUM('Valores Correntes'!R77:R80)</f>
        <v>-2.661520175459E-2</v>
      </c>
      <c r="AG78" s="4" t="s">
        <v>44</v>
      </c>
      <c r="AH78" s="40">
        <f>SUM('Valores Correntes'!B77:B80)/SUM('Valores Correntes'!$R77:$R80)</f>
        <v>4.3256105387736214E-2</v>
      </c>
      <c r="AI78" s="40">
        <f>SUM('Valores Correntes'!C77:C80)/SUM('Valores Correntes'!$R77:$R80)</f>
        <v>3.1977591784199115E-2</v>
      </c>
      <c r="AJ78" s="40">
        <f>SUM('Valores Correntes'!D77:D80)/SUM('Valores Correntes'!$R77:$R80)</f>
        <v>0.1033709739611188</v>
      </c>
      <c r="AK78" s="40">
        <f>SUM('Valores Correntes'!E77:E80)/SUM('Valores Correntes'!$R77:$R80)</f>
        <v>1.6261596174403051E-2</v>
      </c>
      <c r="AL78" s="40">
        <f>SUM('Valores Correntes'!F77:F80)/SUM('Valores Correntes'!$R77:$R80)</f>
        <v>5.3114465555394418E-2</v>
      </c>
      <c r="AM78" s="40">
        <f>SUM('Valores Correntes'!G77:G80)/SUM('Valores Correntes'!$R77:$R80)</f>
        <v>0.20472462747511538</v>
      </c>
      <c r="AN78" s="40">
        <f>SUM('Valores Correntes'!H77:H80)/SUM('Valores Correntes'!$R77:$R80)</f>
        <v>0.11707345603726672</v>
      </c>
      <c r="AO78" s="40">
        <f>SUM('Valores Correntes'!I77:I80)/SUM('Valores Correntes'!$R77:$R80)</f>
        <v>3.9411464315284937E-2</v>
      </c>
      <c r="AP78" s="40">
        <f>SUM('Valores Correntes'!J77:J80)/SUM('Valores Correntes'!$R77:$R80)</f>
        <v>2.9176565366461155E-2</v>
      </c>
      <c r="AQ78" s="40">
        <f>SUM('Valores Correntes'!K77:K80)/SUM('Valores Correntes'!$R77:$R80)</f>
        <v>5.5144937155475124E-2</v>
      </c>
      <c r="AR78" s="40">
        <f>SUM('Valores Correntes'!L77:L80)/SUM('Valores Correntes'!$R77:$R80)</f>
        <v>8.0253464600418073E-2</v>
      </c>
      <c r="AS78" s="40">
        <f>SUM('Valores Correntes'!M77:M80)/SUM('Valores Correntes'!$R77:$R80)</f>
        <v>0.15010798674434658</v>
      </c>
      <c r="AT78" s="40">
        <f>SUM('Valores Correntes'!N77:N80)/SUM('Valores Correntes'!$R77:$R80)</f>
        <v>0.14134186587176792</v>
      </c>
      <c r="AU78" s="40">
        <f>SUM('Valores Correntes'!O77:O80)/SUM('Valores Correntes'!$R77:$R80)</f>
        <v>0.61250974009102044</v>
      </c>
      <c r="AV78" s="40">
        <f>SUM('Valores Correntes'!P77:P80)/SUM('Valores Correntes'!$R77:$R80)</f>
        <v>0.86049047295387204</v>
      </c>
      <c r="AW78" s="40">
        <f>SUM('Valores Correntes'!Q77:Q80)/SUM('Valores Correntes'!$R77:$R80)</f>
        <v>0.13950952704612804</v>
      </c>
      <c r="AY78" s="4" t="s">
        <v>44</v>
      </c>
    </row>
    <row r="79" spans="2:51" x14ac:dyDescent="0.3">
      <c r="B79" s="3" t="s">
        <v>43</v>
      </c>
      <c r="C79" s="40">
        <f>SUM('Valores Correntes'!S78:S81)/SUM('Valores Correntes'!$R78:$R81)</f>
        <v>0.63271405296255234</v>
      </c>
      <c r="D79" s="40">
        <f>SUM('Valores Correntes'!T78:T81)/SUM('Valores Correntes'!$R78:$R81)</f>
        <v>0.19295336974675587</v>
      </c>
      <c r="E79" s="40">
        <f t="shared" si="5"/>
        <v>0.20096139882879327</v>
      </c>
      <c r="F79" s="40">
        <f>SUM('Valores Correntes'!U78:U81)/SUM('Valores Correntes'!$R78:$R81)</f>
        <v>0.19460397865616424</v>
      </c>
      <c r="G79" s="40">
        <f>SUM('Valores Correntes'!V78:V81)/SUM('Valores Correntes'!$R78:$R81)</f>
        <v>6.3574201726290195E-3</v>
      </c>
      <c r="H79" s="40">
        <f>SUM('Valores Correntes'!W78:W81)/SUM('Valores Correntes'!$R78:$R81)</f>
        <v>0.11030254002878032</v>
      </c>
      <c r="I79" s="40">
        <f>SUM('Valores Correntes'!X78:X81)/SUM('Valores Correntes'!$R78:$R81)</f>
        <v>0.13693136156688185</v>
      </c>
      <c r="J79" s="40">
        <f>(SUM('Valores Correntes'!W78:W81)-SUM('Valores Correntes'!X78:X81))/SUM('Valores Correntes'!R78:R81)</f>
        <v>-2.6628821538101539E-2</v>
      </c>
      <c r="K79" s="41">
        <f>SUM('Valores Correntes'!R78:R81)/SUM('Valores Correntes'!R74:R77)-1</f>
        <v>6.8233217416262315E-2</v>
      </c>
      <c r="L79" t="str">
        <f t="shared" si="7"/>
        <v>2015.I</v>
      </c>
      <c r="M79" s="41">
        <f t="shared" si="8"/>
        <v>6.8233217416262093E-2</v>
      </c>
      <c r="N79" s="39">
        <f>C75*(SUM('Valores Correntes'!S78:S81)/SUM('Valores Correntes'!S74:S77)-1)</f>
        <v>5.7452083952753918E-2</v>
      </c>
      <c r="O79" s="39">
        <f>D75*(SUM('Valores Correntes'!T78:T81)/SUM('Valores Correntes'!T74:T77)-1)</f>
        <v>1.6697488111573084E-2</v>
      </c>
      <c r="P79" s="39">
        <f>F75*(SUM('Valores Correntes'!U78:U81)/SUM('Valores Correntes'!U74:U77)-1)</f>
        <v>-1.3462813041659292E-3</v>
      </c>
      <c r="Q79" s="39">
        <f>G75*(SUM('Valores Correntes'!V78:V81)/SUM('Valores Correntes'!V74:V77)-1)</f>
        <v>1.0599446367335916E-4</v>
      </c>
      <c r="R79" s="39">
        <f>H75*(SUM('Valores Correntes'!W78:W81)/SUM('Valores Correntes'!W74:W77)-1)</f>
        <v>1.2646400760473081E-6</v>
      </c>
      <c r="S79" s="39">
        <f>I75*(SUM('Valores Correntes'!X78:X81)/SUM('Valores Correntes'!X74:X77)-1)</f>
        <v>4.6773324476483682E-3</v>
      </c>
      <c r="T79" s="40">
        <f>((SUM('Valores Correntes'!W78:W81)-SUM('Valores Correntes'!X78:X81))/(SUM('Valores Correntes'!W74:W77)-SUM('Valores Correntes'!X74:X77))-1)*J75</f>
        <v>-4.6760678075723292E-3</v>
      </c>
      <c r="U79" s="40">
        <v>0.12529999999999999</v>
      </c>
      <c r="W79" t="s">
        <v>43</v>
      </c>
      <c r="X79" s="40">
        <f>SUM('Valores Correntes'!S78:S81)/SUM('Valores Correntes'!$R78:$R81)</f>
        <v>0.63271405296255234</v>
      </c>
      <c r="Y79" s="40">
        <f>SUM('Valores Correntes'!T78:T81)/SUM('Valores Correntes'!$R78:$R81)</f>
        <v>0.19295336974675587</v>
      </c>
      <c r="Z79" s="40">
        <f t="shared" si="6"/>
        <v>0.20096139882879327</v>
      </c>
      <c r="AA79" s="40">
        <f>SUM('Valores Correntes'!U78:U81)/SUM('Valores Correntes'!$R78:$R81)</f>
        <v>0.19460397865616424</v>
      </c>
      <c r="AB79" s="40">
        <f>SUM('Valores Correntes'!V78:V81)/SUM('Valores Correntes'!$R78:$R81)</f>
        <v>6.3574201726290195E-3</v>
      </c>
      <c r="AC79" s="40">
        <f>SUM('Valores Correntes'!W78:W81)/SUM('Valores Correntes'!$R78:$R81)</f>
        <v>0.11030254002878032</v>
      </c>
      <c r="AD79" s="40">
        <f>SUM('Valores Correntes'!X78:X81)/SUM('Valores Correntes'!$R78:$R81)</f>
        <v>0.13693136156688185</v>
      </c>
      <c r="AE79" s="40">
        <f>(SUM('Valores Correntes'!W78:W81)-SUM('Valores Correntes'!X78:X81))/SUM('Valores Correntes'!R78:R81)</f>
        <v>-2.6628821538101539E-2</v>
      </c>
      <c r="AG79" s="3" t="s">
        <v>43</v>
      </c>
      <c r="AH79" s="40">
        <f>SUM('Valores Correntes'!B78:B81)/SUM('Valores Correntes'!$R78:$R81)</f>
        <v>4.3495602888598953E-2</v>
      </c>
      <c r="AI79" s="40">
        <f>SUM('Valores Correntes'!C78:C81)/SUM('Valores Correntes'!$R78:$R81)</f>
        <v>2.8677042444358865E-2</v>
      </c>
      <c r="AJ79" s="40">
        <f>SUM('Valores Correntes'!D78:D81)/SUM('Valores Correntes'!$R78:$R81)</f>
        <v>0.10416799086359371</v>
      </c>
      <c r="AK79" s="40">
        <f>SUM('Valores Correntes'!E78:E81)/SUM('Valores Correntes'!$R78:$R81)</f>
        <v>1.6545918912757033E-2</v>
      </c>
      <c r="AL79" s="40">
        <f>SUM('Valores Correntes'!F78:F81)/SUM('Valores Correntes'!$R78:$R81)</f>
        <v>5.2045472881930892E-2</v>
      </c>
      <c r="AM79" s="40">
        <f>SUM('Valores Correntes'!G78:G81)/SUM('Valores Correntes'!$R78:$R81)</f>
        <v>0.20143642510264054</v>
      </c>
      <c r="AN79" s="40">
        <f>SUM('Valores Correntes'!H78:H81)/SUM('Valores Correntes'!$R78:$R81)</f>
        <v>0.11666836686317406</v>
      </c>
      <c r="AO79" s="40">
        <f>SUM('Valores Correntes'!I78:I81)/SUM('Valores Correntes'!$R78:$R81)</f>
        <v>3.9471365743738412E-2</v>
      </c>
      <c r="AP79" s="40">
        <f>SUM('Valores Correntes'!J78:J81)/SUM('Valores Correntes'!$R78:$R81)</f>
        <v>2.937041476780165E-2</v>
      </c>
      <c r="AQ79" s="40">
        <f>SUM('Valores Correntes'!K78:K81)/SUM('Valores Correntes'!$R78:$R81)</f>
        <v>5.5658810571058814E-2</v>
      </c>
      <c r="AR79" s="40">
        <f>SUM('Valores Correntes'!L78:L81)/SUM('Valores Correntes'!$R78:$R81)</f>
        <v>8.1110381809530355E-2</v>
      </c>
      <c r="AS79" s="40">
        <f>SUM('Valores Correntes'!M78:M81)/SUM('Valores Correntes'!$R78:$R81)</f>
        <v>0.15081295872321301</v>
      </c>
      <c r="AT79" s="40">
        <f>SUM('Valores Correntes'!N78:N81)/SUM('Valores Correntes'!$R78:$R81)</f>
        <v>0.14251455422792655</v>
      </c>
      <c r="AU79" s="40">
        <f>SUM('Valores Correntes'!O78:O81)/SUM('Valores Correntes'!$R78:$R81)</f>
        <v>0.61560685270644289</v>
      </c>
      <c r="AV79" s="40">
        <f>SUM('Valores Correntes'!P78:P81)/SUM('Valores Correntes'!$R78:$R81)</f>
        <v>0.86053888069768236</v>
      </c>
      <c r="AW79" s="40">
        <f>SUM('Valores Correntes'!Q78:Q81)/SUM('Valores Correntes'!$R78:$R81)</f>
        <v>0.13946111930231772</v>
      </c>
      <c r="AY79" s="3" t="s">
        <v>43</v>
      </c>
    </row>
    <row r="80" spans="2:51" x14ac:dyDescent="0.3">
      <c r="B80" s="3" t="s">
        <v>42</v>
      </c>
      <c r="C80" s="40">
        <f>SUM('Valores Correntes'!S79:S82)/SUM('Valores Correntes'!$R79:$R82)</f>
        <v>0.63503817848117006</v>
      </c>
      <c r="D80" s="40">
        <f>SUM('Valores Correntes'!T79:T82)/SUM('Valores Correntes'!$R79:$R82)</f>
        <v>0.19462898968686437</v>
      </c>
      <c r="E80" s="40">
        <f t="shared" si="5"/>
        <v>0.19460657235429044</v>
      </c>
      <c r="F80" s="40">
        <f>SUM('Valores Correntes'!U79:U82)/SUM('Valores Correntes'!$R79:$R82)</f>
        <v>0.19009670144794744</v>
      </c>
      <c r="G80" s="40">
        <f>SUM('Valores Correntes'!V79:V82)/SUM('Valores Correntes'!$R79:$R82)</f>
        <v>4.5098709063429877E-3</v>
      </c>
      <c r="H80" s="40">
        <f>SUM('Valores Correntes'!W79:W82)/SUM('Valores Correntes'!$R79:$R82)</f>
        <v>0.11393028945202802</v>
      </c>
      <c r="I80" s="40">
        <f>SUM('Valores Correntes'!X79:X82)/SUM('Valores Correntes'!$R79:$R82)</f>
        <v>0.13820402997435299</v>
      </c>
      <c r="J80" s="40">
        <f>(SUM('Valores Correntes'!W79:W82)-SUM('Valores Correntes'!X79:X82))/SUM('Valores Correntes'!R79:R82)</f>
        <v>-2.4273740522324977E-2</v>
      </c>
      <c r="K80" s="41">
        <f>SUM('Valores Correntes'!R79:R82)/SUM('Valores Correntes'!R75:R78)-1</f>
        <v>5.9463153687651538E-2</v>
      </c>
      <c r="L80" t="str">
        <f t="shared" si="7"/>
        <v>2015.II</v>
      </c>
      <c r="M80" s="41">
        <f t="shared" si="8"/>
        <v>5.9463153687651454E-2</v>
      </c>
      <c r="N80" s="39">
        <f>C76*(SUM('Valores Correntes'!S79:S82)/SUM('Valores Correntes'!S75:S78)-1)</f>
        <v>5.0648814328510192E-2</v>
      </c>
      <c r="O80" s="39">
        <f>D76*(SUM('Valores Correntes'!T79:T82)/SUM('Valores Correntes'!T75:T78)-1)</f>
        <v>1.6200992063250999E-2</v>
      </c>
      <c r="P80" s="39">
        <f>F76*(SUM('Valores Correntes'!U79:U82)/SUM('Valores Correntes'!U75:U78)-1)</f>
        <v>-4.6008193541667471E-3</v>
      </c>
      <c r="Q80" s="39">
        <f>G76*(SUM('Valores Correntes'!V79:V82)/SUM('Valores Correntes'!V75:V78)-1)</f>
        <v>-8.4032064589827028E-4</v>
      </c>
      <c r="R80" s="39">
        <f>H76*(SUM('Valores Correntes'!W79:W82)/SUM('Valores Correntes'!W75:W78)-1)</f>
        <v>3.9509296165227857E-3</v>
      </c>
      <c r="S80" s="39">
        <f>I76*(SUM('Valores Correntes'!X79:X82)/SUM('Valores Correntes'!X75:X78)-1)</f>
        <v>5.8964423205674918E-3</v>
      </c>
      <c r="T80" s="40">
        <f>((SUM('Valores Correntes'!W79:W82)-SUM('Valores Correntes'!X79:X82))/(SUM('Valores Correntes'!W75:W78)-SUM('Valores Correntes'!X75:X78))-1)*J76</f>
        <v>-1.9455127040447231E-3</v>
      </c>
      <c r="U80" s="40">
        <v>0.13570000000000002</v>
      </c>
      <c r="W80" t="s">
        <v>42</v>
      </c>
      <c r="X80" s="40">
        <f>SUM('Valores Correntes'!S79:S82)/SUM('Valores Correntes'!$R79:$R82)</f>
        <v>0.63503817848117006</v>
      </c>
      <c r="Y80" s="40">
        <f>SUM('Valores Correntes'!T79:T82)/SUM('Valores Correntes'!$R79:$R82)</f>
        <v>0.19462898968686437</v>
      </c>
      <c r="Z80" s="40">
        <f t="shared" si="6"/>
        <v>0.19460657235429044</v>
      </c>
      <c r="AA80" s="40">
        <f>SUM('Valores Correntes'!U79:U82)/SUM('Valores Correntes'!$R79:$R82)</f>
        <v>0.19009670144794744</v>
      </c>
      <c r="AB80" s="40">
        <f>SUM('Valores Correntes'!V79:V82)/SUM('Valores Correntes'!$R79:$R82)</f>
        <v>4.5098709063429877E-3</v>
      </c>
      <c r="AC80" s="40">
        <f>SUM('Valores Correntes'!W79:W82)/SUM('Valores Correntes'!$R79:$R82)</f>
        <v>0.11393028945202802</v>
      </c>
      <c r="AD80" s="40">
        <f>SUM('Valores Correntes'!X79:X82)/SUM('Valores Correntes'!$R79:$R82)</f>
        <v>0.13820402997435299</v>
      </c>
      <c r="AE80" s="40">
        <f>(SUM('Valores Correntes'!W79:W82)-SUM('Valores Correntes'!X79:X82))/SUM('Valores Correntes'!R79:R82)</f>
        <v>-2.4273740522324977E-2</v>
      </c>
      <c r="AG80" s="3" t="s">
        <v>42</v>
      </c>
      <c r="AH80" s="40">
        <f>SUM('Valores Correntes'!B79:B82)/SUM('Valores Correntes'!$R79:$R82)</f>
        <v>4.2957660938143523E-2</v>
      </c>
      <c r="AI80" s="40">
        <f>SUM('Valores Correntes'!C79:C82)/SUM('Valores Correntes'!$R79:$R82)</f>
        <v>2.4908408862158185E-2</v>
      </c>
      <c r="AJ80" s="40">
        <f>SUM('Valores Correntes'!D79:D82)/SUM('Valores Correntes'!$R79:$R82)</f>
        <v>0.10516427647458916</v>
      </c>
      <c r="AK80" s="40">
        <f>SUM('Valores Correntes'!E79:E82)/SUM('Valores Correntes'!$R79:$R82)</f>
        <v>1.8281249065296112E-2</v>
      </c>
      <c r="AL80" s="40">
        <f>SUM('Valores Correntes'!F79:F82)/SUM('Valores Correntes'!$R79:$R82)</f>
        <v>5.0749838321048631E-2</v>
      </c>
      <c r="AM80" s="40">
        <f>SUM('Valores Correntes'!G79:G82)/SUM('Valores Correntes'!$R79:$R82)</f>
        <v>0.1991037727230921</v>
      </c>
      <c r="AN80" s="40">
        <f>SUM('Valores Correntes'!H79:H82)/SUM('Valores Correntes'!$R79:$R82)</f>
        <v>0.11603702247929394</v>
      </c>
      <c r="AO80" s="40">
        <f>SUM('Valores Correntes'!I79:I82)/SUM('Valores Correntes'!$R79:$R82)</f>
        <v>3.8931735135816374E-2</v>
      </c>
      <c r="AP80" s="40">
        <f>SUM('Valores Correntes'!J79:J82)/SUM('Valores Correntes'!$R79:$R82)</f>
        <v>2.9468707815433402E-2</v>
      </c>
      <c r="AQ80" s="40">
        <f>SUM('Valores Correntes'!K79:K82)/SUM('Valores Correntes'!$R79:$R82)</f>
        <v>5.6545547446519115E-2</v>
      </c>
      <c r="AR80" s="40">
        <f>SUM('Valores Correntes'!L79:L82)/SUM('Valores Correntes'!$R79:$R82)</f>
        <v>8.1857205411460687E-2</v>
      </c>
      <c r="AS80" s="40">
        <f>SUM('Valores Correntes'!M79:M82)/SUM('Valores Correntes'!$R79:$R82)</f>
        <v>0.15106981202042374</v>
      </c>
      <c r="AT80" s="40">
        <f>SUM('Valores Correntes'!N79:N82)/SUM('Valores Correntes'!$R79:$R82)</f>
        <v>0.1442069256682251</v>
      </c>
      <c r="AU80" s="40">
        <f>SUM('Valores Correntes'!O79:O82)/SUM('Valores Correntes'!$R79:$R82)</f>
        <v>0.61811695597717231</v>
      </c>
      <c r="AV80" s="40">
        <f>SUM('Valores Correntes'!P79:P82)/SUM('Valores Correntes'!$R79:$R82)</f>
        <v>0.86017838963840787</v>
      </c>
      <c r="AW80" s="40">
        <f>SUM('Valores Correntes'!Q79:Q82)/SUM('Valores Correntes'!$R79:$R82)</f>
        <v>0.13982161036159202</v>
      </c>
      <c r="AY80" s="3" t="s">
        <v>42</v>
      </c>
    </row>
    <row r="81" spans="2:51" x14ac:dyDescent="0.3">
      <c r="B81" s="3" t="s">
        <v>41</v>
      </c>
      <c r="C81" s="40">
        <f>SUM('Valores Correntes'!S80:S83)/SUM('Valores Correntes'!$R80:$R83)</f>
        <v>0.63810665184239979</v>
      </c>
      <c r="D81" s="40">
        <f>SUM('Valores Correntes'!T80:T83)/SUM('Valores Correntes'!$R80:$R83)</f>
        <v>0.19564867704461833</v>
      </c>
      <c r="E81" s="40">
        <f t="shared" si="5"/>
        <v>0.18601833290513067</v>
      </c>
      <c r="F81" s="40">
        <f>SUM('Valores Correntes'!U80:U83)/SUM('Valores Correntes'!$R80:$R83)</f>
        <v>0.18537401291878583</v>
      </c>
      <c r="G81" s="40">
        <f>SUM('Valores Correntes'!V80:V83)/SUM('Valores Correntes'!$R80:$R83)</f>
        <v>6.4431998634485721E-4</v>
      </c>
      <c r="H81" s="40">
        <f>SUM('Valores Correntes'!W80:W83)/SUM('Valores Correntes'!$R80:$R83)</f>
        <v>0.11993206002395923</v>
      </c>
      <c r="I81" s="40">
        <f>SUM('Valores Correntes'!X80:X83)/SUM('Valores Correntes'!$R80:$R83)</f>
        <v>0.13970572181610819</v>
      </c>
      <c r="J81" s="40">
        <f>(SUM('Valores Correntes'!W80:W83)-SUM('Valores Correntes'!X80:X83))/SUM('Valores Correntes'!R80:R83)</f>
        <v>-1.9773661792148966E-2</v>
      </c>
      <c r="K81" s="41">
        <f>SUM('Valores Correntes'!R80:R83)/SUM('Valores Correntes'!R76:R79)-1</f>
        <v>4.7444606645465015E-2</v>
      </c>
      <c r="L81" t="str">
        <f t="shared" si="7"/>
        <v>2015.III</v>
      </c>
      <c r="M81" s="41">
        <f t="shared" si="8"/>
        <v>4.7444606645464876E-2</v>
      </c>
      <c r="N81" s="39">
        <f>C77*(SUM('Valores Correntes'!S80:S83)/SUM('Valores Correntes'!S76:S79)-1)</f>
        <v>4.4167965566937417E-2</v>
      </c>
      <c r="O81" s="39">
        <f>D77*(SUM('Valores Correntes'!T80:T83)/SUM('Valores Correntes'!T76:T79)-1)</f>
        <v>1.3523422034690213E-2</v>
      </c>
      <c r="P81" s="39">
        <f>F77*(SUM('Valores Correntes'!U80:U83)/SUM('Valores Correntes'!U76:U79)-1)</f>
        <v>-7.6175376954066617E-3</v>
      </c>
      <c r="Q81" s="39">
        <f>G77*(SUM('Valores Correntes'!V80:V83)/SUM('Valores Correntes'!V76:V79)-1)</f>
        <v>-5.3726502308928878E-3</v>
      </c>
      <c r="R81" s="39">
        <f>H77*(SUM('Valores Correntes'!W80:W83)/SUM('Valores Correntes'!W76:W79)-1)</f>
        <v>1.0761938578559111E-2</v>
      </c>
      <c r="S81" s="39">
        <f>I77*(SUM('Valores Correntes'!X80:X83)/SUM('Valores Correntes'!X76:X79)-1)</f>
        <v>8.0185316084223305E-3</v>
      </c>
      <c r="T81" s="40">
        <f>((SUM('Valores Correntes'!W80:W83)-SUM('Valores Correntes'!X80:X83))/(SUM('Valores Correntes'!W76:W79)-SUM('Valores Correntes'!X76:X79))-1)*J77</f>
        <v>2.7434069701367937E-3</v>
      </c>
      <c r="U81" s="40">
        <v>0.14130000000000001</v>
      </c>
      <c r="W81" t="s">
        <v>41</v>
      </c>
      <c r="X81" s="40">
        <f>SUM('Valores Correntes'!S80:S83)/SUM('Valores Correntes'!$R80:$R83)</f>
        <v>0.63810665184239979</v>
      </c>
      <c r="Y81" s="40">
        <f>SUM('Valores Correntes'!T80:T83)/SUM('Valores Correntes'!$R80:$R83)</f>
        <v>0.19564867704461833</v>
      </c>
      <c r="Z81" s="40">
        <f t="shared" si="6"/>
        <v>0.18601833290513067</v>
      </c>
      <c r="AA81" s="40">
        <f>SUM('Valores Correntes'!U80:U83)/SUM('Valores Correntes'!$R80:$R83)</f>
        <v>0.18537401291878583</v>
      </c>
      <c r="AB81" s="40">
        <f>SUM('Valores Correntes'!V80:V83)/SUM('Valores Correntes'!$R80:$R83)</f>
        <v>6.4431998634485721E-4</v>
      </c>
      <c r="AC81" s="40">
        <f>SUM('Valores Correntes'!W80:W83)/SUM('Valores Correntes'!$R80:$R83)</f>
        <v>0.11993206002395923</v>
      </c>
      <c r="AD81" s="40">
        <f>SUM('Valores Correntes'!X80:X83)/SUM('Valores Correntes'!$R80:$R83)</f>
        <v>0.13970572181610819</v>
      </c>
      <c r="AE81" s="40">
        <f>(SUM('Valores Correntes'!W80:W83)-SUM('Valores Correntes'!X80:X83))/SUM('Valores Correntes'!R80:R83)</f>
        <v>-1.9773661792148966E-2</v>
      </c>
      <c r="AG81" s="3" t="s">
        <v>41</v>
      </c>
      <c r="AH81" s="40">
        <f>SUM('Valores Correntes'!B80:B83)/SUM('Valores Correntes'!$R80:$R83)</f>
        <v>4.3003229253874245E-2</v>
      </c>
      <c r="AI81" s="40">
        <f>SUM('Valores Correntes'!C80:C83)/SUM('Valores Correntes'!$R80:$R83)</f>
        <v>2.2241218786381373E-2</v>
      </c>
      <c r="AJ81" s="40">
        <f>SUM('Valores Correntes'!D80:D83)/SUM('Valores Correntes'!$R80:$R83)</f>
        <v>0.10430929330750147</v>
      </c>
      <c r="AK81" s="40">
        <f>SUM('Valores Correntes'!E80:E83)/SUM('Valores Correntes'!$R80:$R83)</f>
        <v>1.9174298472096504E-2</v>
      </c>
      <c r="AL81" s="40">
        <f>SUM('Valores Correntes'!F80:F83)/SUM('Valores Correntes'!$R80:$R83)</f>
        <v>5.0449085093553808E-2</v>
      </c>
      <c r="AM81" s="40">
        <f>SUM('Valores Correntes'!G80:G83)/SUM('Valores Correntes'!$R80:$R83)</f>
        <v>0.19617389565953314</v>
      </c>
      <c r="AN81" s="40">
        <f>SUM('Valores Correntes'!H80:H83)/SUM('Valores Correntes'!$R80:$R83)</f>
        <v>0.11547957525492565</v>
      </c>
      <c r="AO81" s="40">
        <f>SUM('Valores Correntes'!I80:I83)/SUM('Valores Correntes'!$R80:$R83)</f>
        <v>3.8138602104941487E-2</v>
      </c>
      <c r="AP81" s="40">
        <f>SUM('Valores Correntes'!J80:J83)/SUM('Valores Correntes'!$R80:$R83)</f>
        <v>2.9300383642994067E-2</v>
      </c>
      <c r="AQ81" s="40">
        <f>SUM('Valores Correntes'!K80:K83)/SUM('Valores Correntes'!$R80:$R83)</f>
        <v>5.8042248774563092E-2</v>
      </c>
      <c r="AR81" s="40">
        <f>SUM('Valores Correntes'!L80:L83)/SUM('Valores Correntes'!$R80:$R83)</f>
        <v>8.2645355273359963E-2</v>
      </c>
      <c r="AS81" s="40">
        <f>SUM('Valores Correntes'!M80:M83)/SUM('Valores Correntes'!$R80:$R83)</f>
        <v>0.15054697443103868</v>
      </c>
      <c r="AT81" s="40">
        <f>SUM('Valores Correntes'!N80:N83)/SUM('Valores Correntes'!$R80:$R83)</f>
        <v>0.14522980097935972</v>
      </c>
      <c r="AU81" s="40">
        <f>SUM('Valores Correntes'!O80:O83)/SUM('Valores Correntes'!$R80:$R83)</f>
        <v>0.6193829404611827</v>
      </c>
      <c r="AV81" s="40">
        <f>SUM('Valores Correntes'!P80:P83)/SUM('Valores Correntes'!$R80:$R83)</f>
        <v>0.85856006537459006</v>
      </c>
      <c r="AW81" s="40">
        <f>SUM('Valores Correntes'!Q80:Q83)/SUM('Valores Correntes'!$R80:$R83)</f>
        <v>0.14143993462540977</v>
      </c>
      <c r="AY81" s="3" t="s">
        <v>41</v>
      </c>
    </row>
    <row r="82" spans="2:51" x14ac:dyDescent="0.3">
      <c r="B82" s="3" t="s">
        <v>40</v>
      </c>
      <c r="C82" s="40">
        <f>SUM('Valores Correntes'!S81:S84)/SUM('Valores Correntes'!$R81:$R84)</f>
        <v>0.6396479727702965</v>
      </c>
      <c r="D82" s="40">
        <f>SUM('Valores Correntes'!T81:T84)/SUM('Valores Correntes'!$R81:$R84)</f>
        <v>0.19776819956186528</v>
      </c>
      <c r="E82" s="40">
        <f t="shared" si="5"/>
        <v>0.1741162586672366</v>
      </c>
      <c r="F82" s="40">
        <f>SUM('Valores Correntes'!U81:U84)/SUM('Valores Correntes'!$R81:$R84)</f>
        <v>0.17835807049459851</v>
      </c>
      <c r="G82" s="40">
        <f>SUM('Valores Correntes'!V81:V84)/SUM('Valores Correntes'!$R81:$R84)</f>
        <v>-4.241811827361908E-3</v>
      </c>
      <c r="H82" s="40">
        <f>SUM('Valores Correntes'!W81:W84)/SUM('Valores Correntes'!$R81:$R84)</f>
        <v>0.12900191418648527</v>
      </c>
      <c r="I82" s="40">
        <f>SUM('Valores Correntes'!X81:X84)/SUM('Valores Correntes'!$R81:$R84)</f>
        <v>0.1405343451858837</v>
      </c>
      <c r="J82" s="40">
        <f>(SUM('Valores Correntes'!W81:W84)-SUM('Valores Correntes'!X81:X84))/SUM('Valores Correntes'!R81:R84)</f>
        <v>-1.1532430999398432E-2</v>
      </c>
      <c r="K82" s="41">
        <f>SUM('Valores Correntes'!R81:R84)/SUM('Valores Correntes'!R77:R80)-1</f>
        <v>3.7521329506813528E-2</v>
      </c>
      <c r="L82" t="str">
        <f t="shared" si="7"/>
        <v>2015.IV</v>
      </c>
      <c r="M82" s="41">
        <f t="shared" si="8"/>
        <v>3.7521329506813555E-2</v>
      </c>
      <c r="N82" s="39">
        <f>C78*(SUM('Valores Correntes'!S81:S84)/SUM('Valores Correntes'!S77:S80)-1)</f>
        <v>3.4052708035538913E-2</v>
      </c>
      <c r="O82" s="39">
        <f>D78*(SUM('Valores Correntes'!T81:T84)/SUM('Valores Correntes'!T77:T80)-1)</f>
        <v>1.3653338236627111E-2</v>
      </c>
      <c r="P82" s="39">
        <f>F78*(SUM('Valores Correntes'!U81:U84)/SUM('Valores Correntes'!U77:U80)-1)</f>
        <v>-1.3679986619985476E-2</v>
      </c>
      <c r="Q82" s="39">
        <f>G78*(SUM('Valores Correntes'!V81:V84)/SUM('Valores Correntes'!V77:V80)-1)</f>
        <v>-1.1154788757015543E-2</v>
      </c>
      <c r="R82" s="39">
        <f>H78*(SUM('Valores Correntes'!W81:W84)/SUM('Valores Correntes'!W77:W80)-1)</f>
        <v>2.372280932652077E-2</v>
      </c>
      <c r="S82" s="39">
        <f>I78*(SUM('Valores Correntes'!X81:X84)/SUM('Valores Correntes'!X77:X80)-1)</f>
        <v>9.0727507148722162E-3</v>
      </c>
      <c r="T82" s="40">
        <f>((SUM('Valores Correntes'!W81:W84)-SUM('Valores Correntes'!X81:X84))/(SUM('Valores Correntes'!W77:W80)-SUM('Valores Correntes'!X77:X80))-1)*J78</f>
        <v>1.4650058611648547E-2</v>
      </c>
      <c r="U82" s="40">
        <v>0.1414</v>
      </c>
      <c r="W82" t="s">
        <v>40</v>
      </c>
      <c r="X82" s="40">
        <f>SUM('Valores Correntes'!S81:S84)/SUM('Valores Correntes'!$R81:$R84)</f>
        <v>0.6396479727702965</v>
      </c>
      <c r="Y82" s="40">
        <f>SUM('Valores Correntes'!T81:T84)/SUM('Valores Correntes'!$R81:$R84)</f>
        <v>0.19776819956186528</v>
      </c>
      <c r="Z82" s="40">
        <f t="shared" si="6"/>
        <v>0.1741162586672366</v>
      </c>
      <c r="AA82" s="40">
        <f>SUM('Valores Correntes'!U81:U84)/SUM('Valores Correntes'!$R81:$R84)</f>
        <v>0.17835807049459851</v>
      </c>
      <c r="AB82" s="40">
        <f>SUM('Valores Correntes'!V81:V84)/SUM('Valores Correntes'!$R81:$R84)</f>
        <v>-4.241811827361908E-3</v>
      </c>
      <c r="AC82" s="40">
        <f>SUM('Valores Correntes'!W81:W84)/SUM('Valores Correntes'!$R81:$R84)</f>
        <v>0.12900191418648527</v>
      </c>
      <c r="AD82" s="40">
        <f>SUM('Valores Correntes'!X81:X84)/SUM('Valores Correntes'!$R81:$R84)</f>
        <v>0.1405343451858837</v>
      </c>
      <c r="AE82" s="40">
        <f>(SUM('Valores Correntes'!W81:W84)-SUM('Valores Correntes'!X81:X84))/SUM('Valores Correntes'!R81:R84)</f>
        <v>-1.1532430999398432E-2</v>
      </c>
      <c r="AG82" s="3" t="s">
        <v>40</v>
      </c>
      <c r="AH82" s="40">
        <f>SUM('Valores Correntes'!B81:B84)/SUM('Valores Correntes'!$R81:$R84)</f>
        <v>4.31914942931221E-2</v>
      </c>
      <c r="AI82" s="40">
        <f>SUM('Valores Correntes'!C81:C84)/SUM('Valores Correntes'!$R81:$R84)</f>
        <v>1.8475139286115026E-2</v>
      </c>
      <c r="AJ82" s="40">
        <f>SUM('Valores Correntes'!D81:D84)/SUM('Valores Correntes'!$R81:$R84)</f>
        <v>0.10520937456304129</v>
      </c>
      <c r="AK82" s="40">
        <f>SUM('Valores Correntes'!E81:E84)/SUM('Valores Correntes'!$R81:$R84)</f>
        <v>2.0544925967349525E-2</v>
      </c>
      <c r="AL82" s="40">
        <f>SUM('Valores Correntes'!F81:F84)/SUM('Valores Correntes'!$R81:$R84)</f>
        <v>4.9370999993058821E-2</v>
      </c>
      <c r="AM82" s="40">
        <f>SUM('Valores Correntes'!G81:G84)/SUM('Valores Correntes'!$R81:$R84)</f>
        <v>0.19360043980956465</v>
      </c>
      <c r="AN82" s="40">
        <f>SUM('Valores Correntes'!H81:H84)/SUM('Valores Correntes'!$R81:$R84)</f>
        <v>0.11436496991124859</v>
      </c>
      <c r="AO82" s="40">
        <f>SUM('Valores Correntes'!I81:I84)/SUM('Valores Correntes'!$R81:$R84)</f>
        <v>3.7776525428176215E-2</v>
      </c>
      <c r="AP82" s="40">
        <f>SUM('Valores Correntes'!J81:J84)/SUM('Valores Correntes'!$R81:$R84)</f>
        <v>2.9354611834802608E-2</v>
      </c>
      <c r="AQ82" s="40">
        <f>SUM('Valores Correntes'!K81:K84)/SUM('Valores Correntes'!$R81:$R84)</f>
        <v>6.0922110817842358E-2</v>
      </c>
      <c r="AR82" s="40">
        <f>SUM('Valores Correntes'!L81:L84)/SUM('Valores Correntes'!$R81:$R84)</f>
        <v>8.3205757644102221E-2</v>
      </c>
      <c r="AS82" s="40">
        <f>SUM('Valores Correntes'!M81:M84)/SUM('Valores Correntes'!$R81:$R84)</f>
        <v>0.14975315168570633</v>
      </c>
      <c r="AT82" s="40">
        <f>SUM('Valores Correntes'!N81:N84)/SUM('Valores Correntes'!$R81:$R84)</f>
        <v>0.14770154441591474</v>
      </c>
      <c r="AU82" s="40">
        <f>SUM('Valores Correntes'!O81:O84)/SUM('Valores Correntes'!$R81:$R84)</f>
        <v>0.62307867173779308</v>
      </c>
      <c r="AV82" s="40">
        <f>SUM('Valores Correntes'!P81:P84)/SUM('Valores Correntes'!$R81:$R84)</f>
        <v>0.85987060584047981</v>
      </c>
      <c r="AW82" s="40">
        <f>SUM('Valores Correntes'!Q81:Q84)/SUM('Valores Correntes'!$R81:$R84)</f>
        <v>0.14012939415952028</v>
      </c>
      <c r="AY82" s="3" t="s">
        <v>40</v>
      </c>
    </row>
    <row r="83" spans="2:51" x14ac:dyDescent="0.3">
      <c r="B83" s="4" t="s">
        <v>39</v>
      </c>
      <c r="C83" s="40">
        <f>SUM('Valores Correntes'!S82:S85)/SUM('Valores Correntes'!$R82:$R85)</f>
        <v>0.64132228202193453</v>
      </c>
      <c r="D83" s="40">
        <f>SUM('Valores Correntes'!T82:T85)/SUM('Valores Correntes'!$R82:$R85)</f>
        <v>0.19939111309054686</v>
      </c>
      <c r="E83" s="40">
        <f t="shared" si="5"/>
        <v>0.16280125788798969</v>
      </c>
      <c r="F83" s="40">
        <f>SUM('Valores Correntes'!U82:U85)/SUM('Valores Correntes'!$R82:$R85)</f>
        <v>0.17100197770421663</v>
      </c>
      <c r="G83" s="40">
        <f>SUM('Valores Correntes'!V82:V85)/SUM('Valores Correntes'!$R82:$R85)</f>
        <v>-8.2007198162269354E-3</v>
      </c>
      <c r="H83" s="40">
        <f>SUM('Valores Correntes'!W82:W85)/SUM('Valores Correntes'!$R82:$R85)</f>
        <v>0.13502689706596166</v>
      </c>
      <c r="I83" s="40">
        <f>SUM('Valores Correntes'!X82:X85)/SUM('Valores Correntes'!$R82:$R85)</f>
        <v>0.13854155006643276</v>
      </c>
      <c r="J83" s="40">
        <f>(SUM('Valores Correntes'!W82:W85)-SUM('Valores Correntes'!X82:X85))/SUM('Valores Correntes'!R82:R85)</f>
        <v>-3.5146530004711058E-3</v>
      </c>
      <c r="K83" s="41">
        <f>SUM('Valores Correntes'!R82:R85)/SUM('Valores Correntes'!R78:R81)-1</f>
        <v>3.2445918295155529E-2</v>
      </c>
      <c r="L83" t="str">
        <f t="shared" si="7"/>
        <v>2016.I</v>
      </c>
      <c r="M83" s="41">
        <f t="shared" si="8"/>
        <v>3.2445918295155557E-2</v>
      </c>
      <c r="N83" s="39">
        <f>C79*(SUM('Valores Correntes'!S82:S85)/SUM('Valores Correntes'!S78:S81)-1)</f>
        <v>2.9416519422728559E-2</v>
      </c>
      <c r="O83" s="39">
        <f>D79*(SUM('Valores Correntes'!T82:T85)/SUM('Valores Correntes'!T78:T81)-1)</f>
        <v>1.2907171107906991E-2</v>
      </c>
      <c r="P83" s="39">
        <f>F79*(SUM('Valores Correntes'!U82:U85)/SUM('Valores Correntes'!U78:U81)-1)</f>
        <v>-1.8053684755046599E-2</v>
      </c>
      <c r="Q83" s="39">
        <f>G79*(SUM('Valores Correntes'!V82:V85)/SUM('Valores Correntes'!V78:V81)-1)</f>
        <v>-1.4824219873974717E-2</v>
      </c>
      <c r="R83" s="39">
        <f>H79*(SUM('Valores Correntes'!W82:W85)/SUM('Valores Correntes'!W78:W81)-1)</f>
        <v>2.9105428707031894E-2</v>
      </c>
      <c r="S83" s="39">
        <f>I79*(SUM('Valores Correntes'!X82:X85)/SUM('Valores Correntes'!X78:X81)-1)</f>
        <v>6.1052963134905691E-3</v>
      </c>
      <c r="T83" s="40">
        <f>((SUM('Valores Correntes'!W82:W85)-SUM('Valores Correntes'!X82:X85))/(SUM('Valores Correntes'!W78:W81)-SUM('Valores Correntes'!X78:X81))-1)*J79</f>
        <v>2.3000132393541324E-2</v>
      </c>
      <c r="U83" s="40">
        <v>0.14130000000000001</v>
      </c>
      <c r="W83" t="s">
        <v>39</v>
      </c>
      <c r="X83" s="40">
        <f>SUM('Valores Correntes'!S82:S85)/SUM('Valores Correntes'!$R82:$R85)</f>
        <v>0.64132228202193453</v>
      </c>
      <c r="Y83" s="40">
        <f>SUM('Valores Correntes'!T82:T85)/SUM('Valores Correntes'!$R82:$R85)</f>
        <v>0.19939111309054686</v>
      </c>
      <c r="Z83" s="40">
        <f t="shared" si="6"/>
        <v>0.16280125788798969</v>
      </c>
      <c r="AA83" s="40">
        <f>SUM('Valores Correntes'!U82:U85)/SUM('Valores Correntes'!$R82:$R85)</f>
        <v>0.17100197770421663</v>
      </c>
      <c r="AB83" s="40">
        <f>SUM('Valores Correntes'!V82:V85)/SUM('Valores Correntes'!$R82:$R85)</f>
        <v>-8.2007198162269354E-3</v>
      </c>
      <c r="AC83" s="40">
        <f>SUM('Valores Correntes'!W82:W85)/SUM('Valores Correntes'!$R82:$R85)</f>
        <v>0.13502689706596166</v>
      </c>
      <c r="AD83" s="40">
        <f>SUM('Valores Correntes'!X82:X85)/SUM('Valores Correntes'!$R82:$R85)</f>
        <v>0.13854155006643276</v>
      </c>
      <c r="AE83" s="40">
        <f>(SUM('Valores Correntes'!W82:W85)-SUM('Valores Correntes'!X82:X85))/SUM('Valores Correntes'!R82:R85)</f>
        <v>-3.5146530004711058E-3</v>
      </c>
      <c r="AG83" s="4" t="s">
        <v>39</v>
      </c>
      <c r="AH83" s="40">
        <f>SUM('Valores Correntes'!B82:B85)/SUM('Valores Correntes'!$R82:$R85)</f>
        <v>4.438917314322828E-2</v>
      </c>
      <c r="AI83" s="40">
        <f>SUM('Valores Correntes'!C82:C85)/SUM('Valores Correntes'!$R82:$R85)</f>
        <v>1.5028829464689385E-2</v>
      </c>
      <c r="AJ83" s="40">
        <f>SUM('Valores Correntes'!D82:D85)/SUM('Valores Correntes'!$R82:$R85)</f>
        <v>0.1049356868199602</v>
      </c>
      <c r="AK83" s="40">
        <f>SUM('Valores Correntes'!E82:E85)/SUM('Valores Correntes'!$R82:$R85)</f>
        <v>2.1383997021395432E-2</v>
      </c>
      <c r="AL83" s="40">
        <f>SUM('Valores Correntes'!F82:F85)/SUM('Valores Correntes'!$R82:$R85)</f>
        <v>4.8140037468037002E-2</v>
      </c>
      <c r="AM83" s="40">
        <f>SUM('Valores Correntes'!G82:G85)/SUM('Valores Correntes'!$R82:$R85)</f>
        <v>0.189488550774082</v>
      </c>
      <c r="AN83" s="40">
        <f>SUM('Valores Correntes'!H82:H85)/SUM('Valores Correntes'!$R82:$R85)</f>
        <v>0.1130876547339508</v>
      </c>
      <c r="AO83" s="40">
        <f>SUM('Valores Correntes'!I82:I85)/SUM('Valores Correntes'!$R82:$R85)</f>
        <v>3.7452325345832163E-2</v>
      </c>
      <c r="AP83" s="40">
        <f>SUM('Valores Correntes'!J82:J85)/SUM('Valores Correntes'!$R82:$R85)</f>
        <v>2.9092855841247264E-2</v>
      </c>
      <c r="AQ83" s="40">
        <f>SUM('Valores Correntes'!K82:K85)/SUM('Valores Correntes'!$R82:$R85)</f>
        <v>6.3605206722441965E-2</v>
      </c>
      <c r="AR83" s="40">
        <f>SUM('Valores Correntes'!L82:L85)/SUM('Valores Correntes'!$R82:$R85)</f>
        <v>8.3752424605774534E-2</v>
      </c>
      <c r="AS83" s="40">
        <f>SUM('Valores Correntes'!M82:M85)/SUM('Valores Correntes'!$R82:$R85)</f>
        <v>0.15054240439282499</v>
      </c>
      <c r="AT83" s="40">
        <f>SUM('Valores Correntes'!N82:N85)/SUM('Valores Correntes'!$R82:$R85)</f>
        <v>0.14846003647535422</v>
      </c>
      <c r="AU83" s="40">
        <f>SUM('Valores Correntes'!O82:O85)/SUM('Valores Correntes'!$R82:$R85)</f>
        <v>0.62599290811742592</v>
      </c>
      <c r="AV83" s="40">
        <f>SUM('Valores Correntes'!P82:P85)/SUM('Valores Correntes'!$R82:$R85)</f>
        <v>0.85987063203473613</v>
      </c>
      <c r="AW83" s="40">
        <f>SUM('Valores Correntes'!Q82:Q85)/SUM('Valores Correntes'!$R82:$R85)</f>
        <v>0.14012936796526379</v>
      </c>
      <c r="AY83" s="4" t="s">
        <v>39</v>
      </c>
    </row>
    <row r="84" spans="2:51" x14ac:dyDescent="0.3">
      <c r="B84" s="4" t="s">
        <v>38</v>
      </c>
      <c r="C84" s="40">
        <f>SUM('Valores Correntes'!S83:S86)/SUM('Valores Correntes'!$R83:$R86)</f>
        <v>0.64090860730419563</v>
      </c>
      <c r="D84" s="40">
        <f>SUM('Valores Correntes'!T83:T86)/SUM('Valores Correntes'!$R83:$R86)</f>
        <v>0.20039718240754334</v>
      </c>
      <c r="E84" s="40">
        <f t="shared" si="5"/>
        <v>0.15718439953041641</v>
      </c>
      <c r="F84" s="40">
        <f>SUM('Valores Correntes'!U83:U86)/SUM('Valores Correntes'!$R83:$R86)</f>
        <v>0.16566167245957641</v>
      </c>
      <c r="G84" s="40">
        <f>SUM('Valores Correntes'!V83:V86)/SUM('Valores Correntes'!$R83:$R86)</f>
        <v>-8.4772729291600138E-3</v>
      </c>
      <c r="H84" s="40">
        <f>SUM('Valores Correntes'!W83:W86)/SUM('Valores Correntes'!$R83:$R86)</f>
        <v>0.13626636933231157</v>
      </c>
      <c r="I84" s="40">
        <f>SUM('Valores Correntes'!X83:X86)/SUM('Valores Correntes'!$R83:$R86)</f>
        <v>0.13475655857446686</v>
      </c>
      <c r="J84" s="40">
        <f>(SUM('Valores Correntes'!W83:W86)-SUM('Valores Correntes'!X83:X86))/SUM('Valores Correntes'!R83:R86)</f>
        <v>1.5098107578446936E-3</v>
      </c>
      <c r="K84" s="41">
        <f>SUM('Valores Correntes'!R83:R86)/SUM('Valores Correntes'!R79:R82)-1</f>
        <v>3.5757407361997062E-2</v>
      </c>
      <c r="L84" t="str">
        <f t="shared" si="7"/>
        <v>2016.II</v>
      </c>
      <c r="M84" s="41">
        <f t="shared" si="8"/>
        <v>3.5757407361997215E-2</v>
      </c>
      <c r="N84" s="39">
        <f>C80*(SUM('Valores Correntes'!S83:S86)/SUM('Valores Correntes'!S79:S82)-1)</f>
        <v>2.87876589762119E-2</v>
      </c>
      <c r="O84" s="39">
        <f>D80*(SUM('Valores Correntes'!T83:T86)/SUM('Valores Correntes'!T79:T82)-1)</f>
        <v>1.2933876406221886E-2</v>
      </c>
      <c r="P84" s="39">
        <f>F80*(SUM('Valores Correntes'!U83:U86)/SUM('Valores Correntes'!U79:U82)-1)</f>
        <v>-1.8511397081964205E-2</v>
      </c>
      <c r="Q84" s="39">
        <f>G80*(SUM('Valores Correntes'!V83:V86)/SUM('Valores Correntes'!V79:V82)-1)</f>
        <v>-1.3290269136949808E-2</v>
      </c>
      <c r="R84" s="39">
        <f>H80*(SUM('Valores Correntes'!W83:W86)/SUM('Valores Correntes'!W79:W82)-1)</f>
        <v>2.7208611958239357E-2</v>
      </c>
      <c r="S84" s="39">
        <f>I80*(SUM('Valores Correntes'!X83:X86)/SUM('Valores Correntes'!X79:X82)-1)</f>
        <v>1.3710737597619127E-3</v>
      </c>
      <c r="T84" s="40">
        <f>((SUM('Valores Correntes'!W83:W86)-SUM('Valores Correntes'!X83:X86))/(SUM('Valores Correntes'!W79:W82)-SUM('Valores Correntes'!X79:X82))-1)*J80</f>
        <v>2.5837538198477446E-2</v>
      </c>
      <c r="U84" s="40">
        <v>0.14130000000000001</v>
      </c>
      <c r="W84" t="s">
        <v>38</v>
      </c>
      <c r="X84" s="40">
        <f>SUM('Valores Correntes'!S83:S86)/SUM('Valores Correntes'!$R83:$R86)</f>
        <v>0.64090860730419563</v>
      </c>
      <c r="Y84" s="40">
        <f>SUM('Valores Correntes'!T83:T86)/SUM('Valores Correntes'!$R83:$R86)</f>
        <v>0.20039718240754334</v>
      </c>
      <c r="Z84" s="40">
        <f t="shared" si="6"/>
        <v>0.15718439953041641</v>
      </c>
      <c r="AA84" s="40">
        <f>SUM('Valores Correntes'!U83:U86)/SUM('Valores Correntes'!$R83:$R86)</f>
        <v>0.16566167245957641</v>
      </c>
      <c r="AB84" s="40">
        <f>SUM('Valores Correntes'!V83:V86)/SUM('Valores Correntes'!$R83:$R86)</f>
        <v>-8.4772729291600138E-3</v>
      </c>
      <c r="AC84" s="40">
        <f>SUM('Valores Correntes'!W83:W86)/SUM('Valores Correntes'!$R83:$R86)</f>
        <v>0.13626636933231157</v>
      </c>
      <c r="AD84" s="40">
        <f>SUM('Valores Correntes'!X83:X86)/SUM('Valores Correntes'!$R83:$R86)</f>
        <v>0.13475655857446686</v>
      </c>
      <c r="AE84" s="40">
        <f>(SUM('Valores Correntes'!W83:W86)-SUM('Valores Correntes'!X83:X86))/SUM('Valores Correntes'!R83:R86)</f>
        <v>1.5098107578446936E-3</v>
      </c>
      <c r="AG84" s="4" t="s">
        <v>38</v>
      </c>
      <c r="AH84" s="40">
        <f>SUM('Valores Correntes'!B83:B86)/SUM('Valores Correntes'!$R83:$R86)</f>
        <v>4.6506148943702731E-2</v>
      </c>
      <c r="AI84" s="40">
        <f>SUM('Valores Correntes'!C83:C86)/SUM('Valores Correntes'!$R83:$R86)</f>
        <v>1.2664804678901503E-2</v>
      </c>
      <c r="AJ84" s="40">
        <f>SUM('Valores Correntes'!D83:D86)/SUM('Valores Correntes'!$R83:$R86)</f>
        <v>0.10600012635122932</v>
      </c>
      <c r="AK84" s="40">
        <f>SUM('Valores Correntes'!E83:E86)/SUM('Valores Correntes'!$R83:$R86)</f>
        <v>2.1695405121931754E-2</v>
      </c>
      <c r="AL84" s="40">
        <f>SUM('Valores Correntes'!F83:F86)/SUM('Valores Correntes'!$R83:$R86)</f>
        <v>4.7136188153284096E-2</v>
      </c>
      <c r="AM84" s="40">
        <f>SUM('Valores Correntes'!G83:G86)/SUM('Valores Correntes'!$R83:$R86)</f>
        <v>0.18749652430534663</v>
      </c>
      <c r="AN84" s="40">
        <f>SUM('Valores Correntes'!H83:H86)/SUM('Valores Correntes'!$R83:$R86)</f>
        <v>0.11217809250855341</v>
      </c>
      <c r="AO84" s="40">
        <f>SUM('Valores Correntes'!I83:I86)/SUM('Valores Correntes'!$R83:$R86)</f>
        <v>3.7373007309002976E-2</v>
      </c>
      <c r="AP84" s="40">
        <f>SUM('Valores Correntes'!J83:J86)/SUM('Valores Correntes'!$R83:$R86)</f>
        <v>2.884760171256387E-2</v>
      </c>
      <c r="AQ84" s="40">
        <f>SUM('Valores Correntes'!K83:K86)/SUM('Valores Correntes'!$R83:$R86)</f>
        <v>6.5576966210873416E-2</v>
      </c>
      <c r="AR84" s="40">
        <f>SUM('Valores Correntes'!L83:L86)/SUM('Valores Correntes'!$R83:$R86)</f>
        <v>8.3889995724823307E-2</v>
      </c>
      <c r="AS84" s="40">
        <f>SUM('Valores Correntes'!M83:M86)/SUM('Valores Correntes'!$R83:$R86)</f>
        <v>0.15039800233860187</v>
      </c>
      <c r="AT84" s="40">
        <f>SUM('Valores Correntes'!N83:N86)/SUM('Valores Correntes'!$R83:$R86)</f>
        <v>0.14862700717124594</v>
      </c>
      <c r="AU84" s="40">
        <f>SUM('Valores Correntes'!O83:O86)/SUM('Valores Correntes'!$R83:$R86)</f>
        <v>0.62689067297566481</v>
      </c>
      <c r="AV84" s="40">
        <f>SUM('Valores Correntes'!P83:P86)/SUM('Valores Correntes'!$R83:$R86)</f>
        <v>0.86089334622471414</v>
      </c>
      <c r="AW84" s="40">
        <f>SUM('Valores Correntes'!Q83:Q86)/SUM('Valores Correntes'!$R83:$R86)</f>
        <v>0.13910665377528594</v>
      </c>
      <c r="AY84" s="4" t="s">
        <v>38</v>
      </c>
    </row>
    <row r="85" spans="2:51" x14ac:dyDescent="0.3">
      <c r="B85" s="4" t="s">
        <v>37</v>
      </c>
      <c r="C85" s="40">
        <f>SUM('Valores Correntes'!S84:S87)/SUM('Valores Correntes'!$R84:$R87)</f>
        <v>0.64288728196742273</v>
      </c>
      <c r="D85" s="40">
        <f>SUM('Valores Correntes'!T84:T87)/SUM('Valores Correntes'!$R84:$R87)</f>
        <v>0.20064378098607266</v>
      </c>
      <c r="E85" s="40">
        <f t="shared" si="5"/>
        <v>0.15248614212724598</v>
      </c>
      <c r="F85" s="40">
        <f>SUM('Valores Correntes'!U84:U87)/SUM('Valores Correntes'!$R84:$R87)</f>
        <v>0.15998810187244705</v>
      </c>
      <c r="G85" s="40">
        <f>SUM('Valores Correntes'!V84:V87)/SUM('Valores Correntes'!$R84:$R87)</f>
        <v>-7.5019597452010839E-3</v>
      </c>
      <c r="H85" s="40">
        <f>SUM('Valores Correntes'!W84:W87)/SUM('Valores Correntes'!$R84:$R87)</f>
        <v>0.13155702668327143</v>
      </c>
      <c r="I85" s="40">
        <f>SUM('Valores Correntes'!X84:X87)/SUM('Valores Correntes'!$R84:$R87)</f>
        <v>0.12757423176401295</v>
      </c>
      <c r="J85" s="40">
        <f>(SUM('Valores Correntes'!W84:W87)-SUM('Valores Correntes'!X84:X87))/SUM('Valores Correntes'!R84:R87)</f>
        <v>3.9827949192584736E-3</v>
      </c>
      <c r="K85" s="41">
        <f>SUM('Valores Correntes'!R84:R87)/SUM('Valores Correntes'!R80:R83)-1</f>
        <v>3.931688459709215E-2</v>
      </c>
      <c r="L85" t="str">
        <f t="shared" si="7"/>
        <v>2016.III</v>
      </c>
      <c r="M85" s="41">
        <f t="shared" si="8"/>
        <v>3.9316884597092198E-2</v>
      </c>
      <c r="N85" s="39">
        <f>C81*(SUM('Valores Correntes'!S84:S87)/SUM('Valores Correntes'!S80:S83)-1)</f>
        <v>3.0056955199074399E-2</v>
      </c>
      <c r="O85" s="39">
        <f>D81*(SUM('Valores Correntes'!T84:T87)/SUM('Valores Correntes'!T80:T83)-1)</f>
        <v>1.2883792323607994E-2</v>
      </c>
      <c r="P85" s="39">
        <f>F81*(SUM('Valores Correntes'!U84:U87)/SUM('Valores Correntes'!U80:U83)-1)</f>
        <v>-1.9095677308111958E-2</v>
      </c>
      <c r="Q85" s="39">
        <f>G81*(SUM('Valores Correntes'!V84:V87)/SUM('Valores Correntes'!V80:V83)-1)</f>
        <v>-8.4412334171000431E-3</v>
      </c>
      <c r="R85" s="39">
        <f>H81*(SUM('Valores Correntes'!W84:W87)/SUM('Valores Correntes'!W80:W83)-1)</f>
        <v>1.6797379095354944E-2</v>
      </c>
      <c r="S85" s="39">
        <f>I81*(SUM('Valores Correntes'!X84:X87)/SUM('Valores Correntes'!X80:X83)-1)</f>
        <v>-7.115668704266857E-3</v>
      </c>
      <c r="T85" s="40">
        <f>((SUM('Valores Correntes'!W84:W87)-SUM('Valores Correntes'!X84:X87))/(SUM('Valores Correntes'!W80:W83)-SUM('Valores Correntes'!X80:X83))-1)*J81</f>
        <v>2.391304779962181E-2</v>
      </c>
      <c r="U85" s="40">
        <v>0.14130000000000001</v>
      </c>
      <c r="W85" t="s">
        <v>37</v>
      </c>
      <c r="X85" s="40">
        <f>SUM('Valores Correntes'!S84:S87)/SUM('Valores Correntes'!$R84:$R87)</f>
        <v>0.64288728196742273</v>
      </c>
      <c r="Y85" s="40">
        <f>SUM('Valores Correntes'!T84:T87)/SUM('Valores Correntes'!$R84:$R87)</f>
        <v>0.20064378098607266</v>
      </c>
      <c r="Z85" s="40">
        <f t="shared" si="6"/>
        <v>0.15248614212724598</v>
      </c>
      <c r="AA85" s="40">
        <f>SUM('Valores Correntes'!U84:U87)/SUM('Valores Correntes'!$R84:$R87)</f>
        <v>0.15998810187244705</v>
      </c>
      <c r="AB85" s="40">
        <f>SUM('Valores Correntes'!V84:V87)/SUM('Valores Correntes'!$R84:$R87)</f>
        <v>-7.5019597452010839E-3</v>
      </c>
      <c r="AC85" s="40">
        <f>SUM('Valores Correntes'!W84:W87)/SUM('Valores Correntes'!$R84:$R87)</f>
        <v>0.13155702668327143</v>
      </c>
      <c r="AD85" s="40">
        <f>SUM('Valores Correntes'!X84:X87)/SUM('Valores Correntes'!$R84:$R87)</f>
        <v>0.12757423176401295</v>
      </c>
      <c r="AE85" s="40">
        <f>(SUM('Valores Correntes'!W84:W87)-SUM('Valores Correntes'!X84:X87))/SUM('Valores Correntes'!R84:R87)</f>
        <v>3.9827949192584736E-3</v>
      </c>
      <c r="AG85" s="4" t="s">
        <v>37</v>
      </c>
      <c r="AH85" s="40">
        <f>SUM('Valores Correntes'!B84:B87)/SUM('Valores Correntes'!$R84:$R87)</f>
        <v>4.8441145112463675E-2</v>
      </c>
      <c r="AI85" s="40">
        <f>SUM('Valores Correntes'!C84:C87)/SUM('Valores Correntes'!$R84:$R87)</f>
        <v>9.7986080763530908E-3</v>
      </c>
      <c r="AJ85" s="40">
        <f>SUM('Valores Correntes'!D84:D87)/SUM('Valores Correntes'!$R84:$R87)</f>
        <v>0.10702392930131167</v>
      </c>
      <c r="AK85" s="40">
        <f>SUM('Valores Correntes'!E84:E87)/SUM('Valores Correntes'!$R84:$R87)</f>
        <v>2.222747121169372E-2</v>
      </c>
      <c r="AL85" s="40">
        <f>SUM('Valores Correntes'!F84:F87)/SUM('Valores Correntes'!$R84:$R87)</f>
        <v>4.5674661089014024E-2</v>
      </c>
      <c r="AM85" s="40">
        <f>SUM('Valores Correntes'!G84:G87)/SUM('Valores Correntes'!$R84:$R87)</f>
        <v>0.18472466967837253</v>
      </c>
      <c r="AN85" s="40">
        <f>SUM('Valores Correntes'!H84:H87)/SUM('Valores Correntes'!$R84:$R87)</f>
        <v>0.11176540529179728</v>
      </c>
      <c r="AO85" s="40">
        <f>SUM('Valores Correntes'!I84:I87)/SUM('Valores Correntes'!$R84:$R87)</f>
        <v>3.7656875754123249E-2</v>
      </c>
      <c r="AP85" s="40">
        <f>SUM('Valores Correntes'!J84:J87)/SUM('Valores Correntes'!$R84:$R87)</f>
        <v>2.8914879400870837E-2</v>
      </c>
      <c r="AQ85" s="40">
        <f>SUM('Valores Correntes'!K84:K87)/SUM('Valores Correntes'!$R84:$R87)</f>
        <v>6.719067657004843E-2</v>
      </c>
      <c r="AR85" s="40">
        <f>SUM('Valores Correntes'!L84:L87)/SUM('Valores Correntes'!$R84:$R87)</f>
        <v>8.4026999457351731E-2</v>
      </c>
      <c r="AS85" s="40">
        <f>SUM('Valores Correntes'!M84:M87)/SUM('Valores Correntes'!$R84:$R87)</f>
        <v>0.15095000687051674</v>
      </c>
      <c r="AT85" s="40">
        <f>SUM('Valores Correntes'!N84:N87)/SUM('Valores Correntes'!$R84:$R87)</f>
        <v>0.14900450605431725</v>
      </c>
      <c r="AU85" s="40">
        <f>SUM('Valores Correntes'!O84:O87)/SUM('Valores Correntes'!$R84:$R87)</f>
        <v>0.62950934939902548</v>
      </c>
      <c r="AV85" s="40">
        <f>SUM('Valores Correntes'!P84:P87)/SUM('Valores Correntes'!$R84:$R87)</f>
        <v>0.86267516418986168</v>
      </c>
      <c r="AW85" s="40">
        <f>SUM('Valores Correntes'!Q84:Q87)/SUM('Valores Correntes'!$R84:$R87)</f>
        <v>0.13732483581013832</v>
      </c>
      <c r="AY85" s="4" t="s">
        <v>37</v>
      </c>
    </row>
    <row r="86" spans="2:51" x14ac:dyDescent="0.3">
      <c r="B86" s="4" t="s">
        <v>36</v>
      </c>
      <c r="C86" s="40">
        <f>SUM('Valores Correntes'!S85:S88)/SUM('Valores Correntes'!$R85:$R88)</f>
        <v>0.6425147959181603</v>
      </c>
      <c r="D86" s="40">
        <f>SUM('Valores Correntes'!T85:T88)/SUM('Valores Correntes'!$R85:$R88)</f>
        <v>0.20379297426901155</v>
      </c>
      <c r="E86" s="40">
        <f t="shared" si="5"/>
        <v>0.14969546972733516</v>
      </c>
      <c r="F86" s="40">
        <f>SUM('Valores Correntes'!U85:U88)/SUM('Valores Correntes'!$R85:$R88)</f>
        <v>0.15524327323784962</v>
      </c>
      <c r="G86" s="40">
        <f>SUM('Valores Correntes'!V85:V88)/SUM('Valores Correntes'!$R85:$R88)</f>
        <v>-5.5478035105144628E-3</v>
      </c>
      <c r="H86" s="40">
        <f>SUM('Valores Correntes'!W85:W88)/SUM('Valores Correntes'!$R85:$R88)</f>
        <v>0.12466679042812449</v>
      </c>
      <c r="I86" s="40">
        <f>SUM('Valores Correntes'!X85:X88)/SUM('Valores Correntes'!$R85:$R88)</f>
        <v>0.12067003034263164</v>
      </c>
      <c r="J86" s="40">
        <f>(SUM('Valores Correntes'!W85:W88)-SUM('Valores Correntes'!X85:X88))/SUM('Valores Correntes'!R85:R88)</f>
        <v>3.9967600854928622E-3</v>
      </c>
      <c r="K86" s="41">
        <f>SUM('Valores Correntes'!R85:R88)/SUM('Valores Correntes'!R81:R84)-1</f>
        <v>4.5622201213178837E-2</v>
      </c>
      <c r="L86" t="str">
        <f t="shared" si="7"/>
        <v>2016.IV</v>
      </c>
      <c r="M86" s="41">
        <f t="shared" si="8"/>
        <v>4.5622201213178656E-2</v>
      </c>
      <c r="N86" s="39">
        <f>C82*(SUM('Valores Correntes'!S85:S88)/SUM('Valores Correntes'!S81:S84)-1)</f>
        <v>3.2179762449686594E-2</v>
      </c>
      <c r="O86" s="39">
        <f>D82*(SUM('Valores Correntes'!T85:T88)/SUM('Valores Correntes'!T81:T84)-1)</f>
        <v>1.5322258785079264E-2</v>
      </c>
      <c r="P86" s="39">
        <f>F82*(SUM('Valores Correntes'!U85:U88)/SUM('Valores Correntes'!U81:U84)-1)</f>
        <v>-1.6032257408099229E-2</v>
      </c>
      <c r="Q86" s="39">
        <f>G82*(SUM('Valores Correntes'!V85:V88)/SUM('Valores Correntes'!V81:V84)-1)</f>
        <v>-1.5590946912004253E-3</v>
      </c>
      <c r="R86" s="39">
        <f>H82*(SUM('Valores Correntes'!W85:W88)/SUM('Valores Correntes'!W81:W84)-1)</f>
        <v>1.3524496391523295E-3</v>
      </c>
      <c r="S86" s="39">
        <f>I82*(SUM('Valores Correntes'!X85:X88)/SUM('Valores Correntes'!X81:X84)-1)</f>
        <v>-1.4359082438560124E-2</v>
      </c>
      <c r="T86" s="40">
        <f>((SUM('Valores Correntes'!W85:W88)-SUM('Valores Correntes'!X85:X88))/(SUM('Valores Correntes'!W81:W84)-SUM('Valores Correntes'!X81:X84))-1)*J82</f>
        <v>1.5711532077712455E-2</v>
      </c>
      <c r="U86" s="40">
        <v>0.1363</v>
      </c>
      <c r="W86" t="s">
        <v>36</v>
      </c>
      <c r="X86" s="40">
        <f>SUM('Valores Correntes'!S85:S88)/SUM('Valores Correntes'!$R85:$R88)</f>
        <v>0.6425147959181603</v>
      </c>
      <c r="Y86" s="40">
        <f>SUM('Valores Correntes'!T85:T88)/SUM('Valores Correntes'!$R85:$R88)</f>
        <v>0.20379297426901155</v>
      </c>
      <c r="Z86" s="40">
        <f t="shared" si="6"/>
        <v>0.14969546972733516</v>
      </c>
      <c r="AA86" s="40">
        <f>SUM('Valores Correntes'!U85:U88)/SUM('Valores Correntes'!$R85:$R88)</f>
        <v>0.15524327323784962</v>
      </c>
      <c r="AB86" s="40">
        <f>SUM('Valores Correntes'!V85:V88)/SUM('Valores Correntes'!$R85:$R88)</f>
        <v>-5.5478035105144628E-3</v>
      </c>
      <c r="AC86" s="40">
        <f>SUM('Valores Correntes'!W85:W88)/SUM('Valores Correntes'!$R85:$R88)</f>
        <v>0.12466679042812449</v>
      </c>
      <c r="AD86" s="40">
        <f>SUM('Valores Correntes'!X85:X88)/SUM('Valores Correntes'!$R85:$R88)</f>
        <v>0.12067003034263164</v>
      </c>
      <c r="AE86" s="40">
        <f>(SUM('Valores Correntes'!W85:W88)-SUM('Valores Correntes'!X85:X88))/SUM('Valores Correntes'!R85:R88)</f>
        <v>3.9967600854928622E-3</v>
      </c>
      <c r="AG86" s="4" t="s">
        <v>36</v>
      </c>
      <c r="AH86" s="40">
        <f>SUM('Valores Correntes'!B85:B88)/SUM('Valores Correntes'!$R85:$R88)</f>
        <v>4.8913535872106645E-2</v>
      </c>
      <c r="AI86" s="40">
        <f>SUM('Valores Correntes'!C85:C88)/SUM('Valores Correntes'!$R85:$R88)</f>
        <v>8.8645864445762775E-3</v>
      </c>
      <c r="AJ86" s="40">
        <f>SUM('Valores Correntes'!D85:D88)/SUM('Valores Correntes'!$R85:$R88)</f>
        <v>0.10786451115184827</v>
      </c>
      <c r="AK86" s="40">
        <f>SUM('Valores Correntes'!E85:E88)/SUM('Valores Correntes'!$R85:$R88)</f>
        <v>2.2924307043262388E-2</v>
      </c>
      <c r="AL86" s="40">
        <f>SUM('Valores Correntes'!F85:F88)/SUM('Valores Correntes'!$R85:$R88)</f>
        <v>4.3894178130848477E-2</v>
      </c>
      <c r="AM86" s="40">
        <f>SUM('Valores Correntes'!G85:G88)/SUM('Valores Correntes'!$R85:$R88)</f>
        <v>0.18354758277053543</v>
      </c>
      <c r="AN86" s="40">
        <f>SUM('Valores Correntes'!H85:H88)/SUM('Valores Correntes'!$R85:$R88)</f>
        <v>0.11161754499300498</v>
      </c>
      <c r="AO86" s="40">
        <f>SUM('Valores Correntes'!I85:I88)/SUM('Valores Correntes'!$R85:$R88)</f>
        <v>3.7640238319356423E-2</v>
      </c>
      <c r="AP86" s="40">
        <f>SUM('Valores Correntes'!J85:J88)/SUM('Valores Correntes'!$R85:$R88)</f>
        <v>2.8556489624782602E-2</v>
      </c>
      <c r="AQ86" s="40">
        <f>SUM('Valores Correntes'!K85:K88)/SUM('Valores Correntes'!$R85:$R88)</f>
        <v>6.7875217241544356E-2</v>
      </c>
      <c r="AR86" s="40">
        <f>SUM('Valores Correntes'!L85:L88)/SUM('Valores Correntes'!$R85:$R88)</f>
        <v>8.4061003004650317E-2</v>
      </c>
      <c r="AS86" s="40">
        <f>SUM('Valores Correntes'!M85:M88)/SUM('Valores Correntes'!$R85:$R88)</f>
        <v>0.15153330626280942</v>
      </c>
      <c r="AT86" s="40">
        <f>SUM('Valores Correntes'!N85:N88)/SUM('Valores Correntes'!$R85:$R88)</f>
        <v>0.15075315887627669</v>
      </c>
      <c r="AU86" s="40">
        <f>SUM('Valores Correntes'!O85:O88)/SUM('Valores Correntes'!$R85:$R88)</f>
        <v>0.63203695832242479</v>
      </c>
      <c r="AV86" s="40">
        <f>SUM('Valores Correntes'!P85:P88)/SUM('Valores Correntes'!$R85:$R88)</f>
        <v>0.86449807696506675</v>
      </c>
      <c r="AW86" s="40">
        <f>SUM('Valores Correntes'!Q85:Q88)/SUM('Valores Correntes'!$R85:$R88)</f>
        <v>0.13550192303493311</v>
      </c>
      <c r="AY86" s="4" t="s">
        <v>36</v>
      </c>
    </row>
    <row r="87" spans="2:51" x14ac:dyDescent="0.3">
      <c r="B87" s="3" t="s">
        <v>35</v>
      </c>
      <c r="C87" s="40">
        <f>SUM('Valores Correntes'!S86:S89)/SUM('Valores Correntes'!$R86:$R89)</f>
        <v>0.64064457009063258</v>
      </c>
      <c r="D87" s="40">
        <f>SUM('Valores Correntes'!T86:T89)/SUM('Valores Correntes'!$R86:$R89)</f>
        <v>0.20389868153777821</v>
      </c>
      <c r="E87" s="40">
        <f t="shared" si="5"/>
        <v>0.15013178699591456</v>
      </c>
      <c r="F87" s="40">
        <f>SUM('Valores Correntes'!U86:U89)/SUM('Valores Correntes'!$R86:$R89)</f>
        <v>0.15156175663432081</v>
      </c>
      <c r="G87" s="40">
        <f>SUM('Valores Correntes'!V86:V89)/SUM('Valores Correntes'!$R86:$R89)</f>
        <v>-1.4299696384062611E-3</v>
      </c>
      <c r="H87" s="40">
        <f>SUM('Valores Correntes'!W86:W89)/SUM('Valores Correntes'!$R86:$R89)</f>
        <v>0.12251673688505534</v>
      </c>
      <c r="I87" s="40">
        <f>SUM('Valores Correntes'!X86:X89)/SUM('Valores Correntes'!$R86:$R89)</f>
        <v>0.11719177550938073</v>
      </c>
      <c r="J87" s="40">
        <f>(SUM('Valores Correntes'!W86:W89)-SUM('Valores Correntes'!X86:X89))/SUM('Valores Correntes'!R86:R89)</f>
        <v>5.3249613756746047E-3</v>
      </c>
      <c r="K87" s="41">
        <f>SUM('Valores Correntes'!R86:R89)/SUM('Valores Correntes'!R82:R85)-1</f>
        <v>5.2202848200669338E-2</v>
      </c>
      <c r="L87" t="str">
        <f t="shared" si="7"/>
        <v>2017.I</v>
      </c>
      <c r="M87" s="41">
        <f t="shared" si="8"/>
        <v>5.2202848200669429E-2</v>
      </c>
      <c r="N87" s="39">
        <f>C83*(SUM('Valores Correntes'!S86:S89)/SUM('Valores Correntes'!S82:S85)-1)</f>
        <v>3.2765759311722514E-2</v>
      </c>
      <c r="O87" s="39">
        <f>D83*(SUM('Valores Correntes'!T86:T89)/SUM('Valores Correntes'!T82:T85)-1)</f>
        <v>1.5151660367864602E-2</v>
      </c>
      <c r="P87" s="39">
        <f>F83*(SUM('Valores Correntes'!U86:U89)/SUM('Valores Correntes'!U82:U85)-1)</f>
        <v>-1.1528265695287549E-2</v>
      </c>
      <c r="Q87" s="39">
        <f>G83*(SUM('Valores Correntes'!V86:V89)/SUM('Valores Correntes'!V82:V85)-1)</f>
        <v>6.6961016898553867E-3</v>
      </c>
      <c r="R87" s="39">
        <f>H83*(SUM('Valores Correntes'!W86:W89)/SUM('Valores Correntes'!W82:W85)-1)</f>
        <v>-6.1144375632544096E-3</v>
      </c>
      <c r="S87" s="39">
        <f>I83*(SUM('Valores Correntes'!X86:X89)/SUM('Valores Correntes'!X82:X85)-1)</f>
        <v>-1.5232030089768893E-2</v>
      </c>
      <c r="T87" s="40">
        <f>((SUM('Valores Correntes'!W86:W89)-SUM('Valores Correntes'!X86:X89))/(SUM('Valores Correntes'!W82:W85)-SUM('Valores Correntes'!X82:X85))-1)*J83</f>
        <v>9.1175925265144786E-3</v>
      </c>
      <c r="U87" s="40">
        <v>0.12130000000000001</v>
      </c>
      <c r="W87" t="s">
        <v>35</v>
      </c>
      <c r="X87" s="40">
        <f>SUM('Valores Correntes'!S86:S89)/SUM('Valores Correntes'!$R86:$R89)</f>
        <v>0.64064457009063258</v>
      </c>
      <c r="Y87" s="40">
        <f>SUM('Valores Correntes'!T86:T89)/SUM('Valores Correntes'!$R86:$R89)</f>
        <v>0.20389868153777821</v>
      </c>
      <c r="Z87" s="40">
        <f t="shared" si="6"/>
        <v>0.15013178699591456</v>
      </c>
      <c r="AA87" s="40">
        <f>SUM('Valores Correntes'!U86:U89)/SUM('Valores Correntes'!$R86:$R89)</f>
        <v>0.15156175663432081</v>
      </c>
      <c r="AB87" s="40">
        <f>SUM('Valores Correntes'!V86:V89)/SUM('Valores Correntes'!$R86:$R89)</f>
        <v>-1.4299696384062611E-3</v>
      </c>
      <c r="AC87" s="40">
        <f>SUM('Valores Correntes'!W86:W89)/SUM('Valores Correntes'!$R86:$R89)</f>
        <v>0.12251673688505534</v>
      </c>
      <c r="AD87" s="40">
        <f>SUM('Valores Correntes'!X86:X89)/SUM('Valores Correntes'!$R86:$R89)</f>
        <v>0.11719177550938073</v>
      </c>
      <c r="AE87" s="40">
        <f>(SUM('Valores Correntes'!W86:W89)-SUM('Valores Correntes'!X86:X89))/SUM('Valores Correntes'!R86:R89)</f>
        <v>5.3249613756746047E-3</v>
      </c>
      <c r="AG87" s="3" t="s">
        <v>35</v>
      </c>
      <c r="AH87" s="40">
        <f>SUM('Valores Correntes'!B86:B89)/SUM('Valores Correntes'!$R86:$R89)</f>
        <v>4.9858082555514251E-2</v>
      </c>
      <c r="AI87" s="40">
        <f>SUM('Valores Correntes'!C86:C89)/SUM('Valores Correntes'!$R86:$R89)</f>
        <v>1.0824053760073477E-2</v>
      </c>
      <c r="AJ87" s="40">
        <f>SUM('Valores Correntes'!D86:D89)/SUM('Valores Correntes'!$R86:$R89)</f>
        <v>0.10781288003595749</v>
      </c>
      <c r="AK87" s="40">
        <f>SUM('Valores Correntes'!E86:E89)/SUM('Valores Correntes'!$R86:$R89)</f>
        <v>2.3254011980631629E-2</v>
      </c>
      <c r="AL87" s="40">
        <f>SUM('Valores Correntes'!F86:F89)/SUM('Valores Correntes'!$R86:$R89)</f>
        <v>4.2240636272423651E-2</v>
      </c>
      <c r="AM87" s="40">
        <f>SUM('Valores Correntes'!G86:G89)/SUM('Valores Correntes'!$R86:$R89)</f>
        <v>0.18413158204908625</v>
      </c>
      <c r="AN87" s="40">
        <f>SUM('Valores Correntes'!H86:H89)/SUM('Valores Correntes'!$R86:$R89)</f>
        <v>0.11137525568877023</v>
      </c>
      <c r="AO87" s="40">
        <f>SUM('Valores Correntes'!I86:I89)/SUM('Valores Correntes'!$R86:$R89)</f>
        <v>3.7505288160515696E-2</v>
      </c>
      <c r="AP87" s="40">
        <f>SUM('Valores Correntes'!J86:J89)/SUM('Valores Correntes'!$R86:$R89)</f>
        <v>2.8739785090155994E-2</v>
      </c>
      <c r="AQ87" s="40">
        <f>SUM('Valores Correntes'!K86:K89)/SUM('Valores Correntes'!$R86:$R89)</f>
        <v>6.7877078323809736E-2</v>
      </c>
      <c r="AR87" s="40">
        <f>SUM('Valores Correntes'!L86:L89)/SUM('Valores Correntes'!$R86:$R89)</f>
        <v>8.3946525425567117E-2</v>
      </c>
      <c r="AS87" s="40">
        <f>SUM('Valores Correntes'!M86:M89)/SUM('Valores Correntes'!$R86:$R89)</f>
        <v>0.15070998587659834</v>
      </c>
      <c r="AT87" s="40">
        <f>SUM('Valores Correntes'!N86:N89)/SUM('Valores Correntes'!$R86:$R89)</f>
        <v>0.15191206936040885</v>
      </c>
      <c r="AU87" s="40">
        <f>SUM('Valores Correntes'!O86:O89)/SUM('Valores Correntes'!$R86:$R89)</f>
        <v>0.63206598792582591</v>
      </c>
      <c r="AV87" s="40">
        <f>SUM('Valores Correntes'!P86:P89)/SUM('Valores Correntes'!$R86:$R89)</f>
        <v>0.86605565253042649</v>
      </c>
      <c r="AW87" s="40">
        <f>SUM('Valores Correntes'!Q86:Q89)/SUM('Valores Correntes'!$R86:$R89)</f>
        <v>0.13394434746957354</v>
      </c>
      <c r="AY87" s="3" t="s">
        <v>35</v>
      </c>
    </row>
    <row r="88" spans="2:51" x14ac:dyDescent="0.3">
      <c r="B88" s="3" t="s">
        <v>34</v>
      </c>
      <c r="C88" s="40">
        <f>SUM('Valores Correntes'!S87:S90)/SUM('Valores Correntes'!$R87:$R90)</f>
        <v>0.64111246470166461</v>
      </c>
      <c r="D88" s="40">
        <f>SUM('Valores Correntes'!T87:T90)/SUM('Valores Correntes'!$R87:$R90)</f>
        <v>0.20496312292726296</v>
      </c>
      <c r="E88" s="40">
        <f t="shared" si="5"/>
        <v>0.14619151991070614</v>
      </c>
      <c r="F88" s="40">
        <f>SUM('Valores Correntes'!U87:U90)/SUM('Valores Correntes'!$R87:$R90)</f>
        <v>0.1475945866933922</v>
      </c>
      <c r="G88" s="40">
        <f>SUM('Valores Correntes'!V87:V90)/SUM('Valores Correntes'!$R87:$R90)</f>
        <v>-1.4030667826860667E-3</v>
      </c>
      <c r="H88" s="40">
        <f>SUM('Valores Correntes'!W87:W90)/SUM('Valores Correntes'!$R87:$R90)</f>
        <v>0.12242276143949145</v>
      </c>
      <c r="I88" s="40">
        <f>SUM('Valores Correntes'!X87:X90)/SUM('Valores Correntes'!$R87:$R90)</f>
        <v>0.11468986897912528</v>
      </c>
      <c r="J88" s="40">
        <f>(SUM('Valores Correntes'!W87:W90)-SUM('Valores Correntes'!X87:X90))/SUM('Valores Correntes'!R87:R90)</f>
        <v>7.732892460366167E-3</v>
      </c>
      <c r="K88" s="41">
        <f>SUM('Valores Correntes'!R87:R90)/SUM('Valores Correntes'!R83:R86)-1</f>
        <v>5.0318540605855722E-2</v>
      </c>
      <c r="L88" t="str">
        <f t="shared" si="7"/>
        <v>2017.II</v>
      </c>
      <c r="M88" s="41">
        <f t="shared" si="8"/>
        <v>5.0318540605855402E-2</v>
      </c>
      <c r="N88" s="39">
        <f>C84*(SUM('Valores Correntes'!S87:S90)/SUM('Valores Correntes'!S83:S86)-1)</f>
        <v>3.2463700985479835E-2</v>
      </c>
      <c r="O88" s="39">
        <f>D84*(SUM('Valores Correntes'!T87:T90)/SUM('Valores Correntes'!T83:T86)-1)</f>
        <v>1.4879385743438093E-2</v>
      </c>
      <c r="P88" s="39">
        <f>F84*(SUM('Valores Correntes'!U87:U90)/SUM('Valores Correntes'!U83:U86)-1)</f>
        <v>-1.0640341562448275E-2</v>
      </c>
      <c r="Q88" s="39">
        <f>G84*(SUM('Valores Correntes'!V87:V90)/SUM('Valores Correntes'!V83:V86)-1)</f>
        <v>7.0036058735966304E-3</v>
      </c>
      <c r="R88" s="39">
        <f>H84*(SUM('Valores Correntes'!W87:W90)/SUM('Valores Correntes'!W83:W86)-1)</f>
        <v>-7.6834732002460781E-3</v>
      </c>
      <c r="S88" s="39">
        <f>I84*(SUM('Valores Correntes'!X87:X90)/SUM('Valores Correntes'!X83:X86)-1)</f>
        <v>-1.429566276603521E-2</v>
      </c>
      <c r="T88" s="40">
        <f>((SUM('Valores Correntes'!W87:W90)-SUM('Valores Correntes'!X87:X90))/(SUM('Valores Correntes'!W83:W86)-SUM('Valores Correntes'!X83:X86))-1)*J84</f>
        <v>6.6121895657891231E-3</v>
      </c>
      <c r="U88" s="40">
        <v>0.1014</v>
      </c>
      <c r="W88" t="s">
        <v>34</v>
      </c>
      <c r="X88" s="40">
        <f>SUM('Valores Correntes'!S87:S90)/SUM('Valores Correntes'!$R87:$R90)</f>
        <v>0.64111246470166461</v>
      </c>
      <c r="Y88" s="40">
        <f>SUM('Valores Correntes'!T87:T90)/SUM('Valores Correntes'!$R87:$R90)</f>
        <v>0.20496312292726296</v>
      </c>
      <c r="Z88" s="40">
        <f t="shared" si="6"/>
        <v>0.14619151991070614</v>
      </c>
      <c r="AA88" s="40">
        <f>SUM('Valores Correntes'!U87:U90)/SUM('Valores Correntes'!$R87:$R90)</f>
        <v>0.1475945866933922</v>
      </c>
      <c r="AB88" s="40">
        <f>SUM('Valores Correntes'!V87:V90)/SUM('Valores Correntes'!$R87:$R90)</f>
        <v>-1.4030667826860667E-3</v>
      </c>
      <c r="AC88" s="40">
        <f>SUM('Valores Correntes'!W87:W90)/SUM('Valores Correntes'!$R87:$R90)</f>
        <v>0.12242276143949145</v>
      </c>
      <c r="AD88" s="40">
        <f>SUM('Valores Correntes'!X87:X90)/SUM('Valores Correntes'!$R87:$R90)</f>
        <v>0.11468986897912528</v>
      </c>
      <c r="AE88" s="40">
        <f>(SUM('Valores Correntes'!W87:W90)-SUM('Valores Correntes'!X87:X90))/SUM('Valores Correntes'!R87:R90)</f>
        <v>7.732892460366167E-3</v>
      </c>
      <c r="AG88" s="3" t="s">
        <v>34</v>
      </c>
      <c r="AH88" s="40">
        <f>SUM('Valores Correntes'!B87:B90)/SUM('Valores Correntes'!$R87:$R90)</f>
        <v>4.8648965351126422E-2</v>
      </c>
      <c r="AI88" s="40">
        <f>SUM('Valores Correntes'!C87:C90)/SUM('Valores Correntes'!$R87:$R90)</f>
        <v>1.2433917574175357E-2</v>
      </c>
      <c r="AJ88" s="40">
        <f>SUM('Valores Correntes'!D87:D90)/SUM('Valores Correntes'!$R87:$R90)</f>
        <v>0.10707344498493046</v>
      </c>
      <c r="AK88" s="40">
        <f>SUM('Valores Correntes'!E87:E90)/SUM('Valores Correntes'!$R87:$R90)</f>
        <v>2.3147285229897358E-2</v>
      </c>
      <c r="AL88" s="40">
        <f>SUM('Valores Correntes'!F87:F90)/SUM('Valores Correntes'!$R87:$R90)</f>
        <v>4.0331225643513095E-2</v>
      </c>
      <c r="AM88" s="40">
        <f>SUM('Valores Correntes'!G87:G90)/SUM('Valores Correntes'!$R87:$R90)</f>
        <v>0.18298587343251624</v>
      </c>
      <c r="AN88" s="40">
        <f>SUM('Valores Correntes'!H87:H90)/SUM('Valores Correntes'!$R87:$R90)</f>
        <v>0.11208009256919908</v>
      </c>
      <c r="AO88" s="40">
        <f>SUM('Valores Correntes'!I87:I90)/SUM('Valores Correntes'!$R87:$R90)</f>
        <v>3.7629769267643866E-2</v>
      </c>
      <c r="AP88" s="40">
        <f>SUM('Valores Correntes'!J87:J90)/SUM('Valores Correntes'!$R87:$R90)</f>
        <v>2.8907275403068044E-2</v>
      </c>
      <c r="AQ88" s="40">
        <f>SUM('Valores Correntes'!K87:K90)/SUM('Valores Correntes'!$R87:$R90)</f>
        <v>6.7456331257591109E-2</v>
      </c>
      <c r="AR88" s="40">
        <f>SUM('Valores Correntes'!L87:L90)/SUM('Valores Correntes'!$R87:$R90)</f>
        <v>8.4312465810628179E-2</v>
      </c>
      <c r="AS88" s="40">
        <f>SUM('Valores Correntes'!M87:M90)/SUM('Valores Correntes'!$R87:$R90)</f>
        <v>0.15090629718264836</v>
      </c>
      <c r="AT88" s="40">
        <f>SUM('Valores Correntes'!N87:N90)/SUM('Valores Correntes'!$R87:$R90)</f>
        <v>0.15384692810997316</v>
      </c>
      <c r="AU88" s="40">
        <f>SUM('Valores Correntes'!O87:O90)/SUM('Valores Correntes'!$R87:$R90)</f>
        <v>0.63513915960075173</v>
      </c>
      <c r="AV88" s="40">
        <f>SUM('Valores Correntes'!P87:P90)/SUM('Valores Correntes'!$R87:$R90)</f>
        <v>0.8667739983843944</v>
      </c>
      <c r="AW88" s="40">
        <f>SUM('Valores Correntes'!Q87:Q90)/SUM('Valores Correntes'!$R87:$R90)</f>
        <v>0.13322600161560547</v>
      </c>
      <c r="AY88" s="3" t="s">
        <v>34</v>
      </c>
    </row>
    <row r="89" spans="2:51" x14ac:dyDescent="0.3">
      <c r="B89" s="3" t="s">
        <v>33</v>
      </c>
      <c r="C89" s="40">
        <f>SUM('Valores Correntes'!S88:S91)/SUM('Valores Correntes'!$R88:$R91)</f>
        <v>0.64242920623171695</v>
      </c>
      <c r="D89" s="40">
        <f>SUM('Valores Correntes'!T88:T91)/SUM('Valores Correntes'!$R88:$R91)</f>
        <v>0.20441673243053446</v>
      </c>
      <c r="E89" s="40">
        <f t="shared" si="5"/>
        <v>0.1452162712335773</v>
      </c>
      <c r="F89" s="40">
        <f>SUM('Valores Correntes'!U88:U91)/SUM('Valores Correntes'!$R88:$R91)</f>
        <v>0.14579789700378049</v>
      </c>
      <c r="G89" s="40">
        <f>SUM('Valores Correntes'!V88:V91)/SUM('Valores Correntes'!$R88:$R91)</f>
        <v>-5.8162577020318433E-4</v>
      </c>
      <c r="H89" s="40">
        <f>SUM('Valores Correntes'!W88:W91)/SUM('Valores Correntes'!$R88:$R91)</f>
        <v>0.12378329347680933</v>
      </c>
      <c r="I89" s="40">
        <f>SUM('Valores Correntes'!X88:X91)/SUM('Valores Correntes'!$R88:$R91)</f>
        <v>0.11584550337263819</v>
      </c>
      <c r="J89" s="40">
        <f>(SUM('Valores Correntes'!W88:W91)-SUM('Valores Correntes'!X88:X91))/SUM('Valores Correntes'!R88:R91)</f>
        <v>7.9377901041711441E-3</v>
      </c>
      <c r="K89" s="41">
        <f>SUM('Valores Correntes'!R88:R91)/SUM('Valores Correntes'!R84:R87)-1</f>
        <v>5.0165562329401725E-2</v>
      </c>
      <c r="L89" t="str">
        <f t="shared" si="7"/>
        <v>2017.III</v>
      </c>
      <c r="M89" s="41">
        <f t="shared" si="8"/>
        <v>5.0165562329401746E-2</v>
      </c>
      <c r="N89" s="39">
        <f>C85*(SUM('Valores Correntes'!S88:S91)/SUM('Valores Correntes'!S84:S87)-1)</f>
        <v>3.1769746651739504E-2</v>
      </c>
      <c r="O89" s="39">
        <f>D85*(SUM('Valores Correntes'!T88:T91)/SUM('Valores Correntes'!T84:T87)-1)</f>
        <v>1.4027631776378393E-2</v>
      </c>
      <c r="P89" s="39">
        <f>F85*(SUM('Valores Correntes'!U88:U91)/SUM('Valores Correntes'!U84:U87)-1)</f>
        <v>-6.876171379027715E-3</v>
      </c>
      <c r="Q89" s="39">
        <f>G85*(SUM('Valores Correntes'!V88:V91)/SUM('Valores Correntes'!V84:V87)-1)</f>
        <v>6.8911563911703859E-3</v>
      </c>
      <c r="R89" s="39">
        <f>H85*(SUM('Valores Correntes'!W88:W91)/SUM('Valores Correntes'!W84:W87)-1)</f>
        <v>-1.56407468221259E-3</v>
      </c>
      <c r="S89" s="39">
        <f>I85*(SUM('Valores Correntes'!X88:X91)/SUM('Valores Correntes'!X84:X87)-1)</f>
        <v>-5.9172735713537723E-3</v>
      </c>
      <c r="T89" s="40">
        <f>((SUM('Valores Correntes'!W88:W91)-SUM('Valores Correntes'!X88:X91))/(SUM('Valores Correntes'!W84:W87)-SUM('Valores Correntes'!X84:X87))-1)*J85</f>
        <v>4.3531988891411782E-3</v>
      </c>
      <c r="U89" s="40">
        <v>8.3400000000000002E-2</v>
      </c>
      <c r="W89" t="s">
        <v>33</v>
      </c>
      <c r="X89" s="40">
        <f>SUM('Valores Correntes'!S88:S91)/SUM('Valores Correntes'!$R88:$R91)</f>
        <v>0.64242920623171695</v>
      </c>
      <c r="Y89" s="40">
        <f>SUM('Valores Correntes'!T88:T91)/SUM('Valores Correntes'!$R88:$R91)</f>
        <v>0.20441673243053446</v>
      </c>
      <c r="Z89" s="40">
        <f t="shared" si="6"/>
        <v>0.1452162712335773</v>
      </c>
      <c r="AA89" s="40">
        <f>SUM('Valores Correntes'!U88:U91)/SUM('Valores Correntes'!$R88:$R91)</f>
        <v>0.14579789700378049</v>
      </c>
      <c r="AB89" s="40">
        <f>SUM('Valores Correntes'!V88:V91)/SUM('Valores Correntes'!$R88:$R91)</f>
        <v>-5.8162577020318433E-4</v>
      </c>
      <c r="AC89" s="40">
        <f>SUM('Valores Correntes'!W88:W91)/SUM('Valores Correntes'!$R88:$R91)</f>
        <v>0.12378329347680933</v>
      </c>
      <c r="AD89" s="40">
        <f>SUM('Valores Correntes'!X88:X91)/SUM('Valores Correntes'!$R88:$R91)</f>
        <v>0.11584550337263819</v>
      </c>
      <c r="AE89" s="40">
        <f>(SUM('Valores Correntes'!W88:W91)-SUM('Valores Correntes'!X88:X91))/SUM('Valores Correntes'!R88:R91)</f>
        <v>7.9377901041711441E-3</v>
      </c>
      <c r="AG89" s="3" t="s">
        <v>33</v>
      </c>
      <c r="AH89" s="40">
        <f>SUM('Valores Correntes'!B88:B91)/SUM('Valores Correntes'!$R88:$R91)</f>
        <v>4.7204302399923237E-2</v>
      </c>
      <c r="AI89" s="40">
        <f>SUM('Valores Correntes'!C88:C91)/SUM('Valores Correntes'!$R88:$R91)</f>
        <v>1.2940877011317102E-2</v>
      </c>
      <c r="AJ89" s="40">
        <f>SUM('Valores Correntes'!D88:D91)/SUM('Valores Correntes'!$R88:$R91)</f>
        <v>0.1075374488522873</v>
      </c>
      <c r="AK89" s="40">
        <f>SUM('Valores Correntes'!E88:E91)/SUM('Valores Correntes'!$R88:$R91)</f>
        <v>2.3417309007543571E-2</v>
      </c>
      <c r="AL89" s="40">
        <f>SUM('Valores Correntes'!F88:F91)/SUM('Valores Correntes'!$R88:$R91)</f>
        <v>3.8401122405751872E-2</v>
      </c>
      <c r="AM89" s="40">
        <f>SUM('Valores Correntes'!G88:G91)/SUM('Valores Correntes'!$R88:$R91)</f>
        <v>0.18229675727689984</v>
      </c>
      <c r="AN89" s="40">
        <f>SUM('Valores Correntes'!H88:H91)/SUM('Valores Correntes'!$R88:$R91)</f>
        <v>0.11295788805804521</v>
      </c>
      <c r="AO89" s="40">
        <f>SUM('Valores Correntes'!I88:I91)/SUM('Valores Correntes'!$R88:$R91)</f>
        <v>3.7426030833635701E-2</v>
      </c>
      <c r="AP89" s="40">
        <f>SUM('Valores Correntes'!J88:J91)/SUM('Valores Correntes'!$R88:$R91)</f>
        <v>2.9149181902306351E-2</v>
      </c>
      <c r="AQ89" s="40">
        <f>SUM('Valores Correntes'!K88:K91)/SUM('Valores Correntes'!$R88:$R91)</f>
        <v>6.6258954311266521E-2</v>
      </c>
      <c r="AR89" s="40">
        <f>SUM('Valores Correntes'!L88:L91)/SUM('Valores Correntes'!$R88:$R91)</f>
        <v>8.4759390786229974E-2</v>
      </c>
      <c r="AS89" s="40">
        <f>SUM('Valores Correntes'!M88:M91)/SUM('Valores Correntes'!$R88:$R91)</f>
        <v>0.15110131579677977</v>
      </c>
      <c r="AT89" s="40">
        <f>SUM('Valores Correntes'!N88:N91)/SUM('Valores Correntes'!$R88:$R91)</f>
        <v>0.15427254037001065</v>
      </c>
      <c r="AU89" s="40">
        <f>SUM('Valores Correntes'!O88:O91)/SUM('Valores Correntes'!$R88:$R91)</f>
        <v>0.63592530205827424</v>
      </c>
      <c r="AV89" s="40">
        <f>SUM('Valores Correntes'!P88:P91)/SUM('Valores Correntes'!$R88:$R91)</f>
        <v>0.86542636173509724</v>
      </c>
      <c r="AW89" s="40">
        <f>SUM('Valores Correntes'!Q88:Q91)/SUM('Valores Correntes'!$R88:$R91)</f>
        <v>0.13457363826490268</v>
      </c>
      <c r="AY89" s="3" t="s">
        <v>33</v>
      </c>
    </row>
    <row r="90" spans="2:51" x14ac:dyDescent="0.3">
      <c r="B90" s="3" t="s">
        <v>32</v>
      </c>
      <c r="C90" s="40">
        <f>SUM('Valores Correntes'!S89:S92)/SUM('Valores Correntes'!$R89:$R92)</f>
        <v>0.64494306338678697</v>
      </c>
      <c r="D90" s="40">
        <f>SUM('Valores Correntes'!T89:T92)/SUM('Valores Correntes'!$R89:$R92)</f>
        <v>0.20161904696712904</v>
      </c>
      <c r="E90" s="40">
        <f t="shared" si="5"/>
        <v>0.14625587597774067</v>
      </c>
      <c r="F90" s="40">
        <f>SUM('Valores Correntes'!U89:U92)/SUM('Valores Correntes'!$R89:$R92)</f>
        <v>0.14558986516447098</v>
      </c>
      <c r="G90" s="40">
        <f>SUM('Valores Correntes'!V89:V92)/SUM('Valores Correntes'!$R89:$R92)</f>
        <v>6.660108132697008E-4</v>
      </c>
      <c r="H90" s="40">
        <f>SUM('Valores Correntes'!W89:W92)/SUM('Valores Correntes'!$R89:$R92)</f>
        <v>0.12518967870501393</v>
      </c>
      <c r="I90" s="40">
        <f>SUM('Valores Correntes'!X89:X92)/SUM('Valores Correntes'!$R89:$R92)</f>
        <v>0.11800766503667054</v>
      </c>
      <c r="J90" s="40">
        <f>(SUM('Valores Correntes'!W89:W92)-SUM('Valores Correntes'!X89:X92))/SUM('Valores Correntes'!R89:R92)</f>
        <v>7.1820136683433886E-3</v>
      </c>
      <c r="K90" s="41">
        <f>SUM('Valores Correntes'!R89:R92)/SUM('Valores Correntes'!R85:R88)-1</f>
        <v>5.0428211675535239E-2</v>
      </c>
      <c r="L90" t="str">
        <f t="shared" si="7"/>
        <v>2017.IV</v>
      </c>
      <c r="M90" s="41">
        <f t="shared" si="8"/>
        <v>5.0428211675535378E-2</v>
      </c>
      <c r="N90" s="39">
        <f>C86*(SUM('Valores Correntes'!S89:S92)/SUM('Valores Correntes'!S85:S88)-1)</f>
        <v>3.4951592787763601E-2</v>
      </c>
      <c r="O90" s="39">
        <f>D86*(SUM('Valores Correntes'!T89:T92)/SUM('Valores Correntes'!T85:T88)-1)</f>
        <v>7.9933606763955833E-3</v>
      </c>
      <c r="P90" s="39">
        <f>F86*(SUM('Valores Correntes'!U89:U92)/SUM('Valores Correntes'!U85:U88)-1)</f>
        <v>-2.3115715350520605E-3</v>
      </c>
      <c r="Q90" s="39">
        <f>G86*(SUM('Valores Correntes'!V89:V92)/SUM('Valores Correntes'!V85:V88)-1)</f>
        <v>6.2474000580539238E-3</v>
      </c>
      <c r="R90" s="39">
        <f>H86*(SUM('Valores Correntes'!W89:W92)/SUM('Valores Correntes'!W85:W88)-1)</f>
        <v>6.8359798942181083E-3</v>
      </c>
      <c r="S90" s="39">
        <f>I86*(SUM('Valores Correntes'!X89:X92)/SUM('Valores Correntes'!X85:X88)-1)</f>
        <v>3.2885502058437668E-3</v>
      </c>
      <c r="T90" s="40">
        <f>((SUM('Valores Correntes'!W89:W92)-SUM('Valores Correntes'!X89:X92))/(SUM('Valores Correntes'!W85:W88)-SUM('Valores Correntes'!X85:X88))-1)*J86</f>
        <v>3.5474296883743336E-3</v>
      </c>
      <c r="U90" s="40">
        <v>6.9900000000000004E-2</v>
      </c>
      <c r="W90" t="s">
        <v>32</v>
      </c>
      <c r="X90" s="40">
        <f>SUM('Valores Correntes'!S89:S92)/SUM('Valores Correntes'!$R89:$R92)</f>
        <v>0.64494306338678697</v>
      </c>
      <c r="Y90" s="40">
        <f>SUM('Valores Correntes'!T89:T92)/SUM('Valores Correntes'!$R89:$R92)</f>
        <v>0.20161904696712904</v>
      </c>
      <c r="Z90" s="40">
        <f t="shared" si="6"/>
        <v>0.14625587597774067</v>
      </c>
      <c r="AA90" s="40">
        <f>SUM('Valores Correntes'!U89:U92)/SUM('Valores Correntes'!$R89:$R92)</f>
        <v>0.14558986516447098</v>
      </c>
      <c r="AB90" s="40">
        <f>SUM('Valores Correntes'!V89:V92)/SUM('Valores Correntes'!$R89:$R92)</f>
        <v>6.660108132697008E-4</v>
      </c>
      <c r="AC90" s="40">
        <f>SUM('Valores Correntes'!W89:W92)/SUM('Valores Correntes'!$R89:$R92)</f>
        <v>0.12518967870501393</v>
      </c>
      <c r="AD90" s="40">
        <f>SUM('Valores Correntes'!X89:X92)/SUM('Valores Correntes'!$R89:$R92)</f>
        <v>0.11800766503667054</v>
      </c>
      <c r="AE90" s="40">
        <f>(SUM('Valores Correntes'!W89:W92)-SUM('Valores Correntes'!X89:X92))/SUM('Valores Correntes'!R89:R92)</f>
        <v>7.1820136683433886E-3</v>
      </c>
      <c r="AG90" s="3" t="s">
        <v>32</v>
      </c>
      <c r="AH90" s="40">
        <f>SUM('Valores Correntes'!B89:B92)/SUM('Valores Correntes'!$R89:$R92)</f>
        <v>4.6005916952048066E-2</v>
      </c>
      <c r="AI90" s="40">
        <f>SUM('Valores Correntes'!C89:C92)/SUM('Valores Correntes'!$R89:$R92)</f>
        <v>1.3772118927240461E-2</v>
      </c>
      <c r="AJ90" s="40">
        <f>SUM('Valores Correntes'!D89:D92)/SUM('Valores Correntes'!$R89:$R92)</f>
        <v>0.10721498009761544</v>
      </c>
      <c r="AK90" s="40">
        <f>SUM('Valores Correntes'!E89:E92)/SUM('Valores Correntes'!$R89:$R92)</f>
        <v>2.372522939852011E-2</v>
      </c>
      <c r="AL90" s="40">
        <f>SUM('Valores Correntes'!F89:F92)/SUM('Valores Correntes'!$R89:$R92)</f>
        <v>3.717269466238287E-2</v>
      </c>
      <c r="AM90" s="40">
        <f>SUM('Valores Correntes'!G89:G92)/SUM('Valores Correntes'!$R89:$R92)</f>
        <v>0.18188502308575888</v>
      </c>
      <c r="AN90" s="40">
        <f>SUM('Valores Correntes'!H89:H92)/SUM('Valores Correntes'!$R89:$R92)</f>
        <v>0.11330367922743768</v>
      </c>
      <c r="AO90" s="40">
        <f>SUM('Valores Correntes'!I89:I92)/SUM('Valores Correntes'!$R89:$R92)</f>
        <v>3.7366302430596285E-2</v>
      </c>
      <c r="AP90" s="40">
        <f>SUM('Valores Correntes'!J89:J92)/SUM('Valores Correntes'!$R89:$R92)</f>
        <v>2.9536044380144701E-2</v>
      </c>
      <c r="AQ90" s="40">
        <f>SUM('Valores Correntes'!K89:K92)/SUM('Valores Correntes'!$R89:$R92)</f>
        <v>6.5213631389427512E-2</v>
      </c>
      <c r="AR90" s="40">
        <f>SUM('Valores Correntes'!L89:L92)/SUM('Valores Correntes'!$R89:$R92)</f>
        <v>8.4740077371404543E-2</v>
      </c>
      <c r="AS90" s="40">
        <f>SUM('Valores Correntes'!M89:M92)/SUM('Valores Correntes'!$R89:$R92)</f>
        <v>0.15122969797981922</v>
      </c>
      <c r="AT90" s="40">
        <f>SUM('Valores Correntes'!N89:N92)/SUM('Valores Correntes'!$R89:$R92)</f>
        <v>0.15199729584347899</v>
      </c>
      <c r="AU90" s="40">
        <f>SUM('Valores Correntes'!O89:O92)/SUM('Valores Correntes'!$R89:$R92)</f>
        <v>0.63338672862230894</v>
      </c>
      <c r="AV90" s="40">
        <f>SUM('Valores Correntes'!P89:P92)/SUM('Valores Correntes'!$R89:$R92)</f>
        <v>0.8612776686601159</v>
      </c>
      <c r="AW90" s="40">
        <f>SUM('Valores Correntes'!Q89:Q92)/SUM('Valores Correntes'!$R89:$R92)</f>
        <v>0.13872233133988424</v>
      </c>
      <c r="AY90" s="3" t="s">
        <v>32</v>
      </c>
    </row>
    <row r="91" spans="2:51" x14ac:dyDescent="0.3">
      <c r="B91" s="4" t="s">
        <v>31</v>
      </c>
      <c r="C91" s="40">
        <f>SUM('Valores Correntes'!S90:S93)/SUM('Valores Correntes'!$R90:$R93)</f>
        <v>0.64629448871384576</v>
      </c>
      <c r="D91" s="40">
        <f>SUM('Valores Correntes'!T90:T93)/SUM('Valores Correntes'!$R90:$R93)</f>
        <v>0.20055915461465298</v>
      </c>
      <c r="E91" s="40">
        <f t="shared" si="5"/>
        <v>0.14722520610618495</v>
      </c>
      <c r="F91" s="40">
        <f>SUM('Valores Correntes'!U90:U93)/SUM('Valores Correntes'!$R90:$R93)</f>
        <v>0.14572194209094658</v>
      </c>
      <c r="G91" s="40">
        <f>SUM('Valores Correntes'!V90:V93)/SUM('Valores Correntes'!$R90:$R93)</f>
        <v>1.50326401523838E-3</v>
      </c>
      <c r="H91" s="40">
        <f>SUM('Valores Correntes'!W90:W93)/SUM('Valores Correntes'!$R90:$R93)</f>
        <v>0.12636819603308402</v>
      </c>
      <c r="I91" s="40">
        <f>SUM('Valores Correntes'!X90:X93)/SUM('Valores Correntes'!$R90:$R93)</f>
        <v>0.12044704546776752</v>
      </c>
      <c r="J91" s="40">
        <f>(SUM('Valores Correntes'!W90:W93)-SUM('Valores Correntes'!X90:X93))/SUM('Valores Correntes'!R90:R93)</f>
        <v>5.9211505653164942E-3</v>
      </c>
      <c r="K91" s="41">
        <f>SUM('Valores Correntes'!R90:R93)/SUM('Valores Correntes'!R86:R89)-1</f>
        <v>5.1487244311342106E-2</v>
      </c>
      <c r="L91" t="str">
        <f t="shared" si="7"/>
        <v>2018.I</v>
      </c>
      <c r="M91" s="41">
        <f t="shared" si="8"/>
        <v>5.1487244311342349E-2</v>
      </c>
      <c r="N91" s="39">
        <f>C87*(SUM('Valores Correntes'!S90:S93)/SUM('Valores Correntes'!S86:S89)-1)</f>
        <v>3.8925840860696885E-2</v>
      </c>
      <c r="O91" s="39">
        <f>D87*(SUM('Valores Correntes'!T90:T93)/SUM('Valores Correntes'!T86:T89)-1)</f>
        <v>6.9867112693956417E-3</v>
      </c>
      <c r="P91" s="39">
        <f>F87*(SUM('Valores Correntes'!U90:U93)/SUM('Valores Correntes'!U86:U89)-1)</f>
        <v>1.6630066905855693E-3</v>
      </c>
      <c r="Q91" s="39">
        <f>G87*(SUM('Valores Correntes'!V90:V93)/SUM('Valores Correntes'!V86:V89)-1)</f>
        <v>3.0106325752616687E-3</v>
      </c>
      <c r="R91" s="39">
        <f>H87*(SUM('Valores Correntes'!W90:W93)/SUM('Valores Correntes'!W86:W89)-1)</f>
        <v>1.0357809330367637E-2</v>
      </c>
      <c r="S91" s="39">
        <f>I87*(SUM('Valores Correntes'!X90:X93)/SUM('Valores Correntes'!X86:X89)-1)</f>
        <v>9.4567564149650556E-3</v>
      </c>
      <c r="T91" s="40">
        <f>((SUM('Valores Correntes'!W90:W93)-SUM('Valores Correntes'!X90:X93))/(SUM('Valores Correntes'!W86:W89)-SUM('Valores Correntes'!X86:X89))-1)*J87</f>
        <v>9.0105291540258029E-4</v>
      </c>
      <c r="U91" s="40">
        <v>6.5700000000000008E-2</v>
      </c>
      <c r="W91" t="s">
        <v>31</v>
      </c>
      <c r="X91" s="40">
        <f>SUM('Valores Correntes'!S90:S93)/SUM('Valores Correntes'!$R90:$R93)</f>
        <v>0.64629448871384576</v>
      </c>
      <c r="Y91" s="40">
        <f>SUM('Valores Correntes'!T90:T93)/SUM('Valores Correntes'!$R90:$R93)</f>
        <v>0.20055915461465298</v>
      </c>
      <c r="Z91" s="40">
        <f t="shared" si="6"/>
        <v>0.14722520610618495</v>
      </c>
      <c r="AA91" s="40">
        <f>SUM('Valores Correntes'!U90:U93)/SUM('Valores Correntes'!$R90:$R93)</f>
        <v>0.14572194209094658</v>
      </c>
      <c r="AB91" s="40">
        <f>SUM('Valores Correntes'!V90:V93)/SUM('Valores Correntes'!$R90:$R93)</f>
        <v>1.50326401523838E-3</v>
      </c>
      <c r="AC91" s="40">
        <f>SUM('Valores Correntes'!W90:W93)/SUM('Valores Correntes'!$R90:$R93)</f>
        <v>0.12636819603308402</v>
      </c>
      <c r="AD91" s="40">
        <f>SUM('Valores Correntes'!X90:X93)/SUM('Valores Correntes'!$R90:$R93)</f>
        <v>0.12044704546776752</v>
      </c>
      <c r="AE91" s="40">
        <f>(SUM('Valores Correntes'!W90:W93)-SUM('Valores Correntes'!X90:X93))/SUM('Valores Correntes'!R90:R93)</f>
        <v>5.9211505653164942E-3</v>
      </c>
      <c r="AG91" s="4" t="s">
        <v>31</v>
      </c>
      <c r="AH91" s="40">
        <f>SUM('Valores Correntes'!B90:B93)/SUM('Valores Correntes'!$R90:$R93)</f>
        <v>4.5320099140197509E-2</v>
      </c>
      <c r="AI91" s="40">
        <f>SUM('Valores Correntes'!C90:C93)/SUM('Valores Correntes'!$R90:$R93)</f>
        <v>1.409767051061396E-2</v>
      </c>
      <c r="AJ91" s="40">
        <f>SUM('Valores Correntes'!D90:D93)/SUM('Valores Correntes'!$R90:$R93)</f>
        <v>0.10764574331144398</v>
      </c>
      <c r="AK91" s="40">
        <f>SUM('Valores Correntes'!E90:E93)/SUM('Valores Correntes'!$R90:$R93)</f>
        <v>2.3866135981290747E-2</v>
      </c>
      <c r="AL91" s="40">
        <f>SUM('Valores Correntes'!F90:F93)/SUM('Valores Correntes'!$R90:$R93)</f>
        <v>3.6432099091182751E-2</v>
      </c>
      <c r="AM91" s="40">
        <f>SUM('Valores Correntes'!G90:G93)/SUM('Valores Correntes'!$R90:$R93)</f>
        <v>0.18204164889453148</v>
      </c>
      <c r="AN91" s="40">
        <f>SUM('Valores Correntes'!H90:H93)/SUM('Valores Correntes'!$R90:$R93)</f>
        <v>0.11315376339569451</v>
      </c>
      <c r="AO91" s="40">
        <f>SUM('Valores Correntes'!I90:I93)/SUM('Valores Correntes'!$R90:$R93)</f>
        <v>3.7409399183611608E-2</v>
      </c>
      <c r="AP91" s="40">
        <f>SUM('Valores Correntes'!J90:J93)/SUM('Valores Correntes'!$R90:$R93)</f>
        <v>2.9408583168918062E-2</v>
      </c>
      <c r="AQ91" s="40">
        <f>SUM('Valores Correntes'!K90:K93)/SUM('Valores Correntes'!$R90:$R93)</f>
        <v>6.43839857532892E-2</v>
      </c>
      <c r="AR91" s="40">
        <f>SUM('Valores Correntes'!L90:L93)/SUM('Valores Correntes'!$R90:$R93)</f>
        <v>8.473062631730284E-2</v>
      </c>
      <c r="AS91" s="40">
        <f>SUM('Valores Correntes'!M90:M93)/SUM('Valores Correntes'!$R90:$R93)</f>
        <v>0.1518797022585259</v>
      </c>
      <c r="AT91" s="40">
        <f>SUM('Valores Correntes'!N90:N93)/SUM('Valores Correntes'!$R90:$R93)</f>
        <v>0.15120560350063364</v>
      </c>
      <c r="AU91" s="40">
        <f>SUM('Valores Correntes'!O90:O93)/SUM('Valores Correntes'!$R90:$R93)</f>
        <v>0.63217166357797583</v>
      </c>
      <c r="AV91" s="40">
        <f>SUM('Valores Correntes'!P90:P93)/SUM('Valores Correntes'!$R90:$R93)</f>
        <v>0.85953341161270491</v>
      </c>
      <c r="AW91" s="40">
        <f>SUM('Valores Correntes'!Q90:Q93)/SUM('Valores Correntes'!$R90:$R93)</f>
        <v>0.14046658838729525</v>
      </c>
      <c r="AY91" s="4" t="s">
        <v>31</v>
      </c>
    </row>
    <row r="92" spans="2:51" x14ac:dyDescent="0.3">
      <c r="B92" s="4" t="s">
        <v>30</v>
      </c>
      <c r="C92" s="40">
        <f>SUM('Valores Correntes'!S91:S94)/SUM('Valores Correntes'!$R91:$R94)</f>
        <v>0.64587171039780022</v>
      </c>
      <c r="D92" s="40">
        <f>SUM('Valores Correntes'!T91:T94)/SUM('Valores Correntes'!$R91:$R94)</f>
        <v>0.19883164796066885</v>
      </c>
      <c r="E92" s="40">
        <f t="shared" si="5"/>
        <v>0.1508425407279616</v>
      </c>
      <c r="F92" s="40">
        <f>SUM('Valores Correntes'!U91:U94)/SUM('Valores Correntes'!$R91:$R94)</f>
        <v>0.14641062184652667</v>
      </c>
      <c r="G92" s="40">
        <f>SUM('Valores Correntes'!V91:V94)/SUM('Valores Correntes'!$R91:$R94)</f>
        <v>4.4319188814349285E-3</v>
      </c>
      <c r="H92" s="40">
        <f>SUM('Valores Correntes'!W91:W94)/SUM('Valores Correntes'!$R91:$R94)</f>
        <v>0.12923006225941411</v>
      </c>
      <c r="I92" s="40">
        <f>SUM('Valores Correntes'!X91:X94)/SUM('Valores Correntes'!$R91:$R94)</f>
        <v>0.12477596134584465</v>
      </c>
      <c r="J92" s="40">
        <f>(SUM('Valores Correntes'!W91:W94)-SUM('Valores Correntes'!X91:X94))/SUM('Valores Correntes'!R91:R94)</f>
        <v>4.454100913569457E-3</v>
      </c>
      <c r="K92" s="41">
        <f>SUM('Valores Correntes'!R91:R94)/SUM('Valores Correntes'!R87:R90)-1</f>
        <v>5.5844194066674513E-2</v>
      </c>
      <c r="L92" t="str">
        <f t="shared" si="7"/>
        <v>2018.II</v>
      </c>
      <c r="M92" s="41">
        <f t="shared" si="8"/>
        <v>5.5844194066674679E-2</v>
      </c>
      <c r="N92" s="39">
        <f>C88*(SUM('Valores Correntes'!S91:S94)/SUM('Valores Correntes'!S87:S90)-1)</f>
        <v>4.0827430833765256E-2</v>
      </c>
      <c r="O92" s="39">
        <f>D88*(SUM('Valores Correntes'!T91:T94)/SUM('Valores Correntes'!T87:T90)-1)</f>
        <v>4.9721181687182028E-3</v>
      </c>
      <c r="P92" s="39">
        <f>F88*(SUM('Valores Correntes'!U91:U94)/SUM('Valores Correntes'!U87:U90)-1)</f>
        <v>6.992218332954399E-3</v>
      </c>
      <c r="Q92" s="39">
        <f>G88*(SUM('Valores Correntes'!V91:V94)/SUM('Valores Correntes'!V87:V90)-1)</f>
        <v>6.0824826022236062E-3</v>
      </c>
      <c r="R92" s="39">
        <f>H88*(SUM('Valores Correntes'!W91:W94)/SUM('Valores Correntes'!W87:W90)-1)</f>
        <v>1.4024049495985801E-2</v>
      </c>
      <c r="S92" s="39">
        <f>I88*(SUM('Valores Correntes'!X91:X94)/SUM('Valores Correntes'!X87:X90)-1)</f>
        <v>1.7054105366972567E-2</v>
      </c>
      <c r="T92" s="40">
        <f>((SUM('Valores Correntes'!W91:W94)-SUM('Valores Correntes'!X91:X94))/(SUM('Valores Correntes'!W87:W90)-SUM('Valores Correntes'!X87:X90))-1)*J88</f>
        <v>-3.030055870986786E-3</v>
      </c>
      <c r="U92" s="40">
        <v>6.3899999999999998E-2</v>
      </c>
      <c r="W92" t="s">
        <v>30</v>
      </c>
      <c r="X92" s="40">
        <f>SUM('Valores Correntes'!S91:S94)/SUM('Valores Correntes'!$R91:$R94)</f>
        <v>0.64587171039780022</v>
      </c>
      <c r="Y92" s="40">
        <f>SUM('Valores Correntes'!T91:T94)/SUM('Valores Correntes'!$R91:$R94)</f>
        <v>0.19883164796066885</v>
      </c>
      <c r="Z92" s="40">
        <f t="shared" si="6"/>
        <v>0.1508425407279616</v>
      </c>
      <c r="AA92" s="40">
        <f>SUM('Valores Correntes'!U91:U94)/SUM('Valores Correntes'!$R91:$R94)</f>
        <v>0.14641062184652667</v>
      </c>
      <c r="AB92" s="40">
        <f>SUM('Valores Correntes'!V91:V94)/SUM('Valores Correntes'!$R91:$R94)</f>
        <v>4.4319188814349285E-3</v>
      </c>
      <c r="AC92" s="40">
        <f>SUM('Valores Correntes'!W91:W94)/SUM('Valores Correntes'!$R91:$R94)</f>
        <v>0.12923006225941411</v>
      </c>
      <c r="AD92" s="40">
        <f>SUM('Valores Correntes'!X91:X94)/SUM('Valores Correntes'!$R91:$R94)</f>
        <v>0.12477596134584465</v>
      </c>
      <c r="AE92" s="40">
        <f>(SUM('Valores Correntes'!W91:W94)-SUM('Valores Correntes'!X91:X94))/SUM('Valores Correntes'!R91:R94)</f>
        <v>4.454100913569457E-3</v>
      </c>
      <c r="AG92" s="4" t="s">
        <v>30</v>
      </c>
      <c r="AH92" s="40">
        <f>SUM('Valores Correntes'!B91:B94)/SUM('Valores Correntes'!$R91:$R94)</f>
        <v>4.6216771357691387E-2</v>
      </c>
      <c r="AI92" s="40">
        <f>SUM('Valores Correntes'!C91:C94)/SUM('Valores Correntes'!$R91:$R94)</f>
        <v>1.6059708654510632E-2</v>
      </c>
      <c r="AJ92" s="40">
        <f>SUM('Valores Correntes'!D91:D94)/SUM('Valores Correntes'!$R91:$R94)</f>
        <v>0.10725266672533758</v>
      </c>
      <c r="AK92" s="40">
        <f>SUM('Valores Correntes'!E91:E94)/SUM('Valores Correntes'!$R91:$R94)</f>
        <v>2.423954503369798E-2</v>
      </c>
      <c r="AL92" s="40">
        <f>SUM('Valores Correntes'!F91:F94)/SUM('Valores Correntes'!$R91:$R94)</f>
        <v>3.593131320950553E-2</v>
      </c>
      <c r="AM92" s="40">
        <f>SUM('Valores Correntes'!G91:G94)/SUM('Valores Correntes'!$R91:$R94)</f>
        <v>0.18348323362305172</v>
      </c>
      <c r="AN92" s="40">
        <f>SUM('Valores Correntes'!H91:H94)/SUM('Valores Correntes'!$R91:$R94)</f>
        <v>0.11226824525105884</v>
      </c>
      <c r="AO92" s="40">
        <f>SUM('Valores Correntes'!I91:I94)/SUM('Valores Correntes'!$R91:$R94)</f>
        <v>3.7147314434363747E-2</v>
      </c>
      <c r="AP92" s="40">
        <f>SUM('Valores Correntes'!J91:J94)/SUM('Valores Correntes'!$R91:$R94)</f>
        <v>2.952319579193198E-2</v>
      </c>
      <c r="AQ92" s="40">
        <f>SUM('Valores Correntes'!K91:K94)/SUM('Valores Correntes'!$R91:$R94)</f>
        <v>6.3366362628959047E-2</v>
      </c>
      <c r="AR92" s="40">
        <f>SUM('Valores Correntes'!L91:L94)/SUM('Valores Correntes'!$R91:$R94)</f>
        <v>8.4425993241262626E-2</v>
      </c>
      <c r="AS92" s="40">
        <f>SUM('Valores Correntes'!M91:M94)/SUM('Valores Correntes'!$R91:$R94)</f>
        <v>0.15248070064359065</v>
      </c>
      <c r="AT92" s="40">
        <f>SUM('Valores Correntes'!N91:N94)/SUM('Valores Correntes'!$R91:$R94)</f>
        <v>0.14919442141665148</v>
      </c>
      <c r="AU92" s="40">
        <f>SUM('Valores Correntes'!O91:O94)/SUM('Valores Correntes'!$R91:$R94)</f>
        <v>0.62840623340781832</v>
      </c>
      <c r="AV92" s="40">
        <f>SUM('Valores Correntes'!P91:P94)/SUM('Valores Correntes'!$R91:$R94)</f>
        <v>0.85810623838856148</v>
      </c>
      <c r="AW92" s="40">
        <f>SUM('Valores Correntes'!Q91:Q94)/SUM('Valores Correntes'!$R91:$R94)</f>
        <v>0.14189376161143857</v>
      </c>
      <c r="AY92" s="4" t="s">
        <v>30</v>
      </c>
    </row>
    <row r="93" spans="2:51" x14ac:dyDescent="0.3">
      <c r="B93" s="4" t="s">
        <v>29</v>
      </c>
      <c r="C93" s="40">
        <f>SUM('Valores Correntes'!S92:S95)/SUM('Valores Correntes'!$R92:$R95)</f>
        <v>0.64526843820727409</v>
      </c>
      <c r="D93" s="40">
        <f>SUM('Valores Correntes'!T92:T95)/SUM('Valores Correntes'!$R92:$R95)</f>
        <v>0.19887118120928515</v>
      </c>
      <c r="E93" s="40">
        <f t="shared" si="5"/>
        <v>0.15333903699951634</v>
      </c>
      <c r="F93" s="40">
        <f>SUM('Valores Correntes'!U92:U95)/SUM('Valores Correntes'!$R92:$R95)</f>
        <v>0.14966612294816159</v>
      </c>
      <c r="G93" s="40">
        <f>SUM('Valores Correntes'!V92:V95)/SUM('Valores Correntes'!$R92:$R95)</f>
        <v>3.6729140513547505E-3</v>
      </c>
      <c r="H93" s="40">
        <f>SUM('Valores Correntes'!W92:W95)/SUM('Valores Correntes'!$R92:$R95)</f>
        <v>0.13825644417404548</v>
      </c>
      <c r="I93" s="40">
        <f>SUM('Valores Correntes'!X92:X95)/SUM('Valores Correntes'!$R92:$R95)</f>
        <v>0.13573510059012114</v>
      </c>
      <c r="J93" s="40">
        <f>(SUM('Valores Correntes'!W92:W95)-SUM('Valores Correntes'!X92:X95))/SUM('Valores Correntes'!R92:R95)</f>
        <v>2.5213435839243196E-3</v>
      </c>
      <c r="K93" s="41">
        <f>SUM('Valores Correntes'!R92:R95)/SUM('Valores Correntes'!R88:R91)-1</f>
        <v>6.2579470166131967E-2</v>
      </c>
      <c r="L93" t="str">
        <f t="shared" si="7"/>
        <v>2018.III</v>
      </c>
      <c r="M93" s="41">
        <f t="shared" si="8"/>
        <v>6.2579470166131995E-2</v>
      </c>
      <c r="N93" s="39">
        <f>C89*(SUM('Valores Correntes'!S92:S95)/SUM('Valores Correntes'!S88:S91)-1)</f>
        <v>4.3219788953495826E-2</v>
      </c>
      <c r="O93" s="39">
        <f>D89*(SUM('Valores Correntes'!T92:T95)/SUM('Valores Correntes'!T88:T91)-1)</f>
        <v>6.8997019301405577E-3</v>
      </c>
      <c r="P93" s="39">
        <f>F89*(SUM('Valores Correntes'!U92:U95)/SUM('Valores Correntes'!U88:U91)-1)</f>
        <v>1.3234252620296226E-2</v>
      </c>
      <c r="Q93" s="39">
        <f>G89*(SUM('Valores Correntes'!V92:V95)/SUM('Valores Correntes'!V88:V91)-1)</f>
        <v>4.4843888368574563E-3</v>
      </c>
      <c r="R93" s="39">
        <f>H89*(SUM('Valores Correntes'!W92:W95)/SUM('Valores Correntes'!W88:W91)-1)</f>
        <v>2.3125165720701293E-2</v>
      </c>
      <c r="S93" s="39">
        <f>I89*(SUM('Valores Correntes'!X92:X95)/SUM('Valores Correntes'!X88:X91)-1)</f>
        <v>2.8383827895359377E-2</v>
      </c>
      <c r="T93" s="40">
        <f>((SUM('Valores Correntes'!W92:W95)-SUM('Valores Correntes'!X92:X95))/(SUM('Valores Correntes'!W88:W91)-SUM('Valores Correntes'!X88:X91))-1)*J89</f>
        <v>-5.2586621746580648E-3</v>
      </c>
      <c r="U93" s="40">
        <v>6.3899999999999998E-2</v>
      </c>
      <c r="W93" t="s">
        <v>29</v>
      </c>
      <c r="X93" s="40">
        <f>SUM('Valores Correntes'!S92:S95)/SUM('Valores Correntes'!$R92:$R95)</f>
        <v>0.64526843820727409</v>
      </c>
      <c r="Y93" s="40">
        <f>SUM('Valores Correntes'!T92:T95)/SUM('Valores Correntes'!$R92:$R95)</f>
        <v>0.19887118120928515</v>
      </c>
      <c r="Z93" s="40">
        <f t="shared" si="6"/>
        <v>0.15333903699951634</v>
      </c>
      <c r="AA93" s="40">
        <f>SUM('Valores Correntes'!U92:U95)/SUM('Valores Correntes'!$R92:$R95)</f>
        <v>0.14966612294816159</v>
      </c>
      <c r="AB93" s="40">
        <f>SUM('Valores Correntes'!V92:V95)/SUM('Valores Correntes'!$R92:$R95)</f>
        <v>3.6729140513547505E-3</v>
      </c>
      <c r="AC93" s="40">
        <f>SUM('Valores Correntes'!W92:W95)/SUM('Valores Correntes'!$R92:$R95)</f>
        <v>0.13825644417404548</v>
      </c>
      <c r="AD93" s="40">
        <f>SUM('Valores Correntes'!X92:X95)/SUM('Valores Correntes'!$R92:$R95)</f>
        <v>0.13573510059012114</v>
      </c>
      <c r="AE93" s="40">
        <f>(SUM('Valores Correntes'!W92:W95)-SUM('Valores Correntes'!X92:X95))/SUM('Valores Correntes'!R92:R95)</f>
        <v>2.5213435839243196E-3</v>
      </c>
      <c r="AG93" s="4" t="s">
        <v>29</v>
      </c>
      <c r="AH93" s="40">
        <f>SUM('Valores Correntes'!B92:B95)/SUM('Valores Correntes'!$R92:$R95)</f>
        <v>4.484329830980021E-2</v>
      </c>
      <c r="AI93" s="40">
        <f>SUM('Valores Correntes'!C92:C95)/SUM('Valores Correntes'!$R92:$R95)</f>
        <v>2.0007425357987184E-2</v>
      </c>
      <c r="AJ93" s="40">
        <f>SUM('Valores Correntes'!D92:D95)/SUM('Valores Correntes'!$R92:$R95)</f>
        <v>0.10590783566261952</v>
      </c>
      <c r="AK93" s="40">
        <f>SUM('Valores Correntes'!E92:E95)/SUM('Valores Correntes'!$R92:$R95)</f>
        <v>2.4356685095337973E-2</v>
      </c>
      <c r="AL93" s="40">
        <f>SUM('Valores Correntes'!F92:F95)/SUM('Valores Correntes'!$R92:$R95)</f>
        <v>3.5386597567067253E-2</v>
      </c>
      <c r="AM93" s="40">
        <f>SUM('Valores Correntes'!G92:G95)/SUM('Valores Correntes'!$R92:$R95)</f>
        <v>0.18565854368301193</v>
      </c>
      <c r="AN93" s="40">
        <f>SUM('Valores Correntes'!H92:H95)/SUM('Valores Correntes'!$R92:$R95)</f>
        <v>0.11205295800784461</v>
      </c>
      <c r="AO93" s="40">
        <f>SUM('Valores Correntes'!I92:I95)/SUM('Valores Correntes'!$R92:$R95)</f>
        <v>3.7589340810695065E-2</v>
      </c>
      <c r="AP93" s="40">
        <f>SUM('Valores Correntes'!J92:J95)/SUM('Valores Correntes'!$R92:$R95)</f>
        <v>2.9343894623862051E-2</v>
      </c>
      <c r="AQ93" s="40">
        <f>SUM('Valores Correntes'!K92:K95)/SUM('Valores Correntes'!$R92:$R95)</f>
        <v>6.1537852397333379E-2</v>
      </c>
      <c r="AR93" s="40">
        <f>SUM('Valores Correntes'!L92:L95)/SUM('Valores Correntes'!$R92:$R95)</f>
        <v>8.4116374278116024E-2</v>
      </c>
      <c r="AS93" s="40">
        <f>SUM('Valores Correntes'!M92:M95)/SUM('Valores Correntes'!$R92:$R95)</f>
        <v>0.15303552979161467</v>
      </c>
      <c r="AT93" s="40">
        <f>SUM('Valores Correntes'!N92:N95)/SUM('Valores Correntes'!$R92:$R95)</f>
        <v>0.14856751359223294</v>
      </c>
      <c r="AU93" s="40">
        <f>SUM('Valores Correntes'!O92:O95)/SUM('Valores Correntes'!$R92:$R95)</f>
        <v>0.62624346350169868</v>
      </c>
      <c r="AV93" s="40">
        <f>SUM('Valores Correntes'!P92:P95)/SUM('Valores Correntes'!$R92:$R95)</f>
        <v>0.856745305494511</v>
      </c>
      <c r="AW93" s="40">
        <f>SUM('Valores Correntes'!Q92:Q95)/SUM('Valores Correntes'!$R92:$R95)</f>
        <v>0.14325469450548908</v>
      </c>
      <c r="AY93" s="4" t="s">
        <v>29</v>
      </c>
    </row>
    <row r="94" spans="2:51" x14ac:dyDescent="0.3">
      <c r="B94" s="4" t="s">
        <v>28</v>
      </c>
      <c r="C94" s="40">
        <f>SUM('Valores Correntes'!S93:S96)/SUM('Valores Correntes'!$R93:$R96)</f>
        <v>0.64616074970706039</v>
      </c>
      <c r="D94" s="40">
        <f>SUM('Valores Correntes'!T93:T96)/SUM('Valores Correntes'!$R93:$R96)</f>
        <v>0.19895087783898385</v>
      </c>
      <c r="E94" s="40">
        <f t="shared" si="5"/>
        <v>0.15095041629789413</v>
      </c>
      <c r="F94" s="40">
        <f>SUM('Valores Correntes'!U93:U96)/SUM('Valores Correntes'!$R93:$R96)</f>
        <v>0.15096911955914374</v>
      </c>
      <c r="G94" s="40">
        <f>SUM('Valores Correntes'!V93:V96)/SUM('Valores Correntes'!$R93:$R96)</f>
        <v>-1.870326124962327E-5</v>
      </c>
      <c r="H94" s="40">
        <f>SUM('Valores Correntes'!W93:W96)/SUM('Valores Correntes'!$R93:$R96)</f>
        <v>0.14634999495879508</v>
      </c>
      <c r="I94" s="40">
        <f>SUM('Valores Correntes'!X93:X96)/SUM('Valores Correntes'!$R93:$R96)</f>
        <v>0.14241203880273354</v>
      </c>
      <c r="J94" s="40">
        <f>(SUM('Valores Correntes'!W93:W96)-SUM('Valores Correntes'!X93:X96))/SUM('Valores Correntes'!R93:R96)</f>
        <v>3.9379561560615355E-3</v>
      </c>
      <c r="K94" s="41">
        <f>SUM('Valores Correntes'!R93:R96)/SUM('Valores Correntes'!R89:R92)-1</f>
        <v>6.3573507674187457E-2</v>
      </c>
      <c r="L94" t="str">
        <f t="shared" si="7"/>
        <v>2018.IV</v>
      </c>
      <c r="M94" s="41">
        <f t="shared" si="8"/>
        <v>6.3573507674187235E-2</v>
      </c>
      <c r="N94" s="39">
        <f>C90*(SUM('Valores Correntes'!S93:S96)/SUM('Valores Correntes'!S89:S92)-1)</f>
        <v>4.2296391700533911E-2</v>
      </c>
      <c r="O94" s="39">
        <f>D90*(SUM('Valores Correntes'!T93:T96)/SUM('Valores Correntes'!T89:T92)-1)</f>
        <v>9.9798360309377842E-3</v>
      </c>
      <c r="P94" s="39">
        <f>F90*(SUM('Valores Correntes'!U93:U96)/SUM('Valores Correntes'!U89:U92)-1)</f>
        <v>1.4976890875531303E-2</v>
      </c>
      <c r="Q94" s="39">
        <f>G90*(SUM('Valores Correntes'!V93:V96)/SUM('Valores Correntes'!V89:V92)-1)</f>
        <v>-6.859031064419094E-4</v>
      </c>
      <c r="R94" s="39">
        <f>H90*(SUM('Valores Correntes'!W93:W96)/SUM('Valores Correntes'!W89:W92)-1)</f>
        <v>3.0464298781411422E-2</v>
      </c>
      <c r="S94" s="39">
        <f>I90*(SUM('Valores Correntes'!X93:X96)/SUM('Valores Correntes'!X89:X92)-1)</f>
        <v>3.3458006607785286E-2</v>
      </c>
      <c r="T94" s="40">
        <f>((SUM('Valores Correntes'!W93:W96)-SUM('Valores Correntes'!X93:X96))/(SUM('Valores Correntes'!W89:W92)-SUM('Valores Correntes'!X89:X92))-1)*J90</f>
        <v>-2.9937078263738612E-3</v>
      </c>
      <c r="U94" s="40">
        <v>6.4000000000000001E-2</v>
      </c>
      <c r="W94" t="s">
        <v>28</v>
      </c>
      <c r="X94" s="40">
        <f>SUM('Valores Correntes'!S93:S96)/SUM('Valores Correntes'!$R93:$R96)</f>
        <v>0.64616074970706039</v>
      </c>
      <c r="Y94" s="40">
        <f>SUM('Valores Correntes'!T93:T96)/SUM('Valores Correntes'!$R93:$R96)</f>
        <v>0.19895087783898385</v>
      </c>
      <c r="Z94" s="40">
        <f t="shared" si="6"/>
        <v>0.15095041629789413</v>
      </c>
      <c r="AA94" s="40">
        <f>SUM('Valores Correntes'!U93:U96)/SUM('Valores Correntes'!$R93:$R96)</f>
        <v>0.15096911955914374</v>
      </c>
      <c r="AB94" s="40">
        <f>SUM('Valores Correntes'!V93:V96)/SUM('Valores Correntes'!$R93:$R96)</f>
        <v>-1.870326124962327E-5</v>
      </c>
      <c r="AC94" s="40">
        <f>SUM('Valores Correntes'!W93:W96)/SUM('Valores Correntes'!$R93:$R96)</f>
        <v>0.14634999495879508</v>
      </c>
      <c r="AD94" s="40">
        <f>SUM('Valores Correntes'!X93:X96)/SUM('Valores Correntes'!$R93:$R96)</f>
        <v>0.14241203880273354</v>
      </c>
      <c r="AE94" s="40">
        <f>(SUM('Valores Correntes'!W93:W96)-SUM('Valores Correntes'!X93:X96))/SUM('Valores Correntes'!R93:R96)</f>
        <v>3.9379561560615355E-3</v>
      </c>
      <c r="AG94" s="4" t="s">
        <v>28</v>
      </c>
      <c r="AH94" s="40">
        <f>SUM('Valores Correntes'!B93:B96)/SUM('Valores Correntes'!$R93:$R96)</f>
        <v>4.4203993034601909E-2</v>
      </c>
      <c r="AI94" s="40">
        <f>SUM('Valores Correntes'!C93:C96)/SUM('Valores Correntes'!$R93:$R96)</f>
        <v>2.2996253221747694E-2</v>
      </c>
      <c r="AJ94" s="40">
        <f>SUM('Valores Correntes'!D93:D96)/SUM('Valores Correntes'!$R93:$R96)</f>
        <v>0.10528457377495434</v>
      </c>
      <c r="AK94" s="40">
        <f>SUM('Valores Correntes'!E93:E96)/SUM('Valores Correntes'!$R93:$R96)</f>
        <v>2.4475949294407183E-2</v>
      </c>
      <c r="AL94" s="40">
        <f>SUM('Valores Correntes'!F93:F96)/SUM('Valores Correntes'!$R93:$R96)</f>
        <v>3.4733738236878135E-2</v>
      </c>
      <c r="AM94" s="40">
        <f>SUM('Valores Correntes'!G93:G96)/SUM('Valores Correntes'!$R93:$R96)</f>
        <v>0.18749051452798735</v>
      </c>
      <c r="AN94" s="40">
        <f>SUM('Valores Correntes'!H93:H96)/SUM('Valores Correntes'!$R93:$R96)</f>
        <v>0.11179772076942866</v>
      </c>
      <c r="AO94" s="40">
        <f>SUM('Valores Correntes'!I93:I96)/SUM('Valores Correntes'!$R93:$R96)</f>
        <v>3.77867892823247E-2</v>
      </c>
      <c r="AP94" s="40">
        <f>SUM('Valores Correntes'!J93:J96)/SUM('Valores Correntes'!$R93:$R96)</f>
        <v>2.9424450478020624E-2</v>
      </c>
      <c r="AQ94" s="40">
        <f>SUM('Valores Correntes'!K93:K96)/SUM('Valores Correntes'!$R93:$R96)</f>
        <v>6.0344587585545388E-2</v>
      </c>
      <c r="AR94" s="40">
        <f>SUM('Valores Correntes'!L93:L96)/SUM('Valores Correntes'!$R93:$R96)</f>
        <v>8.3955477201015635E-2</v>
      </c>
      <c r="AS94" s="40">
        <f>SUM('Valores Correntes'!M93:M96)/SUM('Valores Correntes'!$R93:$R96)</f>
        <v>0.15397205738794353</v>
      </c>
      <c r="AT94" s="40">
        <f>SUM('Valores Correntes'!N93:N96)/SUM('Valores Correntes'!$R93:$R96)</f>
        <v>0.14925242082822579</v>
      </c>
      <c r="AU94" s="40">
        <f>SUM('Valores Correntes'!O93:O96)/SUM('Valores Correntes'!$R93:$R96)</f>
        <v>0.62653350353250437</v>
      </c>
      <c r="AV94" s="40">
        <f>SUM('Valores Correntes'!P93:P96)/SUM('Valores Correntes'!$R93:$R96)</f>
        <v>0.85822801109509361</v>
      </c>
      <c r="AW94" s="40">
        <f>SUM('Valores Correntes'!Q93:Q96)/SUM('Valores Correntes'!$R93:$R96)</f>
        <v>0.14177198890490639</v>
      </c>
      <c r="AY94" s="4" t="s">
        <v>28</v>
      </c>
    </row>
    <row r="95" spans="2:51" x14ac:dyDescent="0.3">
      <c r="B95" s="3" t="s">
        <v>27</v>
      </c>
      <c r="C95" s="40">
        <f>SUM('Valores Correntes'!S94:S97)/SUM('Valores Correntes'!$R94:$R97)</f>
        <v>0.64867718204008884</v>
      </c>
      <c r="D95" s="40">
        <f>SUM('Valores Correntes'!T94:T97)/SUM('Valores Correntes'!$R94:$R97)</f>
        <v>0.19932724323783105</v>
      </c>
      <c r="E95" s="40">
        <f t="shared" si="5"/>
        <v>0.15014571579023359</v>
      </c>
      <c r="F95" s="40">
        <f>SUM('Valores Correntes'!U94:U97)/SUM('Valores Correntes'!$R94:$R97)</f>
        <v>0.15190352063321508</v>
      </c>
      <c r="G95" s="40">
        <f>SUM('Valores Correntes'!V94:V97)/SUM('Valores Correntes'!$R94:$R97)</f>
        <v>-1.757804842981499E-3</v>
      </c>
      <c r="H95" s="40">
        <f>SUM('Valores Correntes'!W94:W97)/SUM('Valores Correntes'!$R94:$R97)</f>
        <v>0.14737211139241957</v>
      </c>
      <c r="I95" s="40">
        <f>SUM('Valores Correntes'!X94:X97)/SUM('Valores Correntes'!$R94:$R97)</f>
        <v>0.14552225246057304</v>
      </c>
      <c r="J95" s="40">
        <f>(SUM('Valores Correntes'!W94:W97)-SUM('Valores Correntes'!X94:X97))/SUM('Valores Correntes'!R94:R97)</f>
        <v>1.849858931846519E-3</v>
      </c>
      <c r="K95" s="41">
        <f>SUM('Valores Correntes'!R94:R97)/SUM('Valores Correntes'!R90:R93)-1</f>
        <v>5.9522513763483831E-2</v>
      </c>
      <c r="L95" t="str">
        <f t="shared" si="7"/>
        <v>2019.I</v>
      </c>
      <c r="M95" s="41">
        <f t="shared" si="8"/>
        <v>5.9522513763483734E-2</v>
      </c>
      <c r="N95" s="39">
        <f>C91*(SUM('Valores Correntes'!S94:S97)/SUM('Valores Correntes'!S90:S93)-1)</f>
        <v>4.0993589822282295E-2</v>
      </c>
      <c r="O95" s="39">
        <f>D91*(SUM('Valores Correntes'!T94:T97)/SUM('Valores Correntes'!T90:T93)-1)</f>
        <v>1.0632547202239159E-2</v>
      </c>
      <c r="P95" s="39">
        <f>F91*(SUM('Valores Correntes'!U94:U97)/SUM('Valores Correntes'!U90:U93)-1)</f>
        <v>1.5223257939880674E-2</v>
      </c>
      <c r="Q95" s="39">
        <f>G91*(SUM('Valores Correntes'!V94:V97)/SUM('Valores Correntes'!V90:V93)-1)</f>
        <v>-3.3656978211797635E-3</v>
      </c>
      <c r="R95" s="39">
        <f>H91*(SUM('Valores Correntes'!W94:W97)/SUM('Valores Correntes'!W90:W93)-1)</f>
        <v>2.9775873888044528E-2</v>
      </c>
      <c r="S95" s="39">
        <f>I91*(SUM('Valores Correntes'!X94:X97)/SUM('Valores Correntes'!X90:X93)-1)</f>
        <v>3.3737057267783165E-2</v>
      </c>
      <c r="T95" s="40">
        <f>((SUM('Valores Correntes'!W94:W97)-SUM('Valores Correntes'!X94:X97))/(SUM('Valores Correntes'!W90:W93)-SUM('Valores Correntes'!X90:X93))-1)*J91</f>
        <v>-3.9611833797386373E-3</v>
      </c>
      <c r="U95" s="40">
        <v>6.4000000000000001E-2</v>
      </c>
      <c r="W95" t="s">
        <v>27</v>
      </c>
      <c r="X95" s="40">
        <f>SUM('Valores Correntes'!S94:S97)/SUM('Valores Correntes'!$R94:$R97)</f>
        <v>0.64867718204008884</v>
      </c>
      <c r="Y95" s="40">
        <f>SUM('Valores Correntes'!T94:T97)/SUM('Valores Correntes'!$R94:$R97)</f>
        <v>0.19932724323783105</v>
      </c>
      <c r="Z95" s="40">
        <f t="shared" si="6"/>
        <v>0.15014571579023359</v>
      </c>
      <c r="AA95" s="40">
        <f>SUM('Valores Correntes'!U94:U97)/SUM('Valores Correntes'!$R94:$R97)</f>
        <v>0.15190352063321508</v>
      </c>
      <c r="AB95" s="40">
        <f>SUM('Valores Correntes'!V94:V97)/SUM('Valores Correntes'!$R94:$R97)</f>
        <v>-1.757804842981499E-3</v>
      </c>
      <c r="AC95" s="40">
        <f>SUM('Valores Correntes'!W94:W97)/SUM('Valores Correntes'!$R94:$R97)</f>
        <v>0.14737211139241957</v>
      </c>
      <c r="AD95" s="40">
        <f>SUM('Valores Correntes'!X94:X97)/SUM('Valores Correntes'!$R94:$R97)</f>
        <v>0.14552225246057304</v>
      </c>
      <c r="AE95" s="40">
        <f>(SUM('Valores Correntes'!W94:W97)-SUM('Valores Correntes'!X94:X97))/SUM('Valores Correntes'!R94:R97)</f>
        <v>1.849858931846519E-3</v>
      </c>
      <c r="AG95" s="3" t="s">
        <v>27</v>
      </c>
      <c r="AH95" s="40">
        <f>SUM('Valores Correntes'!B94:B97)/SUM('Valores Correntes'!$R94:$R97)</f>
        <v>4.3320234891497049E-2</v>
      </c>
      <c r="AI95" s="40">
        <f>SUM('Valores Correntes'!C94:C97)/SUM('Valores Correntes'!$R94:$R97)</f>
        <v>2.3679365592931021E-2</v>
      </c>
      <c r="AJ95" s="40">
        <f>SUM('Valores Correntes'!D94:D97)/SUM('Valores Correntes'!$R94:$R97)</f>
        <v>0.10395115258212871</v>
      </c>
      <c r="AK95" s="40">
        <f>SUM('Valores Correntes'!E94:E97)/SUM('Valores Correntes'!$R94:$R97)</f>
        <v>2.4785551111667869E-2</v>
      </c>
      <c r="AL95" s="40">
        <f>SUM('Valores Correntes'!F94:F97)/SUM('Valores Correntes'!$R94:$R97)</f>
        <v>3.3936991246489266E-2</v>
      </c>
      <c r="AM95" s="40">
        <f>SUM('Valores Correntes'!G94:G97)/SUM('Valores Correntes'!$R94:$R97)</f>
        <v>0.18635306053321685</v>
      </c>
      <c r="AN95" s="40">
        <f>SUM('Valores Correntes'!H94:H97)/SUM('Valores Correntes'!$R94:$R97)</f>
        <v>0.11214410383122629</v>
      </c>
      <c r="AO95" s="40">
        <f>SUM('Valores Correntes'!I94:I97)/SUM('Valores Correntes'!$R94:$R97)</f>
        <v>3.820795333105409E-2</v>
      </c>
      <c r="AP95" s="40">
        <f>SUM('Valores Correntes'!J94:J97)/SUM('Valores Correntes'!$R94:$R97)</f>
        <v>2.9446256300114427E-2</v>
      </c>
      <c r="AQ95" s="40">
        <f>SUM('Valores Correntes'!K94:K97)/SUM('Valores Correntes'!$R94:$R97)</f>
        <v>5.9884709753674437E-2</v>
      </c>
      <c r="AR95" s="40">
        <f>SUM('Valores Correntes'!L94:L97)/SUM('Valores Correntes'!$R94:$R97)</f>
        <v>8.4080146800116343E-2</v>
      </c>
      <c r="AS95" s="40">
        <f>SUM('Valores Correntes'!M94:M97)/SUM('Valores Correntes'!$R94:$R97)</f>
        <v>0.15494958616600629</v>
      </c>
      <c r="AT95" s="40">
        <f>SUM('Valores Correntes'!N94:N97)/SUM('Valores Correntes'!$R94:$R97)</f>
        <v>0.14975403117398559</v>
      </c>
      <c r="AU95" s="40">
        <f>SUM('Valores Correntes'!O94:O97)/SUM('Valores Correntes'!$R94:$R97)</f>
        <v>0.62846678735617734</v>
      </c>
      <c r="AV95" s="40">
        <f>SUM('Valores Correntes'!P94:P97)/SUM('Valores Correntes'!$R94:$R97)</f>
        <v>0.85814008278089138</v>
      </c>
      <c r="AW95" s="40">
        <f>SUM('Valores Correntes'!Q94:Q97)/SUM('Valores Correntes'!$R94:$R97)</f>
        <v>0.14185991721910865</v>
      </c>
      <c r="AY95" s="3" t="s">
        <v>27</v>
      </c>
    </row>
    <row r="96" spans="2:51" x14ac:dyDescent="0.3">
      <c r="B96" s="3" t="s">
        <v>26</v>
      </c>
      <c r="C96" s="40">
        <f>SUM('Valores Correntes'!S95:S98)/SUM('Valores Correntes'!$R95:$R98)</f>
        <v>0.65046826380843259</v>
      </c>
      <c r="D96" s="40">
        <f>SUM('Valores Correntes'!T95:T98)/SUM('Valores Correntes'!$R95:$R98)</f>
        <v>0.20022154283032997</v>
      </c>
      <c r="E96" s="40">
        <f t="shared" si="5"/>
        <v>0.14997801513392509</v>
      </c>
      <c r="F96" s="40">
        <f>SUM('Valores Correntes'!U95:U98)/SUM('Valores Correntes'!$R95:$R98)</f>
        <v>0.15381160702293817</v>
      </c>
      <c r="G96" s="40">
        <f>SUM('Valores Correntes'!V95:V98)/SUM('Valores Correntes'!$R95:$R98)</f>
        <v>-3.8335918890130749E-3</v>
      </c>
      <c r="H96" s="40">
        <f>SUM('Valores Correntes'!W95:W98)/SUM('Valores Correntes'!$R95:$R98)</f>
        <v>0.14750851448718488</v>
      </c>
      <c r="I96" s="40">
        <f>SUM('Valores Correntes'!X95:X98)/SUM('Valores Correntes'!$R95:$R98)</f>
        <v>0.14817633625987223</v>
      </c>
      <c r="J96" s="40">
        <f>(SUM('Valores Correntes'!W95:W98)-SUM('Valores Correntes'!X95:X98))/SUM('Valores Correntes'!R95:R98)</f>
        <v>-6.6782177268735906E-4</v>
      </c>
      <c r="K96" s="41">
        <f>SUM('Valores Correntes'!R95:R98)/SUM('Valores Correntes'!R91:R94)-1</f>
        <v>5.7037712265420426E-2</v>
      </c>
      <c r="L96" t="str">
        <f t="shared" si="7"/>
        <v>2019.II</v>
      </c>
      <c r="M96" s="41">
        <f t="shared" si="8"/>
        <v>5.7037712265420662E-2</v>
      </c>
      <c r="N96" s="39">
        <f>C92*(SUM('Valores Correntes'!S95:S98)/SUM('Valores Correntes'!S91:S94)-1)</f>
        <v>4.1697775079525365E-2</v>
      </c>
      <c r="O96" s="39">
        <f>D92*(SUM('Valores Correntes'!T95:T98)/SUM('Valores Correntes'!T91:T94)-1)</f>
        <v>1.2810073618956044E-2</v>
      </c>
      <c r="P96" s="39">
        <f>F92*(SUM('Valores Correntes'!U95:U98)/SUM('Valores Correntes'!U91:U94)-1)</f>
        <v>1.6174047360867781E-2</v>
      </c>
      <c r="Q96" s="39">
        <f>G92*(SUM('Valores Correntes'!V95:V98)/SUM('Valores Correntes'!V91:V94)-1)</f>
        <v>-8.4841700815565801E-3</v>
      </c>
      <c r="R96" s="39">
        <f>H92*(SUM('Valores Correntes'!W95:W98)/SUM('Valores Correntes'!W91:W94)-1)</f>
        <v>2.6692000433790438E-2</v>
      </c>
      <c r="S96" s="39">
        <f>I92*(SUM('Valores Correntes'!X95:X98)/SUM('Valores Correntes'!X91:X94)-1)</f>
        <v>3.1852014146162358E-2</v>
      </c>
      <c r="T96" s="40">
        <f>((SUM('Valores Correntes'!W95:W98)-SUM('Valores Correntes'!X95:X98))/(SUM('Valores Correntes'!W91:W94)-SUM('Valores Correntes'!X91:X94))-1)*J92</f>
        <v>-5.1600137123719407E-3</v>
      </c>
      <c r="U96" s="40">
        <v>6.4000000000000001E-2</v>
      </c>
      <c r="W96" t="s">
        <v>26</v>
      </c>
      <c r="X96" s="40">
        <f>SUM('Valores Correntes'!S95:S98)/SUM('Valores Correntes'!$R95:$R98)</f>
        <v>0.65046826380843259</v>
      </c>
      <c r="Y96" s="40">
        <f>SUM('Valores Correntes'!T95:T98)/SUM('Valores Correntes'!$R95:$R98)</f>
        <v>0.20022154283032997</v>
      </c>
      <c r="Z96" s="40">
        <f t="shared" si="6"/>
        <v>0.14997801513392509</v>
      </c>
      <c r="AA96" s="40">
        <f>SUM('Valores Correntes'!U95:U98)/SUM('Valores Correntes'!$R95:$R98)</f>
        <v>0.15381160702293817</v>
      </c>
      <c r="AB96" s="40">
        <f>SUM('Valores Correntes'!V95:V98)/SUM('Valores Correntes'!$R95:$R98)</f>
        <v>-3.8335918890130749E-3</v>
      </c>
      <c r="AC96" s="40">
        <f>SUM('Valores Correntes'!W95:W98)/SUM('Valores Correntes'!$R95:$R98)</f>
        <v>0.14750851448718488</v>
      </c>
      <c r="AD96" s="40">
        <f>SUM('Valores Correntes'!X95:X98)/SUM('Valores Correntes'!$R95:$R98)</f>
        <v>0.14817633625987223</v>
      </c>
      <c r="AE96" s="40">
        <f>(SUM('Valores Correntes'!W95:W98)-SUM('Valores Correntes'!X95:X98))/SUM('Valores Correntes'!R95:R98)</f>
        <v>-6.6782177268735906E-4</v>
      </c>
      <c r="AG96" s="3" t="s">
        <v>26</v>
      </c>
      <c r="AH96" s="40">
        <f>SUM('Valores Correntes'!B95:B98)/SUM('Valores Correntes'!$R95:$R98)</f>
        <v>4.1131153540430627E-2</v>
      </c>
      <c r="AI96" s="40">
        <f>SUM('Valores Correntes'!C95:C98)/SUM('Valores Correntes'!$R95:$R98)</f>
        <v>2.4279133552001179E-2</v>
      </c>
      <c r="AJ96" s="40">
        <f>SUM('Valores Correntes'!D95:D98)/SUM('Valores Correntes'!$R95:$R98)</f>
        <v>0.10433543160109215</v>
      </c>
      <c r="AK96" s="40">
        <f>SUM('Valores Correntes'!E95:E98)/SUM('Valores Correntes'!$R95:$R98)</f>
        <v>2.4882557284325906E-2</v>
      </c>
      <c r="AL96" s="40">
        <f>SUM('Valores Correntes'!F95:F98)/SUM('Valores Correntes'!$R95:$R98)</f>
        <v>3.3587070682405178E-2</v>
      </c>
      <c r="AM96" s="40">
        <f>SUM('Valores Correntes'!G95:G98)/SUM('Valores Correntes'!$R95:$R98)</f>
        <v>0.18708419311982444</v>
      </c>
      <c r="AN96" s="40">
        <f>SUM('Valores Correntes'!H95:H98)/SUM('Valores Correntes'!$R95:$R98)</f>
        <v>0.11273656778294594</v>
      </c>
      <c r="AO96" s="40">
        <f>SUM('Valores Correntes'!I95:I98)/SUM('Valores Correntes'!$R95:$R98)</f>
        <v>3.8516372086491849E-2</v>
      </c>
      <c r="AP96" s="40">
        <f>SUM('Valores Correntes'!J95:J98)/SUM('Valores Correntes'!$R95:$R98)</f>
        <v>2.9391419784625269E-2</v>
      </c>
      <c r="AQ96" s="40">
        <f>SUM('Valores Correntes'!K95:K98)/SUM('Valores Correntes'!$R95:$R98)</f>
        <v>5.9723256080736288E-2</v>
      </c>
      <c r="AR96" s="40">
        <f>SUM('Valores Correntes'!L95:L98)/SUM('Valores Correntes'!$R95:$R98)</f>
        <v>8.4180039103885815E-2</v>
      </c>
      <c r="AS96" s="40">
        <f>SUM('Valores Correntes'!M95:M98)/SUM('Valores Correntes'!$R95:$R98)</f>
        <v>0.15545426182662092</v>
      </c>
      <c r="AT96" s="40">
        <f>SUM('Valores Correntes'!N95:N98)/SUM('Valores Correntes'!$R95:$R98)</f>
        <v>0.15041694331818095</v>
      </c>
      <c r="AU96" s="40">
        <f>SUM('Valores Correntes'!O95:O98)/SUM('Valores Correntes'!$R95:$R98)</f>
        <v>0.63041885998348701</v>
      </c>
      <c r="AV96" s="40">
        <f>SUM('Valores Correntes'!P95:P98)/SUM('Valores Correntes'!$R95:$R98)</f>
        <v>0.85863420664374213</v>
      </c>
      <c r="AW96" s="40">
        <f>SUM('Valores Correntes'!Q95:Q98)/SUM('Valores Correntes'!$R95:$R98)</f>
        <v>0.14136579335625804</v>
      </c>
      <c r="AY96" s="3" t="s">
        <v>26</v>
      </c>
    </row>
    <row r="97" spans="2:51" x14ac:dyDescent="0.3">
      <c r="B97" s="3" t="s">
        <v>25</v>
      </c>
      <c r="C97" s="40">
        <f>SUM('Valores Correntes'!S96:S99)/SUM('Valores Correntes'!$R96:$R99)</f>
        <v>0.65039049153216866</v>
      </c>
      <c r="D97" s="40">
        <f>SUM('Valores Correntes'!T96:T99)/SUM('Valores Correntes'!$R96:$R99)</f>
        <v>0.19970942888902127</v>
      </c>
      <c r="E97" s="40">
        <f t="shared" si="5"/>
        <v>0.15322576063262716</v>
      </c>
      <c r="F97" s="40">
        <f>SUM('Valores Correntes'!U96:U99)/SUM('Valores Correntes'!$R96:$R99)</f>
        <v>0.15462181935584496</v>
      </c>
      <c r="G97" s="40">
        <f>SUM('Valores Correntes'!V96:V99)/SUM('Valores Correntes'!$R96:$R99)</f>
        <v>-1.3960587232177849E-3</v>
      </c>
      <c r="H97" s="40">
        <f>SUM('Valores Correntes'!W96:W99)/SUM('Valores Correntes'!$R96:$R99)</f>
        <v>0.14391947543302919</v>
      </c>
      <c r="I97" s="40">
        <f>SUM('Valores Correntes'!X96:X99)/SUM('Valores Correntes'!$R96:$R99)</f>
        <v>0.14724515648684622</v>
      </c>
      <c r="J97" s="40">
        <f>(SUM('Valores Correntes'!W96:W99)-SUM('Valores Correntes'!X96:X99))/SUM('Valores Correntes'!R96:R99)</f>
        <v>-3.3256810538170346E-3</v>
      </c>
      <c r="K97" s="41">
        <f>SUM('Valores Correntes'!R96:R99)/SUM('Valores Correntes'!R92:R95)-1</f>
        <v>5.511635403785764E-2</v>
      </c>
      <c r="L97" t="str">
        <f t="shared" si="7"/>
        <v>2019.III</v>
      </c>
      <c r="M97" s="41">
        <f t="shared" si="8"/>
        <v>5.5116354037857807E-2</v>
      </c>
      <c r="N97" s="39">
        <f>C93*(SUM('Valores Correntes'!S96:S99)/SUM('Valores Correntes'!S92:S95)-1)</f>
        <v>4.0969205919037861E-2</v>
      </c>
      <c r="O97" s="39">
        <f>D93*(SUM('Valores Correntes'!T96:T99)/SUM('Valores Correntes'!T92:T95)-1)</f>
        <v>1.184550326708173E-2</v>
      </c>
      <c r="P97" s="39">
        <f>F93*(SUM('Valores Correntes'!U96:U99)/SUM('Valores Correntes'!U92:U95)-1)</f>
        <v>1.3477887345277781E-2</v>
      </c>
      <c r="Q97" s="39">
        <f>G93*(SUM('Valores Correntes'!V96:V99)/SUM('Valores Correntes'!V92:V95)-1)</f>
        <v>-5.1459184414190465E-3</v>
      </c>
      <c r="R97" s="39">
        <f>H93*(SUM('Valores Correntes'!W96:W99)/SUM('Valores Correntes'!W92:W95)-1)</f>
        <v>1.3595348019893309E-2</v>
      </c>
      <c r="S97" s="39">
        <f>I93*(SUM('Valores Correntes'!X96:X99)/SUM('Valores Correntes'!X92:X95)-1)</f>
        <v>1.9625672072013812E-2</v>
      </c>
      <c r="T97" s="40">
        <f>((SUM('Valores Correntes'!W96:W99)-SUM('Valores Correntes'!X96:X99))/(SUM('Valores Correntes'!W92:W95)-SUM('Valores Correntes'!X92:X95))-1)*J93</f>
        <v>-6.0303240521205285E-3</v>
      </c>
      <c r="U97" s="40">
        <v>5.7099999999999998E-2</v>
      </c>
      <c r="W97" t="s">
        <v>25</v>
      </c>
      <c r="X97" s="40">
        <f>SUM('Valores Correntes'!S96:S99)/SUM('Valores Correntes'!$R96:$R99)</f>
        <v>0.65039049153216866</v>
      </c>
      <c r="Y97" s="40">
        <f>SUM('Valores Correntes'!T96:T99)/SUM('Valores Correntes'!$R96:$R99)</f>
        <v>0.19970942888902127</v>
      </c>
      <c r="Z97" s="40">
        <f t="shared" si="6"/>
        <v>0.15322576063262716</v>
      </c>
      <c r="AA97" s="40">
        <f>SUM('Valores Correntes'!U96:U99)/SUM('Valores Correntes'!$R96:$R99)</f>
        <v>0.15462181935584496</v>
      </c>
      <c r="AB97" s="40">
        <f>SUM('Valores Correntes'!V96:V99)/SUM('Valores Correntes'!$R96:$R99)</f>
        <v>-1.3960587232177849E-3</v>
      </c>
      <c r="AC97" s="40">
        <f>SUM('Valores Correntes'!W96:W99)/SUM('Valores Correntes'!$R96:$R99)</f>
        <v>0.14391947543302919</v>
      </c>
      <c r="AD97" s="40">
        <f>SUM('Valores Correntes'!X96:X99)/SUM('Valores Correntes'!$R96:$R99)</f>
        <v>0.14724515648684622</v>
      </c>
      <c r="AE97" s="40">
        <f>(SUM('Valores Correntes'!W96:W99)-SUM('Valores Correntes'!X96:X99))/SUM('Valores Correntes'!R96:R99)</f>
        <v>-3.3256810538170346E-3</v>
      </c>
      <c r="AG97" s="3" t="s">
        <v>25</v>
      </c>
      <c r="AH97" s="40">
        <f>SUM('Valores Correntes'!B96:B99)/SUM('Valores Correntes'!$R96:$R99)</f>
        <v>4.1737848256016799E-2</v>
      </c>
      <c r="AI97" s="40">
        <f>SUM('Valores Correntes'!C96:C99)/SUM('Valores Correntes'!$R96:$R99)</f>
        <v>2.4937462636524726E-2</v>
      </c>
      <c r="AJ97" s="40">
        <f>SUM('Valores Correntes'!D96:D99)/SUM('Valores Correntes'!$R96:$R99)</f>
        <v>0.10411328445009761</v>
      </c>
      <c r="AK97" s="40">
        <f>SUM('Valores Correntes'!E96:E99)/SUM('Valores Correntes'!$R96:$R99)</f>
        <v>2.5343591823274041E-2</v>
      </c>
      <c r="AL97" s="40">
        <f>SUM('Valores Correntes'!F96:F99)/SUM('Valores Correntes'!$R96:$R99)</f>
        <v>3.3713563007854823E-2</v>
      </c>
      <c r="AM97" s="40">
        <f>SUM('Valores Correntes'!G96:G99)/SUM('Valores Correntes'!$R96:$R99)</f>
        <v>0.18810790191775123</v>
      </c>
      <c r="AN97" s="40">
        <f>SUM('Valores Correntes'!H96:H99)/SUM('Valores Correntes'!$R96:$R99)</f>
        <v>0.1122137618018301</v>
      </c>
      <c r="AO97" s="40">
        <f>SUM('Valores Correntes'!I96:I99)/SUM('Valores Correntes'!$R96:$R99)</f>
        <v>3.8468929909150518E-2</v>
      </c>
      <c r="AP97" s="40">
        <f>SUM('Valores Correntes'!J96:J99)/SUM('Valores Correntes'!$R96:$R99)</f>
        <v>2.9523993231144817E-2</v>
      </c>
      <c r="AQ97" s="40">
        <f>SUM('Valores Correntes'!K96:K99)/SUM('Valores Correntes'!$R96:$R99)</f>
        <v>6.1308582977596983E-2</v>
      </c>
      <c r="AR97" s="40">
        <f>SUM('Valores Correntes'!L96:L99)/SUM('Valores Correntes'!$R96:$R99)</f>
        <v>8.3939594281640911E-2</v>
      </c>
      <c r="AS97" s="40">
        <f>SUM('Valores Correntes'!M96:M99)/SUM('Valores Correntes'!$R96:$R99)</f>
        <v>0.15504839107110988</v>
      </c>
      <c r="AT97" s="40">
        <f>SUM('Valores Correntes'!N96:N99)/SUM('Valores Correntes'!$R96:$R99)</f>
        <v>0.14983347374503836</v>
      </c>
      <c r="AU97" s="40">
        <f>SUM('Valores Correntes'!O96:O99)/SUM('Valores Correntes'!$R96:$R99)</f>
        <v>0.63033672701751153</v>
      </c>
      <c r="AV97" s="40">
        <f>SUM('Valores Correntes'!P96:P99)/SUM('Valores Correntes'!$R96:$R99)</f>
        <v>0.86018247719127949</v>
      </c>
      <c r="AW97" s="40">
        <f>SUM('Valores Correntes'!Q96:Q99)/SUM('Valores Correntes'!$R96:$R99)</f>
        <v>0.13981752280872045</v>
      </c>
      <c r="AY97" s="3" t="s">
        <v>25</v>
      </c>
    </row>
    <row r="98" spans="2:51" x14ac:dyDescent="0.3">
      <c r="B98" s="3" t="s">
        <v>24</v>
      </c>
      <c r="C98" s="40">
        <f>SUM('Valores Correntes'!S97:S100)/SUM('Valores Correntes'!$R97:$R100)</f>
        <v>0.65144047399051297</v>
      </c>
      <c r="D98" s="40">
        <f>SUM('Valores Correntes'!T97:T100)/SUM('Valores Correntes'!$R97:$R100)</f>
        <v>0.19983581287194252</v>
      </c>
      <c r="E98" s="40">
        <f t="shared" si="5"/>
        <v>0.15516790801670927</v>
      </c>
      <c r="F98" s="40">
        <f>SUM('Valores Correntes'!U97:U100)/SUM('Valores Correntes'!$R97:$R100)</f>
        <v>0.15471169744335406</v>
      </c>
      <c r="G98" s="40">
        <f>SUM('Valores Correntes'!V97:V100)/SUM('Valores Correntes'!$R97:$R100)</f>
        <v>4.5621057335519711E-4</v>
      </c>
      <c r="H98" s="40">
        <f>SUM('Valores Correntes'!W97:W100)/SUM('Valores Correntes'!$R97:$R100)</f>
        <v>0.14122919190909466</v>
      </c>
      <c r="I98" s="40">
        <f>SUM('Valores Correntes'!X97:X100)/SUM('Valores Correntes'!$R97:$R100)</f>
        <v>0.14767338678825931</v>
      </c>
      <c r="J98" s="40">
        <f>(SUM('Valores Correntes'!W97:W100)-SUM('Valores Correntes'!X97:X100))/SUM('Valores Correntes'!R97:R100)</f>
        <v>-6.4441948791646208E-3</v>
      </c>
      <c r="K98" s="41">
        <f>SUM('Valores Correntes'!R97:R100)/SUM('Valores Correntes'!R93:R96)-1</f>
        <v>5.4966055018848881E-2</v>
      </c>
      <c r="L98" t="str">
        <f t="shared" si="7"/>
        <v>2019.IV</v>
      </c>
      <c r="M98" s="41">
        <f t="shared" si="8"/>
        <v>5.4966055018849068E-2</v>
      </c>
      <c r="N98" s="39">
        <f>C94*(SUM('Valores Correntes'!S97:S100)/SUM('Valores Correntes'!S93:S96)-1)</f>
        <v>4.1086837218320099E-2</v>
      </c>
      <c r="O98" s="39">
        <f>D94*(SUM('Valores Correntes'!T97:T100)/SUM('Valores Correntes'!T93:T96)-1)</f>
        <v>1.1869121318014222E-2</v>
      </c>
      <c r="P98" s="39">
        <f>F94*(SUM('Valores Correntes'!U97:U100)/SUM('Valores Correntes'!U93:U96)-1)</f>
        <v>1.2246469557941205E-2</v>
      </c>
      <c r="Q98" s="39">
        <f>G94*(SUM('Valores Correntes'!V97:V100)/SUM('Valores Correntes'!V93:V96)-1)</f>
        <v>4.9998993008004277E-4</v>
      </c>
      <c r="R98" s="39">
        <f>H94*(SUM('Valores Correntes'!W97:W100)/SUM('Valores Correntes'!W93:W96)-1)</f>
        <v>2.6420084830424705E-3</v>
      </c>
      <c r="S98" s="39">
        <f>I94*(SUM('Valores Correntes'!X97:X100)/SUM('Valores Correntes'!X93:X96)-1)</f>
        <v>1.337837148854895E-2</v>
      </c>
      <c r="T98" s="40">
        <f>((SUM('Valores Correntes'!W97:W100)-SUM('Valores Correntes'!X97:X100))/(SUM('Valores Correntes'!W93:W96)-SUM('Valores Correntes'!X93:X96))-1)*J94</f>
        <v>-1.0736363005506504E-2</v>
      </c>
      <c r="U98" s="40">
        <v>4.5899999999999996E-2</v>
      </c>
      <c r="W98" t="s">
        <v>24</v>
      </c>
      <c r="X98" s="40">
        <f>SUM('Valores Correntes'!S97:S100)/SUM('Valores Correntes'!$R97:$R100)</f>
        <v>0.65144047399051297</v>
      </c>
      <c r="Y98" s="40">
        <f>SUM('Valores Correntes'!T97:T100)/SUM('Valores Correntes'!$R97:$R100)</f>
        <v>0.19983581287194252</v>
      </c>
      <c r="Z98" s="40">
        <f t="shared" si="6"/>
        <v>0.15516790801670927</v>
      </c>
      <c r="AA98" s="40">
        <f>SUM('Valores Correntes'!U97:U100)/SUM('Valores Correntes'!$R97:$R100)</f>
        <v>0.15471169744335406</v>
      </c>
      <c r="AB98" s="40">
        <f>SUM('Valores Correntes'!V97:V100)/SUM('Valores Correntes'!$R97:$R100)</f>
        <v>4.5621057335519711E-4</v>
      </c>
      <c r="AC98" s="40">
        <f>SUM('Valores Correntes'!W97:W100)/SUM('Valores Correntes'!$R97:$R100)</f>
        <v>0.14122919190909466</v>
      </c>
      <c r="AD98" s="40">
        <f>SUM('Valores Correntes'!X97:X100)/SUM('Valores Correntes'!$R97:$R100)</f>
        <v>0.14767338678825931</v>
      </c>
      <c r="AE98" s="40">
        <f>(SUM('Valores Correntes'!W97:W100)-SUM('Valores Correntes'!X97:X100))/SUM('Valores Correntes'!R97:R100)</f>
        <v>-6.4441948791646208E-3</v>
      </c>
      <c r="AG98" s="3" t="s">
        <v>24</v>
      </c>
      <c r="AH98" s="40">
        <f>SUM('Valores Correntes'!B97:B100)/SUM('Valores Correntes'!$R97:$R100)</f>
        <v>4.2050140951087021E-2</v>
      </c>
      <c r="AI98" s="40">
        <f>SUM('Valores Correntes'!C97:C100)/SUM('Valores Correntes'!$R97:$R100)</f>
        <v>2.4741339679816069E-2</v>
      </c>
      <c r="AJ98" s="40">
        <f>SUM('Valores Correntes'!D97:D100)/SUM('Valores Correntes'!$R97:$R100)</f>
        <v>0.10332500532657872</v>
      </c>
      <c r="AK98" s="40">
        <f>SUM('Valores Correntes'!E97:E100)/SUM('Valores Correntes'!$R97:$R100)</f>
        <v>2.5830100994772408E-2</v>
      </c>
      <c r="AL98" s="40">
        <f>SUM('Valores Correntes'!F97:F100)/SUM('Valores Correntes'!$R97:$R100)</f>
        <v>3.3649829723540609E-2</v>
      </c>
      <c r="AM98" s="40">
        <f>SUM('Valores Correntes'!G97:G100)/SUM('Valores Correntes'!$R97:$R100)</f>
        <v>0.18754627572470778</v>
      </c>
      <c r="AN98" s="40">
        <f>SUM('Valores Correntes'!H97:H100)/SUM('Valores Correntes'!$R97:$R100)</f>
        <v>0.111324322197228</v>
      </c>
      <c r="AO98" s="40">
        <f>SUM('Valores Correntes'!I97:I100)/SUM('Valores Correntes'!$R97:$R100)</f>
        <v>3.849857311291114E-2</v>
      </c>
      <c r="AP98" s="40">
        <f>SUM('Valores Correntes'!J97:J100)/SUM('Valores Correntes'!$R97:$R100)</f>
        <v>2.9621345188403682E-2</v>
      </c>
      <c r="AQ98" s="40">
        <f>SUM('Valores Correntes'!K97:K100)/SUM('Valores Correntes'!$R97:$R100)</f>
        <v>6.2293116732232208E-2</v>
      </c>
      <c r="AR98" s="40">
        <f>SUM('Valores Correntes'!L97:L100)/SUM('Valores Correntes'!$R97:$R100)</f>
        <v>8.3850726171635845E-2</v>
      </c>
      <c r="AS98" s="40">
        <f>SUM('Valores Correntes'!M97:M100)/SUM('Valores Correntes'!$R97:$R100)</f>
        <v>0.1553987877462939</v>
      </c>
      <c r="AT98" s="40">
        <f>SUM('Valores Correntes'!N97:N100)/SUM('Valores Correntes'!$R97:$R100)</f>
        <v>0.14969162136028166</v>
      </c>
      <c r="AU98" s="40">
        <f>SUM('Valores Correntes'!O97:O100)/SUM('Valores Correntes'!$R97:$R100)</f>
        <v>0.63067849250898633</v>
      </c>
      <c r="AV98" s="40">
        <f>SUM('Valores Correntes'!P97:P100)/SUM('Valores Correntes'!$R97:$R100)</f>
        <v>0.86027490918478122</v>
      </c>
      <c r="AW98" s="40">
        <f>SUM('Valores Correntes'!Q97:Q100)/SUM('Valores Correntes'!$R97:$R100)</f>
        <v>0.13972509081521886</v>
      </c>
      <c r="AY98" s="3" t="s">
        <v>24</v>
      </c>
    </row>
    <row r="99" spans="2:51" x14ac:dyDescent="0.3">
      <c r="B99" s="4" t="s">
        <v>23</v>
      </c>
      <c r="C99" s="40">
        <f>SUM('Valores Correntes'!S98:S101)/SUM('Valores Correntes'!$R98:$R101)</f>
        <v>0.64931990675522</v>
      </c>
      <c r="D99" s="40">
        <f>SUM('Valores Correntes'!T98:T101)/SUM('Valores Correntes'!$R98:$R101)</f>
        <v>0.19848215464085445</v>
      </c>
      <c r="E99" s="40">
        <f t="shared" si="5"/>
        <v>0.16187026796362497</v>
      </c>
      <c r="F99" s="40">
        <f>SUM('Valores Correntes'!U98:U101)/SUM('Valores Correntes'!$R98:$R101)</f>
        <v>0.15757368171931513</v>
      </c>
      <c r="G99" s="40">
        <f>SUM('Valores Correntes'!V98:V101)/SUM('Valores Correntes'!$R98:$R101)</f>
        <v>4.2965862443098551E-3</v>
      </c>
      <c r="H99" s="40">
        <f>SUM('Valores Correntes'!W98:W101)/SUM('Valores Correntes'!$R98:$R101)</f>
        <v>0.14305218138416842</v>
      </c>
      <c r="I99" s="40">
        <f>SUM('Valores Correntes'!X98:X101)/SUM('Valores Correntes'!$R98:$R101)</f>
        <v>0.15272451074386773</v>
      </c>
      <c r="J99" s="40">
        <f>(SUM('Valores Correntes'!W98:W101)-SUM('Valores Correntes'!X98:X101))/SUM('Valores Correntes'!R98:R101)</f>
        <v>-9.6723293596993071E-3</v>
      </c>
      <c r="K99" s="41">
        <f>SUM('Valores Correntes'!R98:R101)/SUM('Valores Correntes'!R94:R97)-1</f>
        <v>5.9333841381732144E-2</v>
      </c>
      <c r="L99" t="str">
        <f t="shared" si="7"/>
        <v>2020.I</v>
      </c>
      <c r="M99" s="41">
        <f t="shared" si="8"/>
        <v>5.9333841381732165E-2</v>
      </c>
      <c r="N99" s="39">
        <f>C95*(SUM('Valores Correntes'!S98:S101)/SUM('Valores Correntes'!S94:S97)-1)</f>
        <v>3.9169369068546407E-2</v>
      </c>
      <c r="O99" s="39">
        <f>D95*(SUM('Valores Correntes'!T98:T101)/SUM('Valores Correntes'!T94:T97)-1)</f>
        <v>1.0931620083588266E-2</v>
      </c>
      <c r="P99" s="39">
        <f>F95*(SUM('Valores Correntes'!U98:U101)/SUM('Valores Correntes'!U94:U97)-1)</f>
        <v>1.5019612923169424E-2</v>
      </c>
      <c r="Q99" s="39">
        <f>G95*(SUM('Valores Correntes'!V98:V101)/SUM('Valores Correntes'!V94:V97)-1)</f>
        <v>6.3093240539941675E-3</v>
      </c>
      <c r="R99" s="39">
        <f>H95*(SUM('Valores Correntes'!W98:W101)/SUM('Valores Correntes'!W94:W97)-1)</f>
        <v>4.1679054313078553E-3</v>
      </c>
      <c r="S99" s="39">
        <f>I95*(SUM('Valores Correntes'!X98:X101)/SUM('Valores Correntes'!X94:X97)-1)</f>
        <v>1.6263990178873963E-2</v>
      </c>
      <c r="T99" s="40">
        <f>((SUM('Valores Correntes'!W98:W101)-SUM('Valores Correntes'!X98:X101))/(SUM('Valores Correntes'!W94:W97)-SUM('Valores Correntes'!X94:X97))-1)*J95</f>
        <v>-1.2096084747566094E-2</v>
      </c>
      <c r="U99" s="40">
        <v>3.95E-2</v>
      </c>
      <c r="W99" t="s">
        <v>23</v>
      </c>
      <c r="X99" s="40">
        <f>SUM('Valores Correntes'!S98:S101)/SUM('Valores Correntes'!$R98:$R101)</f>
        <v>0.64931990675522</v>
      </c>
      <c r="Y99" s="40">
        <f>SUM('Valores Correntes'!T98:T101)/SUM('Valores Correntes'!$R98:$R101)</f>
        <v>0.19848215464085445</v>
      </c>
      <c r="Z99" s="40">
        <f t="shared" si="6"/>
        <v>0.16187026796362497</v>
      </c>
      <c r="AA99" s="40">
        <f>SUM('Valores Correntes'!U98:U101)/SUM('Valores Correntes'!$R98:$R101)</f>
        <v>0.15757368171931513</v>
      </c>
      <c r="AB99" s="40">
        <f>SUM('Valores Correntes'!V98:V101)/SUM('Valores Correntes'!$R98:$R101)</f>
        <v>4.2965862443098551E-3</v>
      </c>
      <c r="AC99" s="40">
        <f>SUM('Valores Correntes'!W98:W101)/SUM('Valores Correntes'!$R98:$R101)</f>
        <v>0.14305218138416842</v>
      </c>
      <c r="AD99" s="40">
        <f>SUM('Valores Correntes'!X98:X101)/SUM('Valores Correntes'!$R98:$R101)</f>
        <v>0.15272451074386773</v>
      </c>
      <c r="AE99" s="40">
        <f>(SUM('Valores Correntes'!W98:W101)-SUM('Valores Correntes'!X98:X101))/SUM('Valores Correntes'!R98:R101)</f>
        <v>-9.6723293596993071E-3</v>
      </c>
      <c r="AG99" s="4" t="s">
        <v>23</v>
      </c>
      <c r="AH99" s="40">
        <f>SUM('Valores Correntes'!B98:B101)/SUM('Valores Correntes'!$R98:$R101)</f>
        <v>4.5951614033954084E-2</v>
      </c>
      <c r="AI99" s="40">
        <f>SUM('Valores Correntes'!C98:C101)/SUM('Valores Correntes'!$R98:$R101)</f>
        <v>2.6099882344204878E-2</v>
      </c>
      <c r="AJ99" s="40">
        <f>SUM('Valores Correntes'!D98:D101)/SUM('Valores Correntes'!$R98:$R101)</f>
        <v>0.1023115552258054</v>
      </c>
      <c r="AK99" s="40">
        <f>SUM('Valores Correntes'!E98:E101)/SUM('Valores Correntes'!$R98:$R101)</f>
        <v>2.6105925247379775E-2</v>
      </c>
      <c r="AL99" s="40">
        <f>SUM('Valores Correntes'!F98:F101)/SUM('Valores Correntes'!$R98:$R101)</f>
        <v>3.4315654748345907E-2</v>
      </c>
      <c r="AM99" s="40">
        <f>SUM('Valores Correntes'!G98:G101)/SUM('Valores Correntes'!$R98:$R101)</f>
        <v>0.18883301756573595</v>
      </c>
      <c r="AN99" s="40">
        <f>SUM('Valores Correntes'!H98:H101)/SUM('Valores Correntes'!$R98:$R101)</f>
        <v>0.11019935739133829</v>
      </c>
      <c r="AO99" s="40">
        <f>SUM('Valores Correntes'!I98:I101)/SUM('Valores Correntes'!$R98:$R101)</f>
        <v>3.7520784197619471E-2</v>
      </c>
      <c r="AP99" s="40">
        <f>SUM('Valores Correntes'!J98:J101)/SUM('Valores Correntes'!$R98:$R101)</f>
        <v>2.9813955205224348E-2</v>
      </c>
      <c r="AQ99" s="40">
        <f>SUM('Valores Correntes'!K98:K101)/SUM('Valores Correntes'!$R98:$R101)</f>
        <v>6.2422119471775617E-2</v>
      </c>
      <c r="AR99" s="40">
        <f>SUM('Valores Correntes'!L98:L101)/SUM('Valores Correntes'!$R98:$R101)</f>
        <v>8.3603016771028257E-2</v>
      </c>
      <c r="AS99" s="40">
        <f>SUM('Valores Correntes'!M98:M101)/SUM('Valores Correntes'!$R98:$R101)</f>
        <v>0.15407072100704047</v>
      </c>
      <c r="AT99" s="40">
        <f>SUM('Valores Correntes'!N98:N101)/SUM('Valores Correntes'!$R98:$R101)</f>
        <v>0.14850246442814963</v>
      </c>
      <c r="AU99" s="40">
        <f>SUM('Valores Correntes'!O98:O101)/SUM('Valores Correntes'!$R98:$R101)</f>
        <v>0.62613241847217616</v>
      </c>
      <c r="AV99" s="40">
        <f>SUM('Valores Correntes'!P98:P101)/SUM('Valores Correntes'!$R98:$R101)</f>
        <v>0.86091705007186603</v>
      </c>
      <c r="AW99" s="40">
        <f>SUM('Valores Correntes'!Q98:Q101)/SUM('Valores Correntes'!$R98:$R101)</f>
        <v>0.13908294992813403</v>
      </c>
      <c r="AY99" s="4" t="s">
        <v>23</v>
      </c>
    </row>
    <row r="100" spans="2:51" x14ac:dyDescent="0.3">
      <c r="B100" s="4" t="s">
        <v>22</v>
      </c>
      <c r="C100" s="40">
        <f>SUM('Valores Correntes'!S99:S102)/SUM('Valores Correntes'!$R99:$R102)</f>
        <v>0.64151949446777456</v>
      </c>
      <c r="D100" s="40">
        <f>SUM('Valores Correntes'!T99:T102)/SUM('Valores Correntes'!$R99:$R102)</f>
        <v>0.20241753146127595</v>
      </c>
      <c r="E100" s="40">
        <f t="shared" si="5"/>
        <v>0.15990897288238448</v>
      </c>
      <c r="F100" s="40">
        <f>SUM('Valores Correntes'!U99:U102)/SUM('Valores Correntes'!$R99:$R102)</f>
        <v>0.15698121097821413</v>
      </c>
      <c r="G100" s="40">
        <f>SUM('Valores Correntes'!V99:V102)/SUM('Valores Correntes'!$R99:$R102)</f>
        <v>2.927761904170345E-3</v>
      </c>
      <c r="H100" s="40">
        <f>SUM('Valores Correntes'!W99:W102)/SUM('Valores Correntes'!$R99:$R102)</f>
        <v>0.15240856856363888</v>
      </c>
      <c r="I100" s="40">
        <f>SUM('Valores Correntes'!X99:X102)/SUM('Valores Correntes'!$R99:$R102)</f>
        <v>0.15625456737507393</v>
      </c>
      <c r="J100" s="40">
        <f>(SUM('Valores Correntes'!W99:W102)-SUM('Valores Correntes'!X99:X102))/SUM('Valores Correntes'!R99:R102)</f>
        <v>-3.8459988114350392E-3</v>
      </c>
      <c r="K100" s="41">
        <f>SUM('Valores Correntes'!R99:R102)/SUM('Valores Correntes'!R95:R98)-1</f>
        <v>3.5325025580559721E-2</v>
      </c>
      <c r="L100" t="str">
        <f t="shared" si="7"/>
        <v>2020.II</v>
      </c>
      <c r="M100" s="41">
        <f t="shared" si="8"/>
        <v>3.532502558055943E-2</v>
      </c>
      <c r="N100" s="39">
        <f>C96*(SUM('Valores Correntes'!S99:S102)/SUM('Valores Correntes'!S95:S98)-1)</f>
        <v>1.3712923211843919E-2</v>
      </c>
      <c r="O100" s="39">
        <f>D96*(SUM('Valores Correntes'!T99:T102)/SUM('Valores Correntes'!T95:T98)-1)</f>
        <v>9.3463931077692897E-3</v>
      </c>
      <c r="P100" s="39">
        <f>F96*(SUM('Valores Correntes'!U99:U102)/SUM('Valores Correntes'!U95:U98)-1)</f>
        <v>8.7149692487486202E-3</v>
      </c>
      <c r="Q100" s="39">
        <f>G96*(SUM('Valores Correntes'!V99:V102)/SUM('Valores Correntes'!V95:V98)-1)</f>
        <v>6.8647770573420251E-3</v>
      </c>
      <c r="R100" s="39">
        <f>H96*(SUM('Valores Correntes'!W99:W102)/SUM('Valores Correntes'!W95:W98)-1)</f>
        <v>1.0283890659661055E-2</v>
      </c>
      <c r="S100" s="39">
        <f>I96*(SUM('Valores Correntes'!X99:X102)/SUM('Valores Correntes'!X95:X98)-1)</f>
        <v>1.3597927704805474E-2</v>
      </c>
      <c r="T100" s="40">
        <f>((SUM('Valores Correntes'!W99:W102)-SUM('Valores Correntes'!X99:X102))/(SUM('Valores Correntes'!W95:W98)-SUM('Valores Correntes'!X95:X98))-1)*J96</f>
        <v>-3.3140370451444252E-3</v>
      </c>
      <c r="U100" s="40">
        <v>2.58E-2</v>
      </c>
      <c r="W100" t="s">
        <v>22</v>
      </c>
      <c r="X100" s="40">
        <f>SUM('Valores Correntes'!S99:S102)/SUM('Valores Correntes'!$R99:$R102)</f>
        <v>0.64151949446777456</v>
      </c>
      <c r="Y100" s="40">
        <f>SUM('Valores Correntes'!T99:T102)/SUM('Valores Correntes'!$R99:$R102)</f>
        <v>0.20241753146127595</v>
      </c>
      <c r="Z100" s="40">
        <f t="shared" si="6"/>
        <v>0.15990897288238448</v>
      </c>
      <c r="AA100" s="40">
        <f>SUM('Valores Correntes'!U99:U102)/SUM('Valores Correntes'!$R99:$R102)</f>
        <v>0.15698121097821413</v>
      </c>
      <c r="AB100" s="40">
        <f>SUM('Valores Correntes'!V99:V102)/SUM('Valores Correntes'!$R99:$R102)</f>
        <v>2.927761904170345E-3</v>
      </c>
      <c r="AC100" s="40">
        <f>SUM('Valores Correntes'!W99:W102)/SUM('Valores Correntes'!$R99:$R102)</f>
        <v>0.15240856856363888</v>
      </c>
      <c r="AD100" s="40">
        <f>SUM('Valores Correntes'!X99:X102)/SUM('Valores Correntes'!$R99:$R102)</f>
        <v>0.15625456737507393</v>
      </c>
      <c r="AE100" s="40">
        <f>(SUM('Valores Correntes'!W99:W102)-SUM('Valores Correntes'!X99:X102))/SUM('Valores Correntes'!R99:R102)</f>
        <v>-3.8459988114350392E-3</v>
      </c>
      <c r="AG100" s="4" t="s">
        <v>22</v>
      </c>
      <c r="AH100" s="40">
        <f>SUM('Valores Correntes'!B99:B102)/SUM('Valores Correntes'!$R99:$R102)</f>
        <v>5.2465984444370305E-2</v>
      </c>
      <c r="AI100" s="40">
        <f>SUM('Valores Correntes'!C99:C102)/SUM('Valores Correntes'!$R99:$R102)</f>
        <v>2.5604787254750599E-2</v>
      </c>
      <c r="AJ100" s="40">
        <f>SUM('Valores Correntes'!D99:D102)/SUM('Valores Correntes'!$R99:$R102)</f>
        <v>0.10248811775690449</v>
      </c>
      <c r="AK100" s="40">
        <f>SUM('Valores Correntes'!E99:E102)/SUM('Valores Correntes'!$R99:$R102)</f>
        <v>2.7550648066620834E-2</v>
      </c>
      <c r="AL100" s="40">
        <f>SUM('Valores Correntes'!F99:F102)/SUM('Valores Correntes'!$R99:$R102)</f>
        <v>3.5036817269680144E-2</v>
      </c>
      <c r="AM100" s="40">
        <f>SUM('Valores Correntes'!G99:G102)/SUM('Valores Correntes'!$R99:$R102)</f>
        <v>0.19068037034795607</v>
      </c>
      <c r="AN100" s="40">
        <f>SUM('Valores Correntes'!H99:H102)/SUM('Valores Correntes'!$R99:$R102)</f>
        <v>0.10754697021547942</v>
      </c>
      <c r="AO100" s="40">
        <f>SUM('Valores Correntes'!I99:I102)/SUM('Valores Correntes'!$R99:$R102)</f>
        <v>3.6683662168927947E-2</v>
      </c>
      <c r="AP100" s="40">
        <f>SUM('Valores Correntes'!J99:J102)/SUM('Valores Correntes'!$R99:$R102)</f>
        <v>3.073897177428148E-2</v>
      </c>
      <c r="AQ100" s="40">
        <f>SUM('Valores Correntes'!K99:K102)/SUM('Valores Correntes'!$R99:$R102)</f>
        <v>6.3669204622411421E-2</v>
      </c>
      <c r="AR100" s="40">
        <f>SUM('Valores Correntes'!L99:L102)/SUM('Valores Correntes'!$R99:$R102)</f>
        <v>8.5471947181758531E-2</v>
      </c>
      <c r="AS100" s="40">
        <f>SUM('Valores Correntes'!M99:M102)/SUM('Valores Correntes'!$R99:$R102)</f>
        <v>0.15115632048782829</v>
      </c>
      <c r="AT100" s="40">
        <f>SUM('Valores Correntes'!N99:N102)/SUM('Valores Correntes'!$R99:$R102)</f>
        <v>0.15121939598907128</v>
      </c>
      <c r="AU100" s="40">
        <f>SUM('Valores Correntes'!O99:O102)/SUM('Valores Correntes'!$R99:$R102)</f>
        <v>0.62648647243975841</v>
      </c>
      <c r="AV100" s="40">
        <f>SUM('Valores Correntes'!P99:P102)/SUM('Valores Correntes'!$R99:$R102)</f>
        <v>0.86963282723208479</v>
      </c>
      <c r="AW100" s="40">
        <f>SUM('Valores Correntes'!Q99:Q102)/SUM('Valores Correntes'!$R99:$R102)</f>
        <v>0.13036717276791535</v>
      </c>
      <c r="AY100" s="4" t="s">
        <v>22</v>
      </c>
    </row>
    <row r="101" spans="2:51" x14ac:dyDescent="0.3">
      <c r="B101" s="4" t="s">
        <v>21</v>
      </c>
      <c r="C101" s="40">
        <f>SUM('Valores Correntes'!S100:S103)/SUM('Valores Correntes'!$R100:$R103)</f>
        <v>0.63523751030916498</v>
      </c>
      <c r="D101" s="40">
        <f>SUM('Valores Correntes'!T100:T103)/SUM('Valores Correntes'!$R100:$R103)</f>
        <v>0.20238969372438237</v>
      </c>
      <c r="E101" s="40">
        <f t="shared" si="5"/>
        <v>0.156346240206651</v>
      </c>
      <c r="F101" s="40">
        <f>SUM('Valores Correntes'!U100:U103)/SUM('Valores Correntes'!$R100:$R103)</f>
        <v>0.15695844847414386</v>
      </c>
      <c r="G101" s="40">
        <f>SUM('Valores Correntes'!V100:V103)/SUM('Valores Correntes'!$R100:$R103)</f>
        <v>-6.1220826749286536E-4</v>
      </c>
      <c r="H101" s="40">
        <f>SUM('Valores Correntes'!W100:W103)/SUM('Valores Correntes'!$R100:$R103)</f>
        <v>0.15893055692231134</v>
      </c>
      <c r="I101" s="40">
        <f>SUM('Valores Correntes'!X100:X103)/SUM('Valores Correntes'!$R100:$R103)</f>
        <v>0.15290400116250985</v>
      </c>
      <c r="J101" s="40">
        <f>(SUM('Valores Correntes'!W100:W103)-SUM('Valores Correntes'!X100:X103))/SUM('Valores Correntes'!R100:R103)</f>
        <v>6.0265557598014876E-3</v>
      </c>
      <c r="K101" s="41">
        <f>SUM('Valores Correntes'!R100:R103)/SUM('Valores Correntes'!R96:R99)-1</f>
        <v>2.5987464341266753E-2</v>
      </c>
      <c r="L101" t="str">
        <f t="shared" si="7"/>
        <v>2020.III</v>
      </c>
      <c r="M101" s="41">
        <f t="shared" si="8"/>
        <v>2.5987464341266503E-2</v>
      </c>
      <c r="N101" s="39">
        <f>C97*(SUM('Valores Correntes'!S100:S103)/SUM('Valores Correntes'!S96:S99)-1)</f>
        <v>1.3552309243907731E-3</v>
      </c>
      <c r="O101" s="39">
        <f>D97*(SUM('Valores Correntes'!T100:T103)/SUM('Valores Correntes'!T96:T99)-1)</f>
        <v>7.9398597840634154E-3</v>
      </c>
      <c r="P101" s="39">
        <f>F97*(SUM('Valores Correntes'!U100:U103)/SUM('Valores Correntes'!U96:U99)-1)</f>
        <v>6.4155812010812767E-3</v>
      </c>
      <c r="Q101" s="39">
        <f>G97*(SUM('Valores Correntes'!V100:V103)/SUM('Valores Correntes'!V96:V99)-1)</f>
        <v>7.6794071520401997E-4</v>
      </c>
      <c r="R101" s="39">
        <f>H97*(SUM('Valores Correntes'!W100:W103)/SUM('Valores Correntes'!W96:W99)-1)</f>
        <v>1.9141283670038391E-2</v>
      </c>
      <c r="S101" s="39">
        <f>I97*(SUM('Valores Correntes'!X100:X103)/SUM('Valores Correntes'!X96:X99)-1)</f>
        <v>9.6324319535113917E-3</v>
      </c>
      <c r="T101" s="40">
        <f>((SUM('Valores Correntes'!W100:W103)-SUM('Valores Correntes'!X100:X103))/(SUM('Valores Correntes'!W96:W99)-SUM('Valores Correntes'!X96:X99))-1)*J97</f>
        <v>9.5088517165270205E-3</v>
      </c>
      <c r="U101" s="40">
        <v>1.9E-2</v>
      </c>
      <c r="W101" t="s">
        <v>21</v>
      </c>
      <c r="X101" s="40">
        <f>SUM('Valores Correntes'!S100:S103)/SUM('Valores Correntes'!$R100:$R103)</f>
        <v>0.63523751030916498</v>
      </c>
      <c r="Y101" s="40">
        <f>SUM('Valores Correntes'!T100:T103)/SUM('Valores Correntes'!$R100:$R103)</f>
        <v>0.20238969372438237</v>
      </c>
      <c r="Z101" s="40">
        <f t="shared" si="6"/>
        <v>0.156346240206651</v>
      </c>
      <c r="AA101" s="40">
        <f>SUM('Valores Correntes'!U100:U103)/SUM('Valores Correntes'!$R100:$R103)</f>
        <v>0.15695844847414386</v>
      </c>
      <c r="AB101" s="40">
        <f>SUM('Valores Correntes'!V100:V103)/SUM('Valores Correntes'!$R100:$R103)</f>
        <v>-6.1220826749286536E-4</v>
      </c>
      <c r="AC101" s="40">
        <f>SUM('Valores Correntes'!W100:W103)/SUM('Valores Correntes'!$R100:$R103)</f>
        <v>0.15893055692231134</v>
      </c>
      <c r="AD101" s="40">
        <f>SUM('Valores Correntes'!X100:X103)/SUM('Valores Correntes'!$R100:$R103)</f>
        <v>0.15290400116250985</v>
      </c>
      <c r="AE101" s="40">
        <f>(SUM('Valores Correntes'!W100:W103)-SUM('Valores Correntes'!X100:X103))/SUM('Valores Correntes'!R100:R103)</f>
        <v>6.0265557598014876E-3</v>
      </c>
      <c r="AG101" s="4" t="s">
        <v>21</v>
      </c>
      <c r="AH101" s="40">
        <f>SUM('Valores Correntes'!B100:B103)/SUM('Valores Correntes'!$R100:$R103)</f>
        <v>5.5469174404100825E-2</v>
      </c>
      <c r="AI101" s="40">
        <f>SUM('Valores Correntes'!C100:C103)/SUM('Valores Correntes'!$R100:$R103)</f>
        <v>2.4714061723141775E-2</v>
      </c>
      <c r="AJ101" s="40">
        <f>SUM('Valores Correntes'!D100:D103)/SUM('Valores Correntes'!$R100:$R103)</f>
        <v>0.10512921050575588</v>
      </c>
      <c r="AK101" s="40">
        <f>SUM('Valores Correntes'!E100:E103)/SUM('Valores Correntes'!$R100:$R103)</f>
        <v>2.7957828888815362E-2</v>
      </c>
      <c r="AL101" s="40">
        <f>SUM('Valores Correntes'!F100:F103)/SUM('Valores Correntes'!$R100:$R103)</f>
        <v>3.5421268424980314E-2</v>
      </c>
      <c r="AM101" s="40">
        <f>SUM('Valores Correntes'!G100:G103)/SUM('Valores Correntes'!$R100:$R103)</f>
        <v>0.19322236954269331</v>
      </c>
      <c r="AN101" s="40">
        <f>SUM('Valores Correntes'!H100:H103)/SUM('Valores Correntes'!$R100:$R103)</f>
        <v>0.10745487638152959</v>
      </c>
      <c r="AO101" s="40">
        <f>SUM('Valores Correntes'!I100:I103)/SUM('Valores Correntes'!$R100:$R103)</f>
        <v>3.5699704150148351E-2</v>
      </c>
      <c r="AP101" s="40">
        <f>SUM('Valores Correntes'!J100:J103)/SUM('Valores Correntes'!$R100:$R103)</f>
        <v>3.0936094058828887E-2</v>
      </c>
      <c r="AQ101" s="40">
        <f>SUM('Valores Correntes'!K100:K103)/SUM('Valores Correntes'!$R100:$R103)</f>
        <v>6.2635589352161611E-2</v>
      </c>
      <c r="AR101" s="40">
        <f>SUM('Valores Correntes'!L100:L103)/SUM('Valores Correntes'!$R100:$R103)</f>
        <v>8.6178942893528551E-2</v>
      </c>
      <c r="AS101" s="40">
        <f>SUM('Valores Correntes'!M100:M103)/SUM('Valores Correntes'!$R100:$R103)</f>
        <v>0.14632115755548522</v>
      </c>
      <c r="AT101" s="40">
        <f>SUM('Valores Correntes'!N100:N103)/SUM('Valores Correntes'!$R100:$R103)</f>
        <v>0.15123525384933567</v>
      </c>
      <c r="AU101" s="40">
        <f>SUM('Valores Correntes'!O100:O103)/SUM('Valores Correntes'!$R100:$R103)</f>
        <v>0.62046161824101798</v>
      </c>
      <c r="AV101" s="40">
        <f>SUM('Valores Correntes'!P100:P103)/SUM('Valores Correntes'!$R100:$R103)</f>
        <v>0.86915316218781213</v>
      </c>
      <c r="AW101" s="40">
        <f>SUM('Valores Correntes'!Q100:Q103)/SUM('Valores Correntes'!$R100:$R103)</f>
        <v>0.13084683781218784</v>
      </c>
      <c r="AY101" s="4" t="s">
        <v>21</v>
      </c>
    </row>
    <row r="102" spans="2:51" x14ac:dyDescent="0.3">
      <c r="B102" s="4" t="s">
        <v>20</v>
      </c>
      <c r="C102" s="40">
        <f>SUM('Valores Correntes'!S101:S104)/SUM('Valores Correntes'!$R101:$R104)</f>
        <v>0.63144000905345665</v>
      </c>
      <c r="D102" s="40">
        <f>SUM('Valores Correntes'!T101:T104)/SUM('Valores Correntes'!$R101:$R104)</f>
        <v>0.20135153014655821</v>
      </c>
      <c r="E102" s="40">
        <f t="shared" si="5"/>
        <v>0.16115820604405806</v>
      </c>
      <c r="F102" s="40">
        <f>SUM('Valores Correntes'!U101:U104)/SUM('Valores Correntes'!$R101:$R104)</f>
        <v>0.1656102156246059</v>
      </c>
      <c r="G102" s="40">
        <f>SUM('Valores Correntes'!V101:V104)/SUM('Valores Correntes'!$R101:$R104)</f>
        <v>-4.4520095805478483E-3</v>
      </c>
      <c r="H102" s="40">
        <f>SUM('Valores Correntes'!W101:W104)/SUM('Valores Correntes'!$R101:$R104)</f>
        <v>0.16453552009970876</v>
      </c>
      <c r="I102" s="40">
        <f>SUM('Valores Correntes'!X101:X104)/SUM('Valores Correntes'!$R101:$R104)</f>
        <v>0.15848526534378166</v>
      </c>
      <c r="J102" s="40">
        <f>(SUM('Valores Correntes'!W101:W104)-SUM('Valores Correntes'!X101:X104))/SUM('Valores Correntes'!R101:R104)</f>
        <v>6.0502547559270984E-3</v>
      </c>
      <c r="K102" s="41">
        <f>SUM('Valores Correntes'!R101:R104)/SUM('Valores Correntes'!R97:R100)-1</f>
        <v>2.9836526262540852E-2</v>
      </c>
      <c r="L102" t="str">
        <f t="shared" si="7"/>
        <v>2020.IV</v>
      </c>
      <c r="M102" s="41">
        <f t="shared" si="8"/>
        <v>2.9836526262540786E-2</v>
      </c>
      <c r="N102" s="39">
        <f>C98*(SUM('Valores Correntes'!S101:S104)/SUM('Valores Correntes'!S97:S100)-1)</f>
        <v>-1.1604885237137884E-3</v>
      </c>
      <c r="O102" s="39">
        <f>D98*(SUM('Valores Correntes'!T101:T104)/SUM('Valores Correntes'!T97:T100)-1)</f>
        <v>7.5233474918362606E-3</v>
      </c>
      <c r="P102" s="39">
        <f>F98*(SUM('Valores Correntes'!U101:U104)/SUM('Valores Correntes'!U97:U100)-1)</f>
        <v>1.5839751729080462E-2</v>
      </c>
      <c r="Q102" s="39">
        <f>G98*(SUM('Valores Correntes'!V101:V104)/SUM('Valores Correntes'!V97:V100)-1)</f>
        <v>-5.0410526546741446E-3</v>
      </c>
      <c r="R102" s="39">
        <f>H98*(SUM('Valores Correntes'!W101:W104)/SUM('Valores Correntes'!W97:W100)-1)</f>
        <v>2.8215496557189874E-2</v>
      </c>
      <c r="S102" s="39">
        <f>I98*(SUM('Valores Correntes'!X101:X104)/SUM('Valores Correntes'!X97:X100)-1)</f>
        <v>1.5540528337177863E-2</v>
      </c>
      <c r="T102" s="40">
        <f>((SUM('Valores Correntes'!W101:W104)-SUM('Valores Correntes'!X101:X104))/(SUM('Valores Correntes'!W97:W100)-SUM('Valores Correntes'!X97:X100))-1)*J98</f>
        <v>1.2674968220012E-2</v>
      </c>
      <c r="U102" s="40">
        <v>1.9E-2</v>
      </c>
      <c r="W102" t="s">
        <v>20</v>
      </c>
      <c r="X102" s="40">
        <f>SUM('Valores Correntes'!S101:S104)/SUM('Valores Correntes'!$R101:$R104)</f>
        <v>0.63144000905345665</v>
      </c>
      <c r="Y102" s="40">
        <f>SUM('Valores Correntes'!T101:T104)/SUM('Valores Correntes'!$R101:$R104)</f>
        <v>0.20135153014655821</v>
      </c>
      <c r="Z102" s="40">
        <f t="shared" si="6"/>
        <v>0.16115820604405806</v>
      </c>
      <c r="AA102" s="40">
        <f>SUM('Valores Correntes'!U101:U104)/SUM('Valores Correntes'!$R101:$R104)</f>
        <v>0.1656102156246059</v>
      </c>
      <c r="AB102" s="40">
        <f>SUM('Valores Correntes'!V101:V104)/SUM('Valores Correntes'!$R101:$R104)</f>
        <v>-4.4520095805478483E-3</v>
      </c>
      <c r="AC102" s="40">
        <f>SUM('Valores Correntes'!W101:W104)/SUM('Valores Correntes'!$R101:$R104)</f>
        <v>0.16453552009970876</v>
      </c>
      <c r="AD102" s="40">
        <f>SUM('Valores Correntes'!X101:X104)/SUM('Valores Correntes'!$R101:$R104)</f>
        <v>0.15848526534378166</v>
      </c>
      <c r="AE102" s="40">
        <f>(SUM('Valores Correntes'!W101:W104)-SUM('Valores Correntes'!X101:X104))/SUM('Valores Correntes'!R101:R104)</f>
        <v>6.0502547559270984E-3</v>
      </c>
      <c r="AG102" s="4" t="s">
        <v>20</v>
      </c>
      <c r="AH102" s="40">
        <f>SUM('Valores Correntes'!B101:B104)/SUM('Valores Correntes'!$R101:$R104)</f>
        <v>5.7114851151591907E-2</v>
      </c>
      <c r="AI102" s="40">
        <f>SUM('Valores Correntes'!C101:C104)/SUM('Valores Correntes'!$R101:$R104)</f>
        <v>2.5443528738580828E-2</v>
      </c>
      <c r="AJ102" s="40">
        <f>SUM('Valores Correntes'!D101:D104)/SUM('Valores Correntes'!$R101:$R104)</f>
        <v>0.10692931568083019</v>
      </c>
      <c r="AK102" s="40">
        <f>SUM('Valores Correntes'!E101:E104)/SUM('Valores Correntes'!$R101:$R104)</f>
        <v>2.7480036060876741E-2</v>
      </c>
      <c r="AL102" s="40">
        <f>SUM('Valores Correntes'!F101:F104)/SUM('Valores Correntes'!$R101:$R104)</f>
        <v>3.5208303417236166E-2</v>
      </c>
      <c r="AM102" s="40">
        <f>SUM('Valores Correntes'!G101:G104)/SUM('Valores Correntes'!$R101:$R104)</f>
        <v>0.19506118389752394</v>
      </c>
      <c r="AN102" s="40">
        <f>SUM('Valores Correntes'!H101:H104)/SUM('Valores Correntes'!$R101:$R104)</f>
        <v>0.10846119707372072</v>
      </c>
      <c r="AO102" s="40">
        <f>SUM('Valores Correntes'!I101:I104)/SUM('Valores Correntes'!$R101:$R104)</f>
        <v>3.5907157749557425E-2</v>
      </c>
      <c r="AP102" s="40">
        <f>SUM('Valores Correntes'!J101:J104)/SUM('Valores Correntes'!$R101:$R104)</f>
        <v>3.1220312976850136E-2</v>
      </c>
      <c r="AQ102" s="40">
        <f>SUM('Valores Correntes'!K101:K104)/SUM('Valores Correntes'!$R101:$R104)</f>
        <v>5.9733780909591756E-2</v>
      </c>
      <c r="AR102" s="40">
        <f>SUM('Valores Correntes'!L101:L104)/SUM('Valores Correntes'!$R101:$R104)</f>
        <v>8.6208638891658154E-2</v>
      </c>
      <c r="AS102" s="40">
        <f>SUM('Valores Correntes'!M101:M104)/SUM('Valores Correntes'!$R101:$R104)</f>
        <v>0.14223578466117845</v>
      </c>
      <c r="AT102" s="40">
        <f>SUM('Valores Correntes'!N101:N104)/SUM('Valores Correntes'!$R101:$R104)</f>
        <v>0.15071757414939158</v>
      </c>
      <c r="AU102" s="40">
        <f>SUM('Valores Correntes'!O101:O104)/SUM('Valores Correntes'!$R101:$R104)</f>
        <v>0.6144844464119481</v>
      </c>
      <c r="AV102" s="40">
        <f>SUM('Valores Correntes'!P101:P104)/SUM('Valores Correntes'!$R101:$R104)</f>
        <v>0.86666048146106411</v>
      </c>
      <c r="AW102" s="40">
        <f>SUM('Valores Correntes'!Q101:Q104)/SUM('Valores Correntes'!$R101:$R104)</f>
        <v>0.13333951853893586</v>
      </c>
      <c r="AY102" s="4" t="s">
        <v>20</v>
      </c>
    </row>
    <row r="103" spans="2:51" x14ac:dyDescent="0.3">
      <c r="B103" s="3" t="s">
        <v>19</v>
      </c>
      <c r="C103" s="40">
        <f>SUM('Valores Correntes'!S102:S105)/SUM('Valores Correntes'!$R102:$R105)</f>
        <v>0.61797680886741935</v>
      </c>
      <c r="D103" s="40">
        <f>SUM('Valores Correntes'!T102:T105)/SUM('Valores Correntes'!$R102:$R105)</f>
        <v>0.19591034366020865</v>
      </c>
      <c r="E103" s="40">
        <f t="shared" si="5"/>
        <v>0.18153605123919106</v>
      </c>
      <c r="F103" s="40">
        <f>SUM('Valores Correntes'!U102:U105)/SUM('Valores Correntes'!$R102:$R105)</f>
        <v>0.17155142147248414</v>
      </c>
      <c r="G103" s="40">
        <f>SUM('Valores Correntes'!V102:V105)/SUM('Valores Correntes'!$R102:$R105)</f>
        <v>9.9846297667069081E-3</v>
      </c>
      <c r="H103" s="40">
        <f>SUM('Valores Correntes'!W102:W105)/SUM('Valores Correntes'!$R102:$R105)</f>
        <v>0.17058708980789355</v>
      </c>
      <c r="I103" s="40">
        <f>SUM('Valores Correntes'!X102:X105)/SUM('Valores Correntes'!$R102:$R105)</f>
        <v>0.16601029357471245</v>
      </c>
      <c r="J103" s="40">
        <f>(SUM('Valores Correntes'!W102:W105)-SUM('Valores Correntes'!X102:X105))/SUM('Valores Correntes'!R102:R105)</f>
        <v>4.5767962331810901E-3</v>
      </c>
      <c r="K103" s="41">
        <f>SUM('Valores Correntes'!R102:R105)/SUM('Valores Correntes'!R98:R101)-1</f>
        <v>5.3135732247790335E-2</v>
      </c>
      <c r="L103" t="str">
        <f t="shared" si="7"/>
        <v>2021.I</v>
      </c>
      <c r="M103" s="41">
        <f t="shared" si="8"/>
        <v>5.3135732247790307E-2</v>
      </c>
      <c r="N103" s="39">
        <f>C99*(SUM('Valores Correntes'!S102:S105)/SUM('Valores Correntes'!S98:S101)-1)</f>
        <v>1.4935523635224023E-3</v>
      </c>
      <c r="O103" s="39">
        <f>D99*(SUM('Valores Correntes'!T102:T105)/SUM('Valores Correntes'!T98:T101)-1)</f>
        <v>7.8380285846556333E-3</v>
      </c>
      <c r="P103" s="39">
        <f>F99*(SUM('Valores Correntes'!U102:U105)/SUM('Valores Correntes'!U98:U101)-1)</f>
        <v>2.3093250151258762E-2</v>
      </c>
      <c r="Q103" s="39">
        <f>G99*(SUM('Valores Correntes'!V102:V105)/SUM('Valores Correntes'!V98:V101)-1)</f>
        <v>6.2185841362741075E-3</v>
      </c>
      <c r="R103" s="39">
        <f>H99*(SUM('Valores Correntes'!W102:W105)/SUM('Valores Correntes'!W98:W101)-1)</f>
        <v>3.6599178352687139E-2</v>
      </c>
      <c r="S103" s="39">
        <f>I99*(SUM('Valores Correntes'!X102:X105)/SUM('Valores Correntes'!X98:X101)-1)</f>
        <v>2.2106861340607718E-2</v>
      </c>
      <c r="T103" s="40">
        <f>((SUM('Valores Correntes'!W102:W105)-SUM('Valores Correntes'!X102:X105))/(SUM('Valores Correntes'!W98:W101)-SUM('Valores Correntes'!X98:X101))-1)*J99</f>
        <v>1.4492317012079403E-2</v>
      </c>
      <c r="U103" s="40">
        <v>2.23E-2</v>
      </c>
      <c r="W103" t="s">
        <v>19</v>
      </c>
      <c r="X103" s="40">
        <f>SUM('Valores Correntes'!S102:S105)/SUM('Valores Correntes'!$R102:$R105)</f>
        <v>0.61797680886741935</v>
      </c>
      <c r="Y103" s="40">
        <f>SUM('Valores Correntes'!T102:T105)/SUM('Valores Correntes'!$R102:$R105)</f>
        <v>0.19591034366020865</v>
      </c>
      <c r="Z103" s="40">
        <f t="shared" si="6"/>
        <v>0.18153605123919106</v>
      </c>
      <c r="AA103" s="40">
        <f>SUM('Valores Correntes'!U102:U105)/SUM('Valores Correntes'!$R102:$R105)</f>
        <v>0.17155142147248414</v>
      </c>
      <c r="AB103" s="40">
        <f>SUM('Valores Correntes'!V102:V105)/SUM('Valores Correntes'!$R102:$R105)</f>
        <v>9.9846297667069081E-3</v>
      </c>
      <c r="AC103" s="40">
        <f>SUM('Valores Correntes'!W102:W105)/SUM('Valores Correntes'!$R102:$R105)</f>
        <v>0.17058708980789355</v>
      </c>
      <c r="AD103" s="40">
        <f>SUM('Valores Correntes'!X102:X105)/SUM('Valores Correntes'!$R102:$R105)</f>
        <v>0.16601029357471245</v>
      </c>
      <c r="AE103" s="40">
        <f>(SUM('Valores Correntes'!W102:W105)-SUM('Valores Correntes'!X102:X105))/SUM('Valores Correntes'!R102:R105)</f>
        <v>4.5767962331810901E-3</v>
      </c>
      <c r="AG103" s="3" t="s">
        <v>19</v>
      </c>
      <c r="AH103" s="40">
        <f>SUM('Valores Correntes'!B102:B105)/SUM('Valores Correntes'!$R102:$R105)</f>
        <v>6.963136211448881E-2</v>
      </c>
      <c r="AI103" s="40">
        <f>SUM('Valores Correntes'!C102:C105)/SUM('Valores Correntes'!$R102:$R105)</f>
        <v>2.8703407527626183E-2</v>
      </c>
      <c r="AJ103" s="40">
        <f>SUM('Valores Correntes'!D102:D105)/SUM('Valores Correntes'!$R102:$R105)</f>
        <v>0.10977896660799491</v>
      </c>
      <c r="AK103" s="40">
        <f>SUM('Valores Correntes'!E102:E105)/SUM('Valores Correntes'!$R102:$R105)</f>
        <v>2.6572191557165434E-2</v>
      </c>
      <c r="AL103" s="40">
        <f>SUM('Valores Correntes'!F102:F105)/SUM('Valores Correntes'!$R102:$R105)</f>
        <v>3.4306378872388653E-2</v>
      </c>
      <c r="AM103" s="40">
        <f>SUM('Valores Correntes'!G102:G105)/SUM('Valores Correntes'!$R102:$R105)</f>
        <v>0.19936094456517517</v>
      </c>
      <c r="AN103" s="40">
        <f>SUM('Valores Correntes'!H102:H105)/SUM('Valores Correntes'!$R102:$R105)</f>
        <v>0.10702637271818431</v>
      </c>
      <c r="AO103" s="40">
        <f>SUM('Valores Correntes'!I102:I105)/SUM('Valores Correntes'!$R102:$R105)</f>
        <v>3.575462766624881E-2</v>
      </c>
      <c r="AP103" s="40">
        <f>SUM('Valores Correntes'!J102:J105)/SUM('Valores Correntes'!$R102:$R105)</f>
        <v>3.0678294648963062E-2</v>
      </c>
      <c r="AQ103" s="40">
        <f>SUM('Valores Correntes'!K102:K105)/SUM('Valores Correntes'!$R102:$R105)</f>
        <v>5.6740904288860201E-2</v>
      </c>
      <c r="AR103" s="40">
        <f>SUM('Valores Correntes'!L102:L105)/SUM('Valores Correntes'!$R102:$R105)</f>
        <v>8.4445483721444295E-2</v>
      </c>
      <c r="AS103" s="40">
        <f>SUM('Valores Correntes'!M102:M105)/SUM('Valores Correntes'!$R102:$R105)</f>
        <v>0.13618363934803163</v>
      </c>
      <c r="AT103" s="40">
        <f>SUM('Valores Correntes'!N102:N105)/SUM('Valores Correntes'!$R102:$R105)</f>
        <v>0.14664321959970217</v>
      </c>
      <c r="AU103" s="40">
        <f>SUM('Valores Correntes'!O102:O105)/SUM('Valores Correntes'!$R102:$R105)</f>
        <v>0.59747254199143462</v>
      </c>
      <c r="AV103" s="40">
        <f>SUM('Valores Correntes'!P102:P105)/SUM('Valores Correntes'!$R102:$R105)</f>
        <v>0.86646484867109852</v>
      </c>
      <c r="AW103" s="40">
        <f>SUM('Valores Correntes'!Q102:Q105)/SUM('Valores Correntes'!$R102:$R105)</f>
        <v>0.13353515132890148</v>
      </c>
      <c r="AY103" s="3" t="s">
        <v>19</v>
      </c>
    </row>
    <row r="104" spans="2:51" x14ac:dyDescent="0.3">
      <c r="B104" s="3" t="s">
        <v>18</v>
      </c>
      <c r="C104" s="40">
        <f>SUM('Valores Correntes'!S103:S106)/SUM('Valores Correntes'!$R103:$R106)</f>
        <v>0.61331380026472349</v>
      </c>
      <c r="D104" s="40">
        <f>SUM('Valores Correntes'!T103:T106)/SUM('Valores Correntes'!$R103:$R106)</f>
        <v>0.18886144655974019</v>
      </c>
      <c r="E104" s="40">
        <f t="shared" si="5"/>
        <v>0.18851971673577289</v>
      </c>
      <c r="F104" s="40">
        <f>SUM('Valores Correntes'!U103:U106)/SUM('Valores Correntes'!$R103:$R106)</f>
        <v>0.176496652788877</v>
      </c>
      <c r="G104" s="40">
        <f>SUM('Valores Correntes'!V103:V106)/SUM('Valores Correntes'!$R103:$R106)</f>
        <v>1.2023063946895899E-2</v>
      </c>
      <c r="H104" s="40">
        <f>SUM('Valores Correntes'!W103:W106)/SUM('Valores Correntes'!$R103:$R106)</f>
        <v>0.17996715237051295</v>
      </c>
      <c r="I104" s="40">
        <f>SUM('Valores Correntes'!X103:X106)/SUM('Valores Correntes'!$R103:$R106)</f>
        <v>0.1706621159307494</v>
      </c>
      <c r="J104" s="40">
        <f>(SUM('Valores Correntes'!W103:W106)-SUM('Valores Correntes'!X103:X106))/SUM('Valores Correntes'!R103:R106)</f>
        <v>9.305036439763532E-3</v>
      </c>
      <c r="K104" s="41">
        <f>SUM('Valores Correntes'!R103:R106)/SUM('Valores Correntes'!R99:R102)-1</f>
        <v>0.12436019334788462</v>
      </c>
      <c r="L104" t="str">
        <f t="shared" si="7"/>
        <v>2021.II</v>
      </c>
      <c r="M104" s="41">
        <f t="shared" si="8"/>
        <v>0.12436019334788483</v>
      </c>
      <c r="N104" s="39">
        <f>C100*(SUM('Valores Correntes'!S103:S106)/SUM('Valores Correntes'!S99:S102)-1)</f>
        <v>4.8066128580795849E-2</v>
      </c>
      <c r="O104" s="39">
        <f>D100*(SUM('Valores Correntes'!T103:T106)/SUM('Valores Correntes'!T99:T102)-1)</f>
        <v>9.9307611085947163E-3</v>
      </c>
      <c r="P104" s="39">
        <f>F100*(SUM('Valores Correntes'!U103:U106)/SUM('Valores Correntes'!U99:U102)-1)</f>
        <v>4.1464599676742077E-2</v>
      </c>
      <c r="Q104" s="39">
        <f>G100*(SUM('Valores Correntes'!V103:V106)/SUM('Valores Correntes'!V99:V102)-1)</f>
        <v>1.0590492599795507E-2</v>
      </c>
      <c r="R104" s="39">
        <f>H100*(SUM('Valores Correntes'!W103:W106)/SUM('Valores Correntes'!W99:W102)-1)</f>
        <v>4.9939333671939264E-2</v>
      </c>
      <c r="S104" s="39">
        <f>I100*(SUM('Valores Correntes'!X103:X106)/SUM('Valores Correntes'!X99:X102)-1)</f>
        <v>3.5631122289982581E-2</v>
      </c>
      <c r="T104" s="40">
        <f>((SUM('Valores Correntes'!W103:W106)-SUM('Valores Correntes'!X103:X106))/(SUM('Valores Correntes'!W99:W102)-SUM('Valores Correntes'!X99:X102))-1)*J100</f>
        <v>1.4308211381956678E-2</v>
      </c>
      <c r="U104" s="40">
        <v>3.7599999999999995E-2</v>
      </c>
      <c r="W104" t="s">
        <v>18</v>
      </c>
      <c r="X104" s="40">
        <f>SUM('Valores Correntes'!S103:S106)/SUM('Valores Correntes'!$R103:$R106)</f>
        <v>0.61331380026472349</v>
      </c>
      <c r="Y104" s="40">
        <f>SUM('Valores Correntes'!T103:T106)/SUM('Valores Correntes'!$R103:$R106)</f>
        <v>0.18886144655974019</v>
      </c>
      <c r="Z104" s="40">
        <f t="shared" si="6"/>
        <v>0.18851971673577289</v>
      </c>
      <c r="AA104" s="40">
        <f>SUM('Valores Correntes'!U103:U106)/SUM('Valores Correntes'!$R103:$R106)</f>
        <v>0.176496652788877</v>
      </c>
      <c r="AB104" s="40">
        <f>SUM('Valores Correntes'!V103:V106)/SUM('Valores Correntes'!$R103:$R106)</f>
        <v>1.2023063946895899E-2</v>
      </c>
      <c r="AC104" s="40">
        <f>SUM('Valores Correntes'!W103:W106)/SUM('Valores Correntes'!$R103:$R106)</f>
        <v>0.17996715237051295</v>
      </c>
      <c r="AD104" s="40">
        <f>SUM('Valores Correntes'!X103:X106)/SUM('Valores Correntes'!$R103:$R106)</f>
        <v>0.1706621159307494</v>
      </c>
      <c r="AE104" s="40">
        <f>(SUM('Valores Correntes'!W103:W106)-SUM('Valores Correntes'!X103:X106))/SUM('Valores Correntes'!R103:R106)</f>
        <v>9.305036439763532E-3</v>
      </c>
      <c r="AG104" s="3" t="s">
        <v>18</v>
      </c>
      <c r="AH104" s="40">
        <f>SUM('Valores Correntes'!B103:B106)/SUM('Valores Correntes'!$R103:$R106)</f>
        <v>7.0735857535814475E-2</v>
      </c>
      <c r="AI104" s="40">
        <f>SUM('Valores Correntes'!C103:C106)/SUM('Valores Correntes'!$R103:$R106)</f>
        <v>3.5793655845377643E-2</v>
      </c>
      <c r="AJ104" s="40">
        <f>SUM('Valores Correntes'!D103:D106)/SUM('Valores Correntes'!$R103:$R106)</f>
        <v>0.11282235032949042</v>
      </c>
      <c r="AK104" s="40">
        <f>SUM('Valores Correntes'!E103:E106)/SUM('Valores Correntes'!$R103:$R106)</f>
        <v>2.5318490910415048E-2</v>
      </c>
      <c r="AL104" s="40">
        <f>SUM('Valores Correntes'!F103:F106)/SUM('Valores Correntes'!$R103:$R106)</f>
        <v>3.261656221972551E-2</v>
      </c>
      <c r="AM104" s="40">
        <f>SUM('Valores Correntes'!G103:G106)/SUM('Valores Correntes'!$R103:$R106)</f>
        <v>0.20655105930500861</v>
      </c>
      <c r="AN104" s="40">
        <f>SUM('Valores Correntes'!H103:H106)/SUM('Valores Correntes'!$R103:$R106)</f>
        <v>0.10836551713408943</v>
      </c>
      <c r="AO104" s="40">
        <f>SUM('Valores Correntes'!I103:I106)/SUM('Valores Correntes'!$R103:$R106)</f>
        <v>3.5621019710282156E-2</v>
      </c>
      <c r="AP104" s="40">
        <f>SUM('Valores Correntes'!J103:J106)/SUM('Valores Correntes'!$R103:$R106)</f>
        <v>2.985196349012878E-2</v>
      </c>
      <c r="AQ104" s="40">
        <f>SUM('Valores Correntes'!K103:K106)/SUM('Valores Correntes'!$R103:$R106)</f>
        <v>5.2184072543594015E-2</v>
      </c>
      <c r="AR104" s="40">
        <f>SUM('Valores Correntes'!L103:L106)/SUM('Valores Correntes'!$R103:$R106)</f>
        <v>8.114179616006427E-2</v>
      </c>
      <c r="AS104" s="40">
        <f>SUM('Valores Correntes'!M103:M106)/SUM('Valores Correntes'!$R103:$R106)</f>
        <v>0.13367259948598939</v>
      </c>
      <c r="AT104" s="40">
        <f>SUM('Valores Correntes'!N103:N106)/SUM('Valores Correntes'!$R103:$R106)</f>
        <v>0.1408593461690047</v>
      </c>
      <c r="AU104" s="40">
        <f>SUM('Valores Correntes'!O103:O106)/SUM('Valores Correntes'!$R103:$R106)</f>
        <v>0.58169631469315286</v>
      </c>
      <c r="AV104" s="40">
        <f>SUM('Valores Correntes'!P103:P106)/SUM('Valores Correntes'!$R103:$R106)</f>
        <v>0.85898323153397593</v>
      </c>
      <c r="AW104" s="40">
        <f>SUM('Valores Correntes'!Q103:Q106)/SUM('Valores Correntes'!$R103:$R106)</f>
        <v>0.14101676846602407</v>
      </c>
      <c r="AY104" s="3" t="s">
        <v>18</v>
      </c>
    </row>
    <row r="105" spans="2:51" x14ac:dyDescent="0.3">
      <c r="B105" s="3" t="s">
        <v>17</v>
      </c>
      <c r="C105" s="40">
        <f>SUM('Valores Correntes'!S104:S107)/SUM('Valores Correntes'!$R104:$R107)</f>
        <v>0.61192483347325288</v>
      </c>
      <c r="D105" s="40">
        <f>SUM('Valores Correntes'!T104:T107)/SUM('Valores Correntes'!$R104:$R107)</f>
        <v>0.18568646624405871</v>
      </c>
      <c r="E105" s="40">
        <f t="shared" si="5"/>
        <v>0.19455796680551343</v>
      </c>
      <c r="F105" s="40">
        <f>SUM('Valores Correntes'!U104:U107)/SUM('Valores Correntes'!$R104:$R107)</f>
        <v>0.18087561211089642</v>
      </c>
      <c r="G105" s="40">
        <f>SUM('Valores Correntes'!V104:V107)/SUM('Valores Correntes'!$R104:$R107)</f>
        <v>1.3682354694617016E-2</v>
      </c>
      <c r="H105" s="40">
        <f>SUM('Valores Correntes'!W104:W107)/SUM('Valores Correntes'!$R104:$R107)</f>
        <v>0.18615896624199696</v>
      </c>
      <c r="I105" s="40">
        <f>SUM('Valores Correntes'!X104:X107)/SUM('Valores Correntes'!$R104:$R107)</f>
        <v>0.1783282327648219</v>
      </c>
      <c r="J105" s="40">
        <f>(SUM('Valores Correntes'!W104:W107)-SUM('Valores Correntes'!X104:X107))/SUM('Valores Correntes'!R104:R107)</f>
        <v>7.8307334771750784E-3</v>
      </c>
      <c r="K105" s="41">
        <f>SUM('Valores Correntes'!R104:R107)/SUM('Valores Correntes'!R100:R103)-1</f>
        <v>0.16607038023610166</v>
      </c>
      <c r="L105" t="str">
        <f t="shared" si="7"/>
        <v>2021.III</v>
      </c>
      <c r="M105" s="41">
        <f t="shared" si="8"/>
        <v>0.16607038023610196</v>
      </c>
      <c r="N105" s="39">
        <f>C101*(SUM('Valores Correntes'!S104:S107)/SUM('Valores Correntes'!S100:S103)-1)</f>
        <v>7.8309912934904233E-2</v>
      </c>
      <c r="O105" s="39">
        <f>D101*(SUM('Valores Correntes'!T104:T107)/SUM('Valores Correntes'!T100:T103)-1)</f>
        <v>1.4133794573525225E-2</v>
      </c>
      <c r="P105" s="39">
        <f>F101*(SUM('Valores Correntes'!U104:U107)/SUM('Valores Correntes'!U100:U103)-1)</f>
        <v>5.3955245315446758E-2</v>
      </c>
      <c r="Q105" s="39">
        <f>G101*(SUM('Valores Correntes'!V104:V107)/SUM('Valores Correntes'!V100:V103)-1)</f>
        <v>1.6566796808770139E-2</v>
      </c>
      <c r="R105" s="39">
        <f>H101*(SUM('Valores Correntes'!W104:W107)/SUM('Valores Correntes'!W100:W103)-1)</f>
        <v>5.8143899627853692E-2</v>
      </c>
      <c r="S105" s="39">
        <f>I101*(SUM('Valores Correntes'!X104:X107)/SUM('Valores Correntes'!X100:X103)-1)</f>
        <v>5.5039269024398041E-2</v>
      </c>
      <c r="T105" s="40">
        <f>((SUM('Valores Correntes'!W104:W107)-SUM('Valores Correntes'!X104:X107))/(SUM('Valores Correntes'!W100:W103)-SUM('Valores Correntes'!X100:X103))-1)*J101</f>
        <v>3.1046306034556263E-3</v>
      </c>
      <c r="U105" s="40">
        <v>5.4299999999999994E-2</v>
      </c>
      <c r="W105" t="s">
        <v>17</v>
      </c>
      <c r="X105" s="40">
        <f>SUM('Valores Correntes'!S104:S107)/SUM('Valores Correntes'!$R104:$R107)</f>
        <v>0.61192483347325288</v>
      </c>
      <c r="Y105" s="40">
        <f>SUM('Valores Correntes'!T104:T107)/SUM('Valores Correntes'!$R104:$R107)</f>
        <v>0.18568646624405871</v>
      </c>
      <c r="Z105" s="40">
        <f t="shared" si="6"/>
        <v>0.19455796680551343</v>
      </c>
      <c r="AA105" s="40">
        <f>SUM('Valores Correntes'!U104:U107)/SUM('Valores Correntes'!$R104:$R107)</f>
        <v>0.18087561211089642</v>
      </c>
      <c r="AB105" s="40">
        <f>SUM('Valores Correntes'!V104:V107)/SUM('Valores Correntes'!$R104:$R107)</f>
        <v>1.3682354694617016E-2</v>
      </c>
      <c r="AC105" s="40">
        <f>SUM('Valores Correntes'!W104:W107)/SUM('Valores Correntes'!$R104:$R107)</f>
        <v>0.18615896624199696</v>
      </c>
      <c r="AD105" s="40">
        <f>SUM('Valores Correntes'!X104:X107)/SUM('Valores Correntes'!$R104:$R107)</f>
        <v>0.1783282327648219</v>
      </c>
      <c r="AE105" s="40">
        <f>(SUM('Valores Correntes'!W104:W107)-SUM('Valores Correntes'!X104:X107))/SUM('Valores Correntes'!R104:R107)</f>
        <v>7.8307334771750784E-3</v>
      </c>
      <c r="AG105" s="3" t="s">
        <v>17</v>
      </c>
      <c r="AH105" s="40">
        <f>SUM('Valores Correntes'!B104:B107)/SUM('Valores Correntes'!$R104:$R107)</f>
        <v>6.8495800149825606E-2</v>
      </c>
      <c r="AI105" s="40">
        <f>SUM('Valores Correntes'!C104:C107)/SUM('Valores Correntes'!$R104:$R107)</f>
        <v>4.3051516000187959E-2</v>
      </c>
      <c r="AJ105" s="40">
        <f>SUM('Valores Correntes'!D104:D107)/SUM('Valores Correntes'!$R104:$R107)</f>
        <v>0.1159501121939254</v>
      </c>
      <c r="AK105" s="40">
        <f>SUM('Valores Correntes'!E104:E107)/SUM('Valores Correntes'!$R104:$R107)</f>
        <v>2.4779890475308212E-2</v>
      </c>
      <c r="AL105" s="40">
        <f>SUM('Valores Correntes'!F104:F107)/SUM('Valores Correntes'!$R104:$R107)</f>
        <v>3.1353496103941343E-2</v>
      </c>
      <c r="AM105" s="40">
        <f>SUM('Valores Correntes'!G104:G107)/SUM('Valores Correntes'!$R104:$R107)</f>
        <v>0.21513501477336291</v>
      </c>
      <c r="AN105" s="40">
        <f>SUM('Valores Correntes'!H104:H107)/SUM('Valores Correntes'!$R104:$R107)</f>
        <v>0.10819730990010905</v>
      </c>
      <c r="AO105" s="40">
        <f>SUM('Valores Correntes'!I104:I107)/SUM('Valores Correntes'!$R104:$R107)</f>
        <v>3.5200704845147757E-2</v>
      </c>
      <c r="AP105" s="40">
        <f>SUM('Valores Correntes'!J104:J107)/SUM('Valores Correntes'!$R104:$R107)</f>
        <v>2.946874485972038E-2</v>
      </c>
      <c r="AQ105" s="40">
        <f>SUM('Valores Correntes'!K104:K107)/SUM('Valores Correntes'!$R104:$R107)</f>
        <v>4.9123092618839341E-2</v>
      </c>
      <c r="AR105" s="40">
        <f>SUM('Valores Correntes'!L104:L107)/SUM('Valores Correntes'!$R104:$R107)</f>
        <v>7.8870335146712697E-2</v>
      </c>
      <c r="AS105" s="40">
        <f>SUM('Valores Correntes'!M104:M107)/SUM('Valores Correntes'!$R104:$R107)</f>
        <v>0.13485502158228488</v>
      </c>
      <c r="AT105" s="40">
        <f>SUM('Valores Correntes'!N104:N107)/SUM('Valores Correntes'!$R104:$R107)</f>
        <v>0.13739518605670725</v>
      </c>
      <c r="AU105" s="40">
        <f>SUM('Valores Correntes'!O104:O107)/SUM('Valores Correntes'!$R104:$R107)</f>
        <v>0.57311039500952143</v>
      </c>
      <c r="AV105" s="40">
        <f>SUM('Valores Correntes'!P104:P107)/SUM('Valores Correntes'!$R104:$R107)</f>
        <v>0.85674120993270997</v>
      </c>
      <c r="AW105" s="40">
        <f>SUM('Valores Correntes'!Q104:Q107)/SUM('Valores Correntes'!$R104:$R107)</f>
        <v>0.14325879006729014</v>
      </c>
      <c r="AY105" s="3" t="s">
        <v>17</v>
      </c>
    </row>
    <row r="106" spans="2:51" x14ac:dyDescent="0.3">
      <c r="B106" s="3" t="s">
        <v>16</v>
      </c>
      <c r="C106" s="40">
        <f>SUM('Valores Correntes'!S105:S108)/SUM('Valores Correntes'!$R105:$R108)</f>
        <v>0.61367996640476064</v>
      </c>
      <c r="D106" s="40">
        <f>SUM('Valores Correntes'!T105:T108)/SUM('Valores Correntes'!$R105:$R108)</f>
        <v>0.18547588360454675</v>
      </c>
      <c r="E106" s="40">
        <f t="shared" si="5"/>
        <v>0.19521885020933982</v>
      </c>
      <c r="F106" s="40">
        <f>SUM('Valores Correntes'!U105:U108)/SUM('Valores Correntes'!$R105:$R108)</f>
        <v>0.17917849053789681</v>
      </c>
      <c r="G106" s="40">
        <f>SUM('Valores Correntes'!V105:V108)/SUM('Valores Correntes'!$R105:$R108)</f>
        <v>1.6040359671443002E-2</v>
      </c>
      <c r="H106" s="40">
        <f>SUM('Valores Correntes'!W105:W108)/SUM('Valores Correntes'!$R105:$R108)</f>
        <v>0.19109430368696448</v>
      </c>
      <c r="I106" s="40">
        <f>SUM('Valores Correntes'!X105:X108)/SUM('Valores Correntes'!$R105:$R108)</f>
        <v>0.18546900390561175</v>
      </c>
      <c r="J106" s="40">
        <f>(SUM('Valores Correntes'!W105:W108)-SUM('Valores Correntes'!X105:X108))/SUM('Valores Correntes'!R105:R108)</f>
        <v>5.6252997813527501E-3</v>
      </c>
      <c r="K106" s="41">
        <f>SUM('Valores Correntes'!R105:R108)/SUM('Valores Correntes'!R101:R104)-1</f>
        <v>0.18431265132733365</v>
      </c>
      <c r="L106" t="str">
        <f t="shared" si="7"/>
        <v>2021.IV</v>
      </c>
      <c r="M106" s="41">
        <f t="shared" si="8"/>
        <v>0.18431265132733346</v>
      </c>
      <c r="N106" s="39">
        <f>C102*(SUM('Valores Correntes'!S105:S108)/SUM('Valores Correntes'!S101:S104)-1)</f>
        <v>9.5348939025834328E-2</v>
      </c>
      <c r="O106" s="39">
        <f>D102*(SUM('Valores Correntes'!T105:T108)/SUM('Valores Correntes'!T101:T104)-1)</f>
        <v>1.8309905322422503E-2</v>
      </c>
      <c r="P106" s="39">
        <f>F102*(SUM('Valores Correntes'!U105:U108)/SUM('Valores Correntes'!U101:U104)-1)</f>
        <v>4.6593137565160217E-2</v>
      </c>
      <c r="Q106" s="39">
        <f>G102*(SUM('Valores Correntes'!V105:V108)/SUM('Valores Correntes'!V101:V104)-1)</f>
        <v>2.3448810471278544E-2</v>
      </c>
      <c r="R106" s="39">
        <f>H102*(SUM('Valores Correntes'!W105:W108)/SUM('Valores Correntes'!W101:W104)-1)</f>
        <v>6.1779881353350781E-2</v>
      </c>
      <c r="S106" s="39">
        <f>I102*(SUM('Valores Correntes'!X105:X108)/SUM('Valores Correntes'!X101:X104)-1)</f>
        <v>6.1168022410712952E-2</v>
      </c>
      <c r="T106" s="40">
        <f>((SUM('Valores Correntes'!W105:W108)-SUM('Valores Correntes'!X105:X108))/(SUM('Valores Correntes'!W101:W104)-SUM('Valores Correntes'!X101:X104))-1)*J102</f>
        <v>6.1185894263784653E-4</v>
      </c>
      <c r="U106" s="40">
        <v>8.7599999999999997E-2</v>
      </c>
      <c r="W106" t="s">
        <v>16</v>
      </c>
      <c r="X106" s="40">
        <f>SUM('Valores Correntes'!S105:S108)/SUM('Valores Correntes'!$R105:$R108)</f>
        <v>0.61367996640476064</v>
      </c>
      <c r="Y106" s="40">
        <f>SUM('Valores Correntes'!T105:T108)/SUM('Valores Correntes'!$R105:$R108)</f>
        <v>0.18547588360454675</v>
      </c>
      <c r="Z106" s="40">
        <f t="shared" si="6"/>
        <v>0.19521885020933982</v>
      </c>
      <c r="AA106" s="40">
        <f>SUM('Valores Correntes'!U105:U108)/SUM('Valores Correntes'!$R105:$R108)</f>
        <v>0.17917849053789681</v>
      </c>
      <c r="AB106" s="40">
        <f>SUM('Valores Correntes'!V105:V108)/SUM('Valores Correntes'!$R105:$R108)</f>
        <v>1.6040359671443002E-2</v>
      </c>
      <c r="AC106" s="40">
        <f>SUM('Valores Correntes'!W105:W108)/SUM('Valores Correntes'!$R105:$R108)</f>
        <v>0.19109430368696448</v>
      </c>
      <c r="AD106" s="40">
        <f>SUM('Valores Correntes'!X105:X108)/SUM('Valores Correntes'!$R105:$R108)</f>
        <v>0.18546900390561175</v>
      </c>
      <c r="AE106" s="40">
        <f>(SUM('Valores Correntes'!W105:W108)-SUM('Valores Correntes'!X105:X108))/SUM('Valores Correntes'!R105:R108)</f>
        <v>5.6252997813527501E-3</v>
      </c>
      <c r="AG106" s="3" t="s">
        <v>16</v>
      </c>
      <c r="AH106" s="40">
        <f>SUM('Valores Correntes'!B105:B108)/SUM('Valores Correntes'!$R105:$R108)</f>
        <v>6.558762612073811E-2</v>
      </c>
      <c r="AI106" s="40">
        <f>SUM('Valores Correntes'!C105:C108)/SUM('Valores Correntes'!$R105:$R108)</f>
        <v>4.7143842168636423E-2</v>
      </c>
      <c r="AJ106" s="40">
        <f>SUM('Valores Correntes'!D105:D108)/SUM('Valores Correntes'!$R105:$R108)</f>
        <v>0.11904373011691177</v>
      </c>
      <c r="AK106" s="40">
        <f>SUM('Valores Correntes'!E105:E108)/SUM('Valores Correntes'!$R105:$R108)</f>
        <v>2.4520474707310506E-2</v>
      </c>
      <c r="AL106" s="40">
        <f>SUM('Valores Correntes'!F105:F108)/SUM('Valores Correntes'!$R105:$R108)</f>
        <v>3.0526704960801329E-2</v>
      </c>
      <c r="AM106" s="40">
        <f>SUM('Valores Correntes'!G105:G108)/SUM('Valores Correntes'!$R105:$R108)</f>
        <v>0.22123475195366005</v>
      </c>
      <c r="AN106" s="40">
        <f>SUM('Valores Correntes'!H105:H108)/SUM('Valores Correntes'!$R105:$R108)</f>
        <v>0.10715565727974363</v>
      </c>
      <c r="AO106" s="40">
        <f>SUM('Valores Correntes'!I105:I108)/SUM('Valores Correntes'!$R105:$R108)</f>
        <v>3.3736929590282252E-2</v>
      </c>
      <c r="AP106" s="40">
        <f>SUM('Valores Correntes'!J105:J108)/SUM('Valores Correntes'!$R105:$R108)</f>
        <v>2.9352733234432733E-2</v>
      </c>
      <c r="AQ106" s="40">
        <f>SUM('Valores Correntes'!K105:K108)/SUM('Valores Correntes'!$R105:$R108)</f>
        <v>4.9605077245739336E-2</v>
      </c>
      <c r="AR106" s="40">
        <f>SUM('Valores Correntes'!L105:L108)/SUM('Valores Correntes'!$R105:$R108)</f>
        <v>7.7613623921084243E-2</v>
      </c>
      <c r="AS106" s="40">
        <f>SUM('Valores Correntes'!M105:M108)/SUM('Valores Correntes'!$R105:$R108)</f>
        <v>0.13641274184884922</v>
      </c>
      <c r="AT106" s="40">
        <f>SUM('Valores Correntes'!N105:N108)/SUM('Valores Correntes'!$R105:$R108)</f>
        <v>0.1352570787637617</v>
      </c>
      <c r="AU106" s="40">
        <f>SUM('Valores Correntes'!O105:O108)/SUM('Valores Correntes'!$R105:$R108)</f>
        <v>0.56913384188389315</v>
      </c>
      <c r="AV106" s="40">
        <f>SUM('Valores Correntes'!P105:P108)/SUM('Valores Correntes'!$R105:$R108)</f>
        <v>0.8559562199582913</v>
      </c>
      <c r="AW106" s="40">
        <f>SUM('Valores Correntes'!Q105:Q108)/SUM('Valores Correntes'!$R105:$R108)</f>
        <v>0.14404378004170865</v>
      </c>
      <c r="AY106" s="3" t="s">
        <v>16</v>
      </c>
    </row>
    <row r="107" spans="2:51" x14ac:dyDescent="0.3">
      <c r="B107" s="4" t="s">
        <v>15</v>
      </c>
      <c r="C107" s="40">
        <f>SUM('Valores Correntes'!S106:S109)/SUM('Valores Correntes'!$R106:$R109)</f>
        <v>0.62324288921749238</v>
      </c>
      <c r="D107" s="40">
        <f>SUM('Valores Correntes'!T106:T109)/SUM('Valores Correntes'!$R106:$R109)</f>
        <v>0.18495434515326847</v>
      </c>
      <c r="E107" s="40">
        <f t="shared" si="5"/>
        <v>0.18144922970511274</v>
      </c>
      <c r="F107" s="40">
        <f>SUM('Valores Correntes'!U106:U109)/SUM('Valores Correntes'!$R106:$R109)</f>
        <v>0.17745687345541614</v>
      </c>
      <c r="G107" s="40">
        <f>SUM('Valores Correntes'!V106:V109)/SUM('Valores Correntes'!$R106:$R109)</f>
        <v>3.9923562496966087E-3</v>
      </c>
      <c r="H107" s="40">
        <f>SUM('Valores Correntes'!W106:W109)/SUM('Valores Correntes'!$R106:$R109)</f>
        <v>0.19663518463093141</v>
      </c>
      <c r="I107" s="40">
        <f>SUM('Valores Correntes'!X106:X109)/SUM('Valores Correntes'!$R106:$R109)</f>
        <v>0.18628164870680494</v>
      </c>
      <c r="J107" s="40">
        <f>(SUM('Valores Correntes'!W106:W109)-SUM('Valores Correntes'!X106:X109))/SUM('Valores Correntes'!R106:R109)</f>
        <v>1.035353592412647E-2</v>
      </c>
      <c r="K107" s="41">
        <f>SUM('Valores Correntes'!R106:R109)/SUM('Valores Correntes'!R102:R105)-1</f>
        <v>0.16166112656679466</v>
      </c>
      <c r="L107" t="str">
        <f t="shared" si="7"/>
        <v>2022.I</v>
      </c>
      <c r="M107" s="41">
        <f t="shared" si="8"/>
        <v>0.16166112656679443</v>
      </c>
      <c r="N107" s="39">
        <f>C103*(SUM('Valores Correntes'!S106:S109)/SUM('Valores Correntes'!S102:S105)-1)</f>
        <v>0.10602022794571675</v>
      </c>
      <c r="O107" s="39">
        <f>D103*(SUM('Valores Correntes'!T106:T109)/SUM('Valores Correntes'!T102:T105)-1)</f>
        <v>1.8943929293960951E-2</v>
      </c>
      <c r="P107" s="39">
        <f>F103*(SUM('Valores Correntes'!U106:U109)/SUM('Valores Correntes'!U102:U105)-1)</f>
        <v>3.4593330062755646E-2</v>
      </c>
      <c r="Q107" s="39">
        <f>G103*(SUM('Valores Correntes'!V106:V109)/SUM('Valores Correntes'!V102:V105)-1)</f>
        <v>-5.3468647080283623E-3</v>
      </c>
      <c r="R107" s="39">
        <f>H103*(SUM('Valores Correntes'!W106:W109)/SUM('Valores Correntes'!W102:W105)-1)</f>
        <v>5.7836360293143894E-2</v>
      </c>
      <c r="S107" s="39">
        <f>I103*(SUM('Valores Correntes'!X106:X109)/SUM('Valores Correntes'!X102:X105)-1)</f>
        <v>5.038585632075445E-2</v>
      </c>
      <c r="T107" s="40">
        <f>((SUM('Valores Correntes'!W106:W109)-SUM('Valores Correntes'!X106:X109))/(SUM('Valores Correntes'!W102:W105)-SUM('Valores Correntes'!X102:X105))-1)*J103</f>
        <v>7.4505039723894422E-3</v>
      </c>
      <c r="U107" s="40">
        <v>0.1115</v>
      </c>
      <c r="W107" t="s">
        <v>15</v>
      </c>
      <c r="X107" s="40">
        <f>SUM('Valores Correntes'!S106:S109)/SUM('Valores Correntes'!$R106:$R109)</f>
        <v>0.62324288921749238</v>
      </c>
      <c r="Y107" s="40">
        <f>SUM('Valores Correntes'!T106:T109)/SUM('Valores Correntes'!$R106:$R109)</f>
        <v>0.18495434515326847</v>
      </c>
      <c r="Z107" s="40">
        <f t="shared" si="6"/>
        <v>0.18144922970511274</v>
      </c>
      <c r="AA107" s="40">
        <f>SUM('Valores Correntes'!U106:U109)/SUM('Valores Correntes'!$R106:$R109)</f>
        <v>0.17745687345541614</v>
      </c>
      <c r="AB107" s="40">
        <f>SUM('Valores Correntes'!V106:V109)/SUM('Valores Correntes'!$R106:$R109)</f>
        <v>3.9923562496966087E-3</v>
      </c>
      <c r="AC107" s="40">
        <f>SUM('Valores Correntes'!W106:W109)/SUM('Valores Correntes'!$R106:$R109)</f>
        <v>0.19663518463093141</v>
      </c>
      <c r="AD107" s="40">
        <f>SUM('Valores Correntes'!X106:X109)/SUM('Valores Correntes'!$R106:$R109)</f>
        <v>0.18628164870680494</v>
      </c>
      <c r="AE107" s="40">
        <f>(SUM('Valores Correntes'!W106:W109)-SUM('Valores Correntes'!X106:X109))/SUM('Valores Correntes'!R106:R109)</f>
        <v>1.035353592412647E-2</v>
      </c>
      <c r="AG107" s="4" t="s">
        <v>15</v>
      </c>
      <c r="AH107" s="40">
        <f>SUM('Valores Correntes'!B106:B109)/SUM('Valores Correntes'!$R106:$R109)</f>
        <v>5.639505719247026E-2</v>
      </c>
      <c r="AI107" s="40">
        <f>SUM('Valores Correntes'!C106:C109)/SUM('Valores Correntes'!$R106:$R109)</f>
        <v>4.8422976945192785E-2</v>
      </c>
      <c r="AJ107" s="40">
        <f>SUM('Valores Correntes'!D106:D109)/SUM('Valores Correntes'!$R106:$R109)</f>
        <v>0.12118731424432205</v>
      </c>
      <c r="AK107" s="40">
        <f>SUM('Valores Correntes'!E106:E109)/SUM('Valores Correntes'!$R106:$R109)</f>
        <v>2.5206711940503938E-2</v>
      </c>
      <c r="AL107" s="40">
        <f>SUM('Valores Correntes'!F106:F109)/SUM('Valores Correntes'!$R106:$R109)</f>
        <v>2.9831216211111317E-2</v>
      </c>
      <c r="AM107" s="40">
        <f>SUM('Valores Correntes'!G106:G109)/SUM('Valores Correntes'!$R106:$R109)</f>
        <v>0.22464821934113008</v>
      </c>
      <c r="AN107" s="40">
        <f>SUM('Valores Correntes'!H106:H109)/SUM('Valores Correntes'!$R106:$R109)</f>
        <v>0.1088919939654341</v>
      </c>
      <c r="AO107" s="40">
        <f>SUM('Valores Correntes'!I106:I109)/SUM('Valores Correntes'!$R106:$R109)</f>
        <v>3.2862966148085843E-2</v>
      </c>
      <c r="AP107" s="40">
        <f>SUM('Valores Correntes'!J106:J109)/SUM('Valores Correntes'!$R106:$R109)</f>
        <v>2.9261521882018967E-2</v>
      </c>
      <c r="AQ107" s="40">
        <f>SUM('Valores Correntes'!K106:K109)/SUM('Valores Correntes'!$R106:$R109)</f>
        <v>5.1543398833722234E-2</v>
      </c>
      <c r="AR107" s="40">
        <f>SUM('Valores Correntes'!L106:L109)/SUM('Valores Correntes'!$R106:$R109)</f>
        <v>7.7658625206110332E-2</v>
      </c>
      <c r="AS107" s="40">
        <f>SUM('Valores Correntes'!M106:M109)/SUM('Valores Correntes'!$R106:$R109)</f>
        <v>0.13852611262733514</v>
      </c>
      <c r="AT107" s="40">
        <f>SUM('Valores Correntes'!N106:N109)/SUM('Valores Correntes'!$R106:$R109)</f>
        <v>0.13492461133049205</v>
      </c>
      <c r="AU107" s="40">
        <f>SUM('Valores Correntes'!O106:O109)/SUM('Valores Correntes'!$R106:$R109)</f>
        <v>0.57366922999319869</v>
      </c>
      <c r="AV107" s="40">
        <f>SUM('Valores Correntes'!P106:P109)/SUM('Valores Correntes'!$R106:$R109)</f>
        <v>0.85471250652679898</v>
      </c>
      <c r="AW107" s="40">
        <f>SUM('Valores Correntes'!Q106:Q109)/SUM('Valores Correntes'!$R106:$R109)</f>
        <v>0.145287493473201</v>
      </c>
      <c r="AY107" s="4" t="s">
        <v>15</v>
      </c>
    </row>
    <row r="108" spans="2:51" x14ac:dyDescent="0.3">
      <c r="B108" s="4" t="s">
        <v>14</v>
      </c>
      <c r="C108" s="40">
        <f>SUM('Valores Correntes'!S107:S110)/SUM('Valores Correntes'!$R107:$R110)</f>
        <v>0.62977779789861499</v>
      </c>
      <c r="D108" s="40">
        <f>SUM('Valores Correntes'!T107:T110)/SUM('Valores Correntes'!$R107:$R110)</f>
        <v>0.18361302157727524</v>
      </c>
      <c r="E108" s="40">
        <f t="shared" si="5"/>
        <v>0.18161974992792557</v>
      </c>
      <c r="F108" s="40">
        <f>SUM('Valores Correntes'!U107:U110)/SUM('Valores Correntes'!$R107:$R110)</f>
        <v>0.17709566976030125</v>
      </c>
      <c r="G108" s="40">
        <f>SUM('Valores Correntes'!V107:V110)/SUM('Valores Correntes'!$R107:$R110)</f>
        <v>4.5240801676243265E-3</v>
      </c>
      <c r="H108" s="40">
        <f>SUM('Valores Correntes'!W107:W110)/SUM('Valores Correntes'!$R107:$R110)</f>
        <v>0.19364434165459316</v>
      </c>
      <c r="I108" s="40">
        <f>SUM('Valores Correntes'!X107:X110)/SUM('Valores Correntes'!$R107:$R110)</f>
        <v>0.18865491105840926</v>
      </c>
      <c r="J108" s="40">
        <f>(SUM('Valores Correntes'!W107:W110)-SUM('Valores Correntes'!X107:X110))/SUM('Valores Correntes'!R107:R110)</f>
        <v>4.9894305961839048E-3</v>
      </c>
      <c r="K108" s="41">
        <f>SUM('Valores Correntes'!R107:R110)/SUM('Valores Correntes'!R103:R106)-1</f>
        <v>0.13651251346755622</v>
      </c>
      <c r="L108" t="str">
        <f t="shared" si="7"/>
        <v>2022.II</v>
      </c>
      <c r="M108" s="41">
        <f t="shared" si="8"/>
        <v>0.13651251346755575</v>
      </c>
      <c r="N108" s="39">
        <f>C104*(SUM('Valores Correntes'!S107:S110)/SUM('Valores Correntes'!S103:S106)-1)</f>
        <v>0.10243654775109406</v>
      </c>
      <c r="O108" s="39">
        <f>D104*(SUM('Valores Correntes'!T107:T110)/SUM('Valores Correntes'!T103:T106)-1)</f>
        <v>1.9817050098421527E-2</v>
      </c>
      <c r="P108" s="39">
        <f>F104*(SUM('Valores Correntes'!U107:U110)/SUM('Valores Correntes'!U103:U106)-1)</f>
        <v>2.4774791974623258E-2</v>
      </c>
      <c r="Q108" s="39">
        <f>G104*(SUM('Valores Correntes'!V107:V110)/SUM('Valores Correntes'!V103:V106)-1)</f>
        <v>-6.8813902244604522E-3</v>
      </c>
      <c r="R108" s="39">
        <f>H104*(SUM('Valores Correntes'!W107:W110)/SUM('Valores Correntes'!W103:W106)-1)</f>
        <v>4.0112065082118953E-2</v>
      </c>
      <c r="S108" s="39">
        <f>I104*(SUM('Valores Correntes'!X107:X110)/SUM('Valores Correntes'!X103:X106)-1)</f>
        <v>4.3746551214241557E-2</v>
      </c>
      <c r="T108" s="40">
        <f>((SUM('Valores Correntes'!W107:W110)-SUM('Valores Correntes'!X107:X110))/(SUM('Valores Correntes'!W103:W106)-SUM('Valores Correntes'!X103:X106))-1)*J104</f>
        <v>-3.6344861321226359E-3</v>
      </c>
      <c r="U108" s="40">
        <v>0.12890000000000001</v>
      </c>
      <c r="W108" t="s">
        <v>14</v>
      </c>
      <c r="X108" s="40">
        <f>SUM('Valores Correntes'!S107:S110)/SUM('Valores Correntes'!$R107:$R110)</f>
        <v>0.62977779789861499</v>
      </c>
      <c r="Y108" s="40">
        <f>SUM('Valores Correntes'!T107:T110)/SUM('Valores Correntes'!$R107:$R110)</f>
        <v>0.18361302157727524</v>
      </c>
      <c r="Z108" s="40">
        <f t="shared" si="6"/>
        <v>0.18161974992792557</v>
      </c>
      <c r="AA108" s="40">
        <f>SUM('Valores Correntes'!U107:U110)/SUM('Valores Correntes'!$R107:$R110)</f>
        <v>0.17709566976030125</v>
      </c>
      <c r="AB108" s="40">
        <f>SUM('Valores Correntes'!V107:V110)/SUM('Valores Correntes'!$R107:$R110)</f>
        <v>4.5240801676243265E-3</v>
      </c>
      <c r="AC108" s="40">
        <f>SUM('Valores Correntes'!W107:W110)/SUM('Valores Correntes'!$R107:$R110)</f>
        <v>0.19364434165459316</v>
      </c>
      <c r="AD108" s="40">
        <f>SUM('Valores Correntes'!X107:X110)/SUM('Valores Correntes'!$R107:$R110)</f>
        <v>0.18865491105840926</v>
      </c>
      <c r="AE108" s="40">
        <f>(SUM('Valores Correntes'!W107:W110)-SUM('Valores Correntes'!X107:X110))/SUM('Valores Correntes'!R107:R110)</f>
        <v>4.9894305961839048E-3</v>
      </c>
      <c r="AG108" s="4" t="s">
        <v>14</v>
      </c>
      <c r="AH108" s="40">
        <f>SUM('Valores Correntes'!B107:B110)/SUM('Valores Correntes'!$R107:$R110)</f>
        <v>5.3836442305058664E-2</v>
      </c>
      <c r="AI108" s="40">
        <f>SUM('Valores Correntes'!C107:C110)/SUM('Valores Correntes'!$R107:$R110)</f>
        <v>4.8220902361643982E-2</v>
      </c>
      <c r="AJ108" s="40">
        <f>SUM('Valores Correntes'!D107:D110)/SUM('Valores Correntes'!$R107:$R110)</f>
        <v>0.12570610361746312</v>
      </c>
      <c r="AK108" s="40">
        <f>SUM('Valores Correntes'!E107:E110)/SUM('Valores Correntes'!$R107:$R110)</f>
        <v>2.4528618326202133E-2</v>
      </c>
      <c r="AL108" s="40">
        <f>SUM('Valores Correntes'!F107:F110)/SUM('Valores Correntes'!$R107:$R110)</f>
        <v>2.9504482703838382E-2</v>
      </c>
      <c r="AM108" s="40">
        <f>SUM('Valores Correntes'!G107:G110)/SUM('Valores Correntes'!$R107:$R110)</f>
        <v>0.22796010700914762</v>
      </c>
      <c r="AN108" s="40">
        <f>SUM('Valores Correntes'!H107:H110)/SUM('Valores Correntes'!$R107:$R110)</f>
        <v>0.10996867513678076</v>
      </c>
      <c r="AO108" s="40">
        <f>SUM('Valores Correntes'!I107:I110)/SUM('Valores Correntes'!$R107:$R110)</f>
        <v>3.0931728179503865E-2</v>
      </c>
      <c r="AP108" s="40">
        <f>SUM('Valores Correntes'!J107:J110)/SUM('Valores Correntes'!$R107:$R110)</f>
        <v>2.8798442765749339E-2</v>
      </c>
      <c r="AQ108" s="40">
        <f>SUM('Valores Correntes'!K107:K110)/SUM('Valores Correntes'!$R107:$R110)</f>
        <v>5.4333298736902409E-2</v>
      </c>
      <c r="AR108" s="40">
        <f>SUM('Valores Correntes'!L107:L110)/SUM('Valores Correntes'!$R107:$R110)</f>
        <v>7.6748392772732127E-2</v>
      </c>
      <c r="AS108" s="40">
        <f>SUM('Valores Correntes'!M107:M110)/SUM('Valores Correntes'!$R107:$R110)</f>
        <v>0.13953332269236263</v>
      </c>
      <c r="AT108" s="40">
        <f>SUM('Valores Correntes'!N107:N110)/SUM('Valores Correntes'!$R107:$R110)</f>
        <v>0.13378017016930807</v>
      </c>
      <c r="AU108" s="40">
        <f>SUM('Valores Correntes'!O107:O110)/SUM('Valores Correntes'!$R107:$R110)</f>
        <v>0.57409403045333918</v>
      </c>
      <c r="AV108" s="40">
        <f>SUM('Valores Correntes'!P107:P110)/SUM('Valores Correntes'!$R107:$R110)</f>
        <v>0.85589057976754546</v>
      </c>
      <c r="AW108" s="40">
        <f>SUM('Valores Correntes'!Q107:Q110)/SUM('Valores Correntes'!$R107:$R110)</f>
        <v>0.14410942023245443</v>
      </c>
      <c r="AY108" s="4" t="s">
        <v>14</v>
      </c>
    </row>
    <row r="109" spans="2:51" x14ac:dyDescent="0.3">
      <c r="B109" s="4" t="s">
        <v>13</v>
      </c>
      <c r="C109" s="40">
        <f>SUM('Valores Correntes'!S108:S111)/SUM('Valores Correntes'!$R108:$R111)</f>
        <v>0.63193481899107262</v>
      </c>
      <c r="D109" s="40">
        <f>SUM('Valores Correntes'!T108:T111)/SUM('Valores Correntes'!$R108:$R111)</f>
        <v>0.18338640120936131</v>
      </c>
      <c r="E109" s="40">
        <f t="shared" si="5"/>
        <v>0.18408093061277128</v>
      </c>
      <c r="F109" s="40">
        <f>SUM('Valores Correntes'!U108:U111)/SUM('Valores Correntes'!$R108:$R111)</f>
        <v>0.17748265342927647</v>
      </c>
      <c r="G109" s="40">
        <f>SUM('Valores Correntes'!V108:V111)/SUM('Valores Correntes'!$R108:$R111)</f>
        <v>6.5982771834948032E-3</v>
      </c>
      <c r="H109" s="40">
        <f>SUM('Valores Correntes'!W108:W111)/SUM('Valores Correntes'!$R108:$R111)</f>
        <v>0.19612257850387663</v>
      </c>
      <c r="I109" s="40">
        <f>SUM('Valores Correntes'!X108:X111)/SUM('Valores Correntes'!$R108:$R111)</f>
        <v>0.1955247293170817</v>
      </c>
      <c r="J109" s="40">
        <f>(SUM('Valores Correntes'!W108:W111)-SUM('Valores Correntes'!X108:X111))/SUM('Valores Correntes'!R108:R111)</f>
        <v>5.97849186794926E-4</v>
      </c>
      <c r="K109" s="41">
        <f>SUM('Valores Correntes'!R108:R111)/SUM('Valores Correntes'!R104:R107)-1</f>
        <v>0.12375009635051559</v>
      </c>
      <c r="L109" t="str">
        <f t="shared" si="7"/>
        <v>2022.III</v>
      </c>
      <c r="M109" s="41">
        <f t="shared" si="8"/>
        <v>0.12375009635051544</v>
      </c>
      <c r="N109" s="39">
        <f>C105*(SUM('Valores Correntes'!S108:S111)/SUM('Valores Correntes'!S104:S107)-1)</f>
        <v>9.8211980255210454E-2</v>
      </c>
      <c r="O109" s="39">
        <f>D105*(SUM('Valores Correntes'!T108:T111)/SUM('Valores Correntes'!T104:T107)-1)</f>
        <v>2.0394019784335346E-2</v>
      </c>
      <c r="P109" s="39">
        <f>F105*(SUM('Valores Correntes'!U108:U111)/SUM('Valores Correntes'!U104:U107)-1)</f>
        <v>1.8570536780798182E-2</v>
      </c>
      <c r="Q109" s="39">
        <f>G105*(SUM('Valores Correntes'!V108:V111)/SUM('Valores Correntes'!V104:V107)-1)</f>
        <v>-6.267540073917323E-3</v>
      </c>
      <c r="R109" s="39">
        <f>H105*(SUM('Valores Correntes'!W108:W111)/SUM('Valores Correntes'!W104:W107)-1)</f>
        <v>3.4233800248245926E-2</v>
      </c>
      <c r="S109" s="39">
        <f>I105*(SUM('Valores Correntes'!X108:X111)/SUM('Valores Correntes'!X104:X107)-1)</f>
        <v>4.1392700644157128E-2</v>
      </c>
      <c r="T109" s="40">
        <f>((SUM('Valores Correntes'!W108:W111)-SUM('Valores Correntes'!X108:X111))/(SUM('Valores Correntes'!W104:W107)-SUM('Valores Correntes'!X104:X107))-1)*J105</f>
        <v>-7.1589003959112033E-3</v>
      </c>
      <c r="U109" s="40">
        <v>0.13650000000000001</v>
      </c>
      <c r="W109" t="s">
        <v>13</v>
      </c>
      <c r="X109" s="40">
        <f>SUM('Valores Correntes'!S108:S111)/SUM('Valores Correntes'!$R108:$R111)</f>
        <v>0.63193481899107262</v>
      </c>
      <c r="Y109" s="40">
        <f>SUM('Valores Correntes'!T108:T111)/SUM('Valores Correntes'!$R108:$R111)</f>
        <v>0.18338640120936131</v>
      </c>
      <c r="Z109" s="40">
        <f t="shared" si="6"/>
        <v>0.18408093061277128</v>
      </c>
      <c r="AA109" s="40">
        <f>SUM('Valores Correntes'!U108:U111)/SUM('Valores Correntes'!$R108:$R111)</f>
        <v>0.17748265342927647</v>
      </c>
      <c r="AB109" s="40">
        <f>SUM('Valores Correntes'!V108:V111)/SUM('Valores Correntes'!$R108:$R111)</f>
        <v>6.5982771834948032E-3</v>
      </c>
      <c r="AC109" s="40">
        <f>SUM('Valores Correntes'!W108:W111)/SUM('Valores Correntes'!$R108:$R111)</f>
        <v>0.19612257850387663</v>
      </c>
      <c r="AD109" s="40">
        <f>SUM('Valores Correntes'!X108:X111)/SUM('Valores Correntes'!$R108:$R111)</f>
        <v>0.1955247293170817</v>
      </c>
      <c r="AE109" s="40">
        <f>(SUM('Valores Correntes'!W108:W111)-SUM('Valores Correntes'!X108:X111))/SUM('Valores Correntes'!R108:R111)</f>
        <v>5.97849186794926E-4</v>
      </c>
      <c r="AG109" s="4" t="s">
        <v>13</v>
      </c>
      <c r="AH109" s="40">
        <f>SUM('Valores Correntes'!B108:B111)/SUM('Valores Correntes'!$R108:$R111)</f>
        <v>5.6121592337423809E-2</v>
      </c>
      <c r="AI109" s="40">
        <f>SUM('Valores Correntes'!C108:C111)/SUM('Valores Correntes'!$R108:$R111)</f>
        <v>4.7722005138744257E-2</v>
      </c>
      <c r="AJ109" s="40">
        <f>SUM('Valores Correntes'!D108:D111)/SUM('Valores Correntes'!$R108:$R111)</f>
        <v>0.12834058364517445</v>
      </c>
      <c r="AK109" s="40">
        <f>SUM('Valores Correntes'!E108:E111)/SUM('Valores Correntes'!$R108:$R111)</f>
        <v>2.1939954127562226E-2</v>
      </c>
      <c r="AL109" s="40">
        <f>SUM('Valores Correntes'!F108:F111)/SUM('Valores Correntes'!$R108:$R111)</f>
        <v>2.9112672977473629E-2</v>
      </c>
      <c r="AM109" s="40">
        <f>SUM('Valores Correntes'!G108:G111)/SUM('Valores Correntes'!$R108:$R111)</f>
        <v>0.22711521588895459</v>
      </c>
      <c r="AN109" s="40">
        <f>SUM('Valores Correntes'!H108:H111)/SUM('Valores Correntes'!$R108:$R111)</f>
        <v>0.11075861016611614</v>
      </c>
      <c r="AO109" s="40">
        <f>SUM('Valores Correntes'!I108:I111)/SUM('Valores Correntes'!$R108:$R111)</f>
        <v>2.9152889265886314E-2</v>
      </c>
      <c r="AP109" s="40">
        <f>SUM('Valores Correntes'!J108:J111)/SUM('Valores Correntes'!$R108:$R111)</f>
        <v>2.8872208600876127E-2</v>
      </c>
      <c r="AQ109" s="40">
        <f>SUM('Valores Correntes'!K108:K111)/SUM('Valores Correntes'!$R108:$R111)</f>
        <v>5.7480261052604072E-2</v>
      </c>
      <c r="AR109" s="40">
        <f>SUM('Valores Correntes'!L108:L111)/SUM('Valores Correntes'!$R108:$R111)</f>
        <v>7.6461902381270833E-2</v>
      </c>
      <c r="AS109" s="40">
        <f>SUM('Valores Correntes'!M108:M111)/SUM('Valores Correntes'!$R108:$R111)</f>
        <v>0.14033723072080698</v>
      </c>
      <c r="AT109" s="40">
        <f>SUM('Valores Correntes'!N108:N111)/SUM('Valores Correntes'!$R108:$R111)</f>
        <v>0.13386384440410473</v>
      </c>
      <c r="AU109" s="40">
        <f>SUM('Valores Correntes'!O108:O111)/SUM('Valores Correntes'!$R108:$R111)</f>
        <v>0.57692694659166521</v>
      </c>
      <c r="AV109" s="40">
        <f>SUM('Valores Correntes'!P108:P111)/SUM('Valores Correntes'!$R108:$R111)</f>
        <v>0.86016375481804364</v>
      </c>
      <c r="AW109" s="40">
        <f>SUM('Valores Correntes'!Q108:Q111)/SUM('Valores Correntes'!$R108:$R111)</f>
        <v>0.13983624518195639</v>
      </c>
      <c r="AY109" s="4" t="s">
        <v>13</v>
      </c>
    </row>
    <row r="110" spans="2:51" x14ac:dyDescent="0.3">
      <c r="B110" s="4" t="s">
        <v>12</v>
      </c>
      <c r="C110" s="40">
        <f>SUM('Valores Correntes'!S109:S112)/SUM('Valores Correntes'!$R109:$R112)</f>
        <v>0.63064102805088262</v>
      </c>
      <c r="D110" s="40">
        <f>SUM('Valores Correntes'!T109:T112)/SUM('Valores Correntes'!$R109:$R112)</f>
        <v>0.18402212720097177</v>
      </c>
      <c r="E110" s="40">
        <f t="shared" si="5"/>
        <v>0.18088220444279116</v>
      </c>
      <c r="F110" s="40">
        <f>SUM('Valores Correntes'!U109:U112)/SUM('Valores Correntes'!$R109:$R112)</f>
        <v>0.17800402392958048</v>
      </c>
      <c r="G110" s="40">
        <f>SUM('Valores Correntes'!V109:V112)/SUM('Valores Correntes'!$R109:$R112)</f>
        <v>2.8781805132106707E-3</v>
      </c>
      <c r="H110" s="40">
        <f>SUM('Valores Correntes'!W109:W112)/SUM('Valores Correntes'!$R109:$R112)</f>
        <v>0.19630765003483741</v>
      </c>
      <c r="I110" s="40">
        <f>SUM('Valores Correntes'!X109:X112)/SUM('Valores Correntes'!$R109:$R112)</f>
        <v>0.19185300972948285</v>
      </c>
      <c r="J110" s="40">
        <f>(SUM('Valores Correntes'!W109:W112)-SUM('Valores Correntes'!X109:X112))/SUM('Valores Correntes'!R109:R112)</f>
        <v>4.4546403053545456E-3</v>
      </c>
      <c r="K110" s="41">
        <f>SUM('Valores Correntes'!R109:R112)/SUM('Valores Correntes'!R105:R108)-1</f>
        <v>0.11845515527566097</v>
      </c>
      <c r="L110" t="str">
        <f t="shared" si="7"/>
        <v>2022.IV</v>
      </c>
      <c r="M110" s="41">
        <f t="shared" si="8"/>
        <v>0.11845515527566111</v>
      </c>
      <c r="N110" s="39">
        <f>C106*(SUM('Valores Correntes'!S109:S112)/SUM('Valores Correntes'!S105:S108)-1)</f>
        <v>9.1663742547091698E-2</v>
      </c>
      <c r="O110" s="39">
        <f>D106*(SUM('Valores Correntes'!T109:T112)/SUM('Valores Correntes'!T105:T108)-1)</f>
        <v>2.0344613248173576E-2</v>
      </c>
      <c r="P110" s="39">
        <f>F106*(SUM('Valores Correntes'!U109:U112)/SUM('Valores Correntes'!U105:U108)-1)</f>
        <v>1.9911027685954638E-2</v>
      </c>
      <c r="Q110" s="39">
        <f>G106*(SUM('Valores Correntes'!V109:V112)/SUM('Valores Correntes'!V105:V108)-1)</f>
        <v>-1.2821243838628579E-2</v>
      </c>
      <c r="R110" s="39">
        <f>H106*(SUM('Valores Correntes'!W109:W112)/SUM('Valores Correntes'!W105:W108)-1)</f>
        <v>2.8466999514549726E-2</v>
      </c>
      <c r="S110" s="39">
        <f>I106*(SUM('Valores Correntes'!X109:X112)/SUM('Valores Correntes'!X105:X108)-1)</f>
        <v>2.9109983881479933E-2</v>
      </c>
      <c r="T110" s="40">
        <f>((SUM('Valores Correntes'!W109:W112)-SUM('Valores Correntes'!X109:X112))/(SUM('Valores Correntes'!W105:W108)-SUM('Valores Correntes'!X105:X108))-1)*J106</f>
        <v>-6.4298436693021373E-4</v>
      </c>
      <c r="U110" s="40">
        <v>0.13650000000000001</v>
      </c>
      <c r="W110" t="s">
        <v>12</v>
      </c>
      <c r="X110" s="40">
        <f>SUM('Valores Correntes'!S109:S112)/SUM('Valores Correntes'!$R109:$R112)</f>
        <v>0.63064102805088262</v>
      </c>
      <c r="Y110" s="40">
        <f>SUM('Valores Correntes'!T109:T112)/SUM('Valores Correntes'!$R109:$R112)</f>
        <v>0.18402212720097177</v>
      </c>
      <c r="Z110" s="40">
        <f t="shared" si="6"/>
        <v>0.18088220444279116</v>
      </c>
      <c r="AA110" s="40">
        <f>SUM('Valores Correntes'!U109:U112)/SUM('Valores Correntes'!$R109:$R112)</f>
        <v>0.17800402392958048</v>
      </c>
      <c r="AB110" s="40">
        <f>SUM('Valores Correntes'!V109:V112)/SUM('Valores Correntes'!$R109:$R112)</f>
        <v>2.8781805132106707E-3</v>
      </c>
      <c r="AC110" s="40">
        <f>SUM('Valores Correntes'!W109:W112)/SUM('Valores Correntes'!$R109:$R112)</f>
        <v>0.19630765003483741</v>
      </c>
      <c r="AD110" s="40">
        <f>SUM('Valores Correntes'!X109:X112)/SUM('Valores Correntes'!$R109:$R112)</f>
        <v>0.19185300972948285</v>
      </c>
      <c r="AE110" s="40">
        <f>(SUM('Valores Correntes'!W109:W112)-SUM('Valores Correntes'!X109:X112))/SUM('Valores Correntes'!R109:R112)</f>
        <v>4.4546403053545456E-3</v>
      </c>
      <c r="AG110" s="4" t="s">
        <v>12</v>
      </c>
      <c r="AH110" s="40">
        <f>SUM('Valores Correntes'!B109:B112)/SUM('Valores Correntes'!$R109:$R112)</f>
        <v>5.7674749084221585E-2</v>
      </c>
      <c r="AI110" s="40">
        <f>SUM('Valores Correntes'!C109:C112)/SUM('Valores Correntes'!$R109:$R112)</f>
        <v>4.7290891451986367E-2</v>
      </c>
      <c r="AJ110" s="40">
        <f>SUM('Valores Correntes'!D109:D112)/SUM('Valores Correntes'!$R109:$R112)</f>
        <v>0.1307408162781343</v>
      </c>
      <c r="AK110" s="40">
        <f>SUM('Valores Correntes'!E109:E112)/SUM('Valores Correntes'!$R109:$R112)</f>
        <v>2.0991368284032669E-2</v>
      </c>
      <c r="AL110" s="40">
        <f>SUM('Valores Correntes'!F109:F112)/SUM('Valores Correntes'!$R109:$R112)</f>
        <v>2.9171492507292361E-2</v>
      </c>
      <c r="AM110" s="40">
        <f>SUM('Valores Correntes'!G109:G112)/SUM('Valores Correntes'!$R109:$R112)</f>
        <v>0.22819456852144568</v>
      </c>
      <c r="AN110" s="40">
        <f>SUM('Valores Correntes'!H109:H112)/SUM('Valores Correntes'!$R109:$R112)</f>
        <v>0.11089117319790336</v>
      </c>
      <c r="AO110" s="40">
        <f>SUM('Valores Correntes'!I109:I112)/SUM('Valores Correntes'!$R109:$R112)</f>
        <v>2.7717312845913219E-2</v>
      </c>
      <c r="AP110" s="40">
        <f>SUM('Valores Correntes'!J109:J112)/SUM('Valores Correntes'!$R109:$R112)</f>
        <v>2.8888318986281646E-2</v>
      </c>
      <c r="AQ110" s="40">
        <f>SUM('Valores Correntes'!K109:K112)/SUM('Valores Correntes'!$R109:$R112)</f>
        <v>6.0455865683506187E-2</v>
      </c>
      <c r="AR110" s="40">
        <f>SUM('Valores Correntes'!L109:L112)/SUM('Valores Correntes'!$R109:$R112)</f>
        <v>7.6408624172129305E-2</v>
      </c>
      <c r="AS110" s="40">
        <f>SUM('Valores Correntes'!M109:M112)/SUM('Valores Correntes'!$R109:$R112)</f>
        <v>0.14100670444525676</v>
      </c>
      <c r="AT110" s="40">
        <f>SUM('Valores Correntes'!N109:N112)/SUM('Valores Correntes'!$R109:$R112)</f>
        <v>0.13550431141586991</v>
      </c>
      <c r="AU110" s="40">
        <f>SUM('Valores Correntes'!O109:O112)/SUM('Valores Correntes'!$R109:$R112)</f>
        <v>0.58087231074686041</v>
      </c>
      <c r="AV110" s="40">
        <f>SUM('Valores Correntes'!P109:P112)/SUM('Valores Correntes'!$R109:$R112)</f>
        <v>0.86674162835252766</v>
      </c>
      <c r="AW110" s="40">
        <f>SUM('Valores Correntes'!Q109:Q112)/SUM('Valores Correntes'!$R109:$R112)</f>
        <v>0.13325837164747242</v>
      </c>
      <c r="AY110" s="4" t="s">
        <v>12</v>
      </c>
    </row>
    <row r="111" spans="2:51" x14ac:dyDescent="0.3">
      <c r="B111" s="3" t="s">
        <v>11</v>
      </c>
      <c r="C111" s="40">
        <f>SUM('Valores Correntes'!S110:S113)/SUM('Valores Correntes'!$R110:$R113)</f>
        <v>0.63022906855322069</v>
      </c>
      <c r="D111" s="40">
        <f>SUM('Valores Correntes'!T110:T113)/SUM('Valores Correntes'!$R110:$R113)</f>
        <v>0.18417451886673186</v>
      </c>
      <c r="E111" s="40">
        <f t="shared" si="5"/>
        <v>0.17771593039812378</v>
      </c>
      <c r="F111" s="40">
        <f>SUM('Valores Correntes'!U110:U113)/SUM('Valores Correntes'!$R110:$R113)</f>
        <v>0.17640762540595215</v>
      </c>
      <c r="G111" s="40">
        <f>SUM('Valores Correntes'!V110:V113)/SUM('Valores Correntes'!$R110:$R113)</f>
        <v>1.3083049921716412E-3</v>
      </c>
      <c r="H111" s="40">
        <f>SUM('Valores Correntes'!W110:W113)/SUM('Valores Correntes'!$R110:$R113)</f>
        <v>0.19427316887481197</v>
      </c>
      <c r="I111" s="40">
        <f>SUM('Valores Correntes'!X110:X113)/SUM('Valores Correntes'!$R110:$R113)</f>
        <v>0.1863926866928883</v>
      </c>
      <c r="J111" s="40">
        <f>(SUM('Valores Correntes'!W110:W113)-SUM('Valores Correntes'!X110:X113))/SUM('Valores Correntes'!R110:R113)</f>
        <v>7.8804821819236665E-3</v>
      </c>
      <c r="K111" s="41">
        <f>SUM('Valores Correntes'!R110:R113)/SUM('Valores Correntes'!R106:R109)-1</f>
        <v>0.12710261962968428</v>
      </c>
      <c r="L111" t="str">
        <f t="shared" si="7"/>
        <v>2023.I</v>
      </c>
      <c r="M111" s="41">
        <f t="shared" si="8"/>
        <v>0.12710261962968428</v>
      </c>
      <c r="N111" s="39">
        <f>C107*(SUM('Valores Correntes'!S110:S113)/SUM('Valores Correntes'!S106:S109)-1)</f>
        <v>8.7089944915618528E-2</v>
      </c>
      <c r="O111" s="39">
        <f>D107*(SUM('Valores Correntes'!T110:T113)/SUM('Valores Correntes'!T106:T109)-1)</f>
        <v>2.2629237530461751E-2</v>
      </c>
      <c r="P111" s="39">
        <f>F107*(SUM('Valores Correntes'!U110:U113)/SUM('Valores Correntes'!U106:U109)-1)</f>
        <v>2.1372623262284597E-2</v>
      </c>
      <c r="Q111" s="39">
        <f>G107*(SUM('Valores Correntes'!V110:V113)/SUM('Valores Correntes'!V106:V109)-1)</f>
        <v>-2.5177622657453587E-3</v>
      </c>
      <c r="R111" s="39">
        <f>H107*(SUM('Valores Correntes'!W110:W113)/SUM('Valores Correntes'!W106:W109)-1)</f>
        <v>2.2330612931629211E-2</v>
      </c>
      <c r="S111" s="39">
        <f>I107*(SUM('Valores Correntes'!X110:X113)/SUM('Valores Correntes'!X106:X109)-1)</f>
        <v>2.3802036744564454E-2</v>
      </c>
      <c r="T111" s="40">
        <f>((SUM('Valores Correntes'!W110:W113)-SUM('Valores Correntes'!X110:X113))/(SUM('Valores Correntes'!W106:W109)-SUM('Valores Correntes'!X106:X109))-1)*J107</f>
        <v>-1.4714238129352568E-3</v>
      </c>
      <c r="U111" s="40">
        <v>0.13650000000000001</v>
      </c>
      <c r="W111" t="s">
        <v>11</v>
      </c>
      <c r="X111" s="40">
        <f>SUM('Valores Correntes'!S110:S113)/SUM('Valores Correntes'!$R110:$R113)</f>
        <v>0.63022906855322069</v>
      </c>
      <c r="Y111" s="40">
        <f>SUM('Valores Correntes'!T110:T113)/SUM('Valores Correntes'!$R110:$R113)</f>
        <v>0.18417451886673186</v>
      </c>
      <c r="Z111" s="40">
        <f t="shared" si="6"/>
        <v>0.17771593039812378</v>
      </c>
      <c r="AA111" s="40">
        <f>SUM('Valores Correntes'!U110:U113)/SUM('Valores Correntes'!$R110:$R113)</f>
        <v>0.17640762540595215</v>
      </c>
      <c r="AB111" s="40">
        <f>SUM('Valores Correntes'!V110:V113)/SUM('Valores Correntes'!$R110:$R113)</f>
        <v>1.3083049921716412E-3</v>
      </c>
      <c r="AC111" s="40">
        <f>SUM('Valores Correntes'!W110:W113)/SUM('Valores Correntes'!$R110:$R113)</f>
        <v>0.19427316887481197</v>
      </c>
      <c r="AD111" s="40">
        <f>SUM('Valores Correntes'!X110:X113)/SUM('Valores Correntes'!$R110:$R113)</f>
        <v>0.1863926866928883</v>
      </c>
      <c r="AE111" s="40">
        <f>(SUM('Valores Correntes'!W110:W113)-SUM('Valores Correntes'!X110:X113))/SUM('Valores Correntes'!R110:R113)</f>
        <v>7.8804821819236665E-3</v>
      </c>
      <c r="AG111" s="3" t="s">
        <v>11</v>
      </c>
      <c r="AH111" s="40">
        <f>SUM('Valores Correntes'!B110:B113)/SUM('Valores Correntes'!$R110:$R113)</f>
        <v>5.8738114054825728E-2</v>
      </c>
      <c r="AI111" s="40">
        <f>SUM('Valores Correntes'!C110:C113)/SUM('Valores Correntes'!$R110:$R113)</f>
        <v>4.5934183039951705E-2</v>
      </c>
      <c r="AJ111" s="40">
        <f>SUM('Valores Correntes'!D110:D113)/SUM('Valores Correntes'!$R110:$R113)</f>
        <v>0.13383258471793349</v>
      </c>
      <c r="AK111" s="40">
        <f>SUM('Valores Correntes'!E110:E113)/SUM('Valores Correntes'!$R110:$R113)</f>
        <v>2.0160353511396535E-2</v>
      </c>
      <c r="AL111" s="40">
        <f>SUM('Valores Correntes'!F110:F113)/SUM('Valores Correntes'!$R110:$R113)</f>
        <v>2.9150890253912834E-2</v>
      </c>
      <c r="AM111" s="40">
        <f>SUM('Valores Correntes'!G110:G113)/SUM('Valores Correntes'!$R110:$R113)</f>
        <v>0.22907801152319462</v>
      </c>
      <c r="AN111" s="40">
        <f>SUM('Valores Correntes'!H110:H113)/SUM('Valores Correntes'!$R110:$R113)</f>
        <v>0.11035481121212082</v>
      </c>
      <c r="AO111" s="40">
        <f>SUM('Valores Correntes'!I110:I113)/SUM('Valores Correntes'!$R110:$R113)</f>
        <v>2.7493552381153211E-2</v>
      </c>
      <c r="AP111" s="40">
        <f>SUM('Valores Correntes'!J110:J113)/SUM('Valores Correntes'!$R110:$R113)</f>
        <v>2.9117958349364658E-2</v>
      </c>
      <c r="AQ111" s="40">
        <f>SUM('Valores Correntes'!K110:K113)/SUM('Valores Correntes'!$R110:$R113)</f>
        <v>6.2880666214329639E-2</v>
      </c>
      <c r="AR111" s="40">
        <f>SUM('Valores Correntes'!L110:L113)/SUM('Valores Correntes'!$R110:$R113)</f>
        <v>7.6186718389485597E-2</v>
      </c>
      <c r="AS111" s="40">
        <f>SUM('Valores Correntes'!M110:M113)/SUM('Valores Correntes'!$R110:$R113)</f>
        <v>0.14225709485390611</v>
      </c>
      <c r="AT111" s="40">
        <f>SUM('Valores Correntes'!N110:N113)/SUM('Valores Correntes'!$R110:$R113)</f>
        <v>0.13555453874607123</v>
      </c>
      <c r="AU111" s="40">
        <f>SUM('Valores Correntes'!O110:O113)/SUM('Valores Correntes'!$R110:$R113)</f>
        <v>0.5838453401464313</v>
      </c>
      <c r="AV111" s="40">
        <f>SUM('Valores Correntes'!P110:P113)/SUM('Valores Correntes'!$R110:$R113)</f>
        <v>0.87166146572445158</v>
      </c>
      <c r="AW111" s="40">
        <f>SUM('Valores Correntes'!Q110:Q113)/SUM('Valores Correntes'!$R110:$R113)</f>
        <v>0.12833853427554834</v>
      </c>
      <c r="AY111" s="3" t="s">
        <v>11</v>
      </c>
    </row>
    <row r="112" spans="2:51" x14ac:dyDescent="0.3">
      <c r="B112" s="3" t="s">
        <v>10</v>
      </c>
      <c r="C112" s="40">
        <f>SUM('Valores Correntes'!S111:S114)/SUM('Valores Correntes'!$R111:$R114)</f>
        <v>0.62932695622166612</v>
      </c>
      <c r="D112" s="40">
        <f>SUM('Valores Correntes'!T111:T114)/SUM('Valores Correntes'!$R111:$R114)</f>
        <v>0.18569544556612308</v>
      </c>
      <c r="E112" s="40">
        <f t="shared" si="5"/>
        <v>0.17309622316897075</v>
      </c>
      <c r="F112" s="40">
        <f>SUM('Valores Correntes'!U111:U114)/SUM('Valores Correntes'!$R111:$R114)</f>
        <v>0.17369963028347427</v>
      </c>
      <c r="G112" s="40">
        <f>SUM('Valores Correntes'!V111:V114)/SUM('Valores Correntes'!$R111:$R114)</f>
        <v>-6.0340711450351857E-4</v>
      </c>
      <c r="H112" s="40">
        <f>SUM('Valores Correntes'!W111:W114)/SUM('Valores Correntes'!$R111:$R114)</f>
        <v>0.19023438045825367</v>
      </c>
      <c r="I112" s="40">
        <f>SUM('Valores Correntes'!X111:X114)/SUM('Valores Correntes'!$R111:$R114)</f>
        <v>0.17835300541501356</v>
      </c>
      <c r="J112" s="40">
        <f>(SUM('Valores Correntes'!W111:W114)-SUM('Valores Correntes'!X111:X114))/SUM('Valores Correntes'!R111:R114)</f>
        <v>1.1881375043240104E-2</v>
      </c>
      <c r="K112" s="41">
        <f>SUM('Valores Correntes'!R111:R114)/SUM('Valores Correntes'!R107:R110)-1</f>
        <v>0.11196542728583281</v>
      </c>
      <c r="L112" t="str">
        <f t="shared" si="7"/>
        <v>2023.II</v>
      </c>
      <c r="M112" s="41">
        <f t="shared" si="8"/>
        <v>0.11196542728583327</v>
      </c>
      <c r="N112" s="39">
        <f>C108*(SUM('Valores Correntes'!S111:S114)/SUM('Valores Correntes'!S107:S110)-1)</f>
        <v>7.0012019878902668E-2</v>
      </c>
      <c r="O112" s="39">
        <f>D108*(SUM('Valores Correntes'!T111:T114)/SUM('Valores Correntes'!T107:T110)-1)</f>
        <v>2.2873893896691939E-2</v>
      </c>
      <c r="P112" s="39">
        <f>F108*(SUM('Valores Correntes'!U111:U114)/SUM('Valores Correntes'!U107:U110)-1)</f>
        <v>1.6052313847253391E-2</v>
      </c>
      <c r="Q112" s="39">
        <f>G108*(SUM('Valores Correntes'!V111:V114)/SUM('Valores Correntes'!V107:V110)-1)</f>
        <v>-5.1950480175305428E-3</v>
      </c>
      <c r="R112" s="39">
        <f>H108*(SUM('Valores Correntes'!W111:W114)/SUM('Valores Correntes'!W107:W110)-1)</f>
        <v>1.7889712496124588E-2</v>
      </c>
      <c r="S112" s="39">
        <f>I108*(SUM('Valores Correntes'!X111:X114)/SUM('Valores Correntes'!X107:X110)-1)</f>
        <v>9.6674648156087808E-3</v>
      </c>
      <c r="T112" s="40">
        <f>((SUM('Valores Correntes'!W111:W114)-SUM('Valores Correntes'!X111:X114))/(SUM('Valores Correntes'!W107:W110)-SUM('Valores Correntes'!X107:X110))-1)*J108</f>
        <v>8.2222476805158089E-3</v>
      </c>
      <c r="U112" s="40">
        <v>0.13650000000000001</v>
      </c>
      <c r="W112" t="s">
        <v>10</v>
      </c>
      <c r="X112" s="40">
        <f>SUM('Valores Correntes'!S111:S114)/SUM('Valores Correntes'!$R111:$R114)</f>
        <v>0.62932695622166612</v>
      </c>
      <c r="Y112" s="40">
        <f>SUM('Valores Correntes'!T111:T114)/SUM('Valores Correntes'!$R111:$R114)</f>
        <v>0.18569544556612308</v>
      </c>
      <c r="Z112" s="40">
        <f t="shared" si="6"/>
        <v>0.17309622316897075</v>
      </c>
      <c r="AA112" s="40">
        <f>SUM('Valores Correntes'!U111:U114)/SUM('Valores Correntes'!$R111:$R114)</f>
        <v>0.17369963028347427</v>
      </c>
      <c r="AB112" s="40">
        <f>SUM('Valores Correntes'!V111:V114)/SUM('Valores Correntes'!$R111:$R114)</f>
        <v>-6.0340711450351857E-4</v>
      </c>
      <c r="AC112" s="40">
        <f>SUM('Valores Correntes'!W111:W114)/SUM('Valores Correntes'!$R111:$R114)</f>
        <v>0.19023438045825367</v>
      </c>
      <c r="AD112" s="40">
        <f>SUM('Valores Correntes'!X111:X114)/SUM('Valores Correntes'!$R111:$R114)</f>
        <v>0.17835300541501356</v>
      </c>
      <c r="AE112" s="40">
        <f>(SUM('Valores Correntes'!W111:W114)-SUM('Valores Correntes'!X111:X114))/SUM('Valores Correntes'!R111:R114)</f>
        <v>1.1881375043240104E-2</v>
      </c>
      <c r="AG112" s="3" t="s">
        <v>10</v>
      </c>
      <c r="AH112" s="40">
        <f>SUM('Valores Correntes'!B111:B114)/SUM('Valores Correntes'!$R111:$R114)</f>
        <v>6.0586390911957819E-2</v>
      </c>
      <c r="AI112" s="40">
        <f>SUM('Valores Correntes'!C111:C114)/SUM('Valores Correntes'!$R111:$R114)</f>
        <v>4.2109980255311208E-2</v>
      </c>
      <c r="AJ112" s="40">
        <f>SUM('Valores Correntes'!D111:D114)/SUM('Valores Correntes'!$R111:$R114)</f>
        <v>0.13332670922493739</v>
      </c>
      <c r="AK112" s="40">
        <f>SUM('Valores Correntes'!E111:E114)/SUM('Valores Correntes'!$R111:$R114)</f>
        <v>2.0354435966814702E-2</v>
      </c>
      <c r="AL112" s="40">
        <f>SUM('Valores Correntes'!F111:F114)/SUM('Valores Correntes'!$R111:$R114)</f>
        <v>2.9500091637852419E-2</v>
      </c>
      <c r="AM112" s="40">
        <f>SUM('Valores Correntes'!G111:G114)/SUM('Valores Correntes'!$R111:$R114)</f>
        <v>0.22529121708491576</v>
      </c>
      <c r="AN112" s="40">
        <f>SUM('Valores Correntes'!H111:H114)/SUM('Valores Correntes'!$R111:$R114)</f>
        <v>0.10828441558987965</v>
      </c>
      <c r="AO112" s="40">
        <f>SUM('Valores Correntes'!I111:I114)/SUM('Valores Correntes'!$R111:$R114)</f>
        <v>2.8727069849297852E-2</v>
      </c>
      <c r="AP112" s="40">
        <f>SUM('Valores Correntes'!J111:J114)/SUM('Valores Correntes'!$R111:$R114)</f>
        <v>2.9516317649396502E-2</v>
      </c>
      <c r="AQ112" s="40">
        <f>SUM('Valores Correntes'!K111:K114)/SUM('Valores Correntes'!$R111:$R114)</f>
        <v>6.5049605725239212E-2</v>
      </c>
      <c r="AR112" s="40">
        <f>SUM('Valores Correntes'!L111:L114)/SUM('Valores Correntes'!$R111:$R114)</f>
        <v>7.6467693064031936E-2</v>
      </c>
      <c r="AS112" s="40">
        <f>SUM('Valores Correntes'!M111:M114)/SUM('Valores Correntes'!$R111:$R114)</f>
        <v>0.1435481491180452</v>
      </c>
      <c r="AT112" s="40">
        <f>SUM('Valores Correntes'!N111:N114)/SUM('Valores Correntes'!$R111:$R114)</f>
        <v>0.13623741966073583</v>
      </c>
      <c r="AU112" s="40">
        <f>SUM('Valores Correntes'!O111:O114)/SUM('Valores Correntes'!$R111:$R114)</f>
        <v>0.5878306706566262</v>
      </c>
      <c r="AV112" s="40">
        <f>SUM('Valores Correntes'!P111:P114)/SUM('Valores Correntes'!$R111:$R114)</f>
        <v>0.87370827865349965</v>
      </c>
      <c r="AW112" s="40">
        <f>SUM('Valores Correntes'!Q111:Q114)/SUM('Valores Correntes'!$R111:$R114)</f>
        <v>0.1262917213465003</v>
      </c>
      <c r="AY112" s="3" t="s">
        <v>10</v>
      </c>
    </row>
    <row r="113" spans="2:51" x14ac:dyDescent="0.3">
      <c r="B113" s="3" t="s">
        <v>9</v>
      </c>
      <c r="C113" s="40">
        <f>SUM('Valores Correntes'!S112:S115)/SUM('Valores Correntes'!$R112:$R115)</f>
        <v>0.63086995653177669</v>
      </c>
      <c r="D113" s="40">
        <f>SUM('Valores Correntes'!T112:T115)/SUM('Valores Correntes'!$R112:$R115)</f>
        <v>0.18694274121524462</v>
      </c>
      <c r="E113" s="40">
        <f t="shared" si="5"/>
        <v>0.16410987392876439</v>
      </c>
      <c r="F113" s="40">
        <f>SUM('Valores Correntes'!U112:U115)/SUM('Valores Correntes'!$R112:$R115)</f>
        <v>0.16891724768672328</v>
      </c>
      <c r="G113" s="40">
        <f>SUM('Valores Correntes'!V112:V115)/SUM('Valores Correntes'!$R112:$R115)</f>
        <v>-4.8073737579588851E-3</v>
      </c>
      <c r="H113" s="40">
        <f>SUM('Valores Correntes'!W112:W115)/SUM('Valores Correntes'!$R112:$R115)</f>
        <v>0.18322690762924915</v>
      </c>
      <c r="I113" s="40">
        <f>SUM('Valores Correntes'!X112:X115)/SUM('Valores Correntes'!$R112:$R115)</f>
        <v>0.1651494793050349</v>
      </c>
      <c r="J113" s="40">
        <f>(SUM('Valores Correntes'!W112:W115)-SUM('Valores Correntes'!X112:X115))/SUM('Valores Correntes'!R112:R115)</f>
        <v>1.8077428324214263E-2</v>
      </c>
      <c r="K113" s="41">
        <f>SUM('Valores Correntes'!R112:R115)/SUM('Valores Correntes'!R108:R111)-1</f>
        <v>9.4480139674300911E-2</v>
      </c>
      <c r="L113" t="str">
        <f t="shared" si="7"/>
        <v>2023.III</v>
      </c>
      <c r="M113" s="41">
        <f t="shared" si="8"/>
        <v>9.4480139674300606E-2</v>
      </c>
      <c r="N113" s="39">
        <f>C109*(SUM('Valores Correntes'!S112:S115)/SUM('Valores Correntes'!S108:S111)-1)</f>
        <v>5.8539819150146367E-2</v>
      </c>
      <c r="O113" s="39">
        <f>D109*(SUM('Valores Correntes'!T112:T115)/SUM('Valores Correntes'!T108:T111)-1)</f>
        <v>2.1218716306996298E-2</v>
      </c>
      <c r="P113" s="39">
        <f>F109*(SUM('Valores Correntes'!U112:U115)/SUM('Valores Correntes'!U108:U111)-1)</f>
        <v>7.3939194122869005E-3</v>
      </c>
      <c r="Q113" s="39">
        <f>G109*(SUM('Valores Correntes'!V112:V115)/SUM('Valores Correntes'!V108:V111)-1)</f>
        <v>-1.1859852285572212E-2</v>
      </c>
      <c r="R113" s="39">
        <f>H109*(SUM('Valores Correntes'!W112:W115)/SUM('Valores Correntes'!W108:W111)-1)</f>
        <v>4.4156329502741841E-3</v>
      </c>
      <c r="S113" s="39">
        <f>I109*(SUM('Valores Correntes'!X112:X115)/SUM('Valores Correntes'!X108:X111)-1)</f>
        <v>-1.4771904140169049E-2</v>
      </c>
      <c r="T113" s="40">
        <f>((SUM('Valores Correntes'!W112:W115)-SUM('Valores Correntes'!X112:X115))/(SUM('Valores Correntes'!W108:W111)-SUM('Valores Correntes'!X108:X111))-1)*J109</f>
        <v>1.9187537090443262E-2</v>
      </c>
      <c r="U113" s="40">
        <v>0.12970000000000001</v>
      </c>
      <c r="W113" t="s">
        <v>9</v>
      </c>
      <c r="X113" s="40">
        <f>SUM('Valores Correntes'!S112:S115)/SUM('Valores Correntes'!$R112:$R115)</f>
        <v>0.63086995653177669</v>
      </c>
      <c r="Y113" s="40">
        <f>SUM('Valores Correntes'!T112:T115)/SUM('Valores Correntes'!$R112:$R115)</f>
        <v>0.18694274121524462</v>
      </c>
      <c r="Z113" s="40">
        <f t="shared" si="6"/>
        <v>0.16410987392876439</v>
      </c>
      <c r="AA113" s="40">
        <f>SUM('Valores Correntes'!U112:U115)/SUM('Valores Correntes'!$R112:$R115)</f>
        <v>0.16891724768672328</v>
      </c>
      <c r="AB113" s="40">
        <f>SUM('Valores Correntes'!V112:V115)/SUM('Valores Correntes'!$R112:$R115)</f>
        <v>-4.8073737579588851E-3</v>
      </c>
      <c r="AC113" s="40">
        <f>SUM('Valores Correntes'!W112:W115)/SUM('Valores Correntes'!$R112:$R115)</f>
        <v>0.18322690762924915</v>
      </c>
      <c r="AD113" s="40">
        <f>SUM('Valores Correntes'!X112:X115)/SUM('Valores Correntes'!$R112:$R115)</f>
        <v>0.1651494793050349</v>
      </c>
      <c r="AE113" s="40">
        <f>(SUM('Valores Correntes'!W112:W115)-SUM('Valores Correntes'!X112:X115))/SUM('Valores Correntes'!R112:R115)</f>
        <v>1.8077428324214263E-2</v>
      </c>
      <c r="AG113" s="3" t="s">
        <v>9</v>
      </c>
      <c r="AH113" s="40">
        <f>SUM('Valores Correntes'!B112:B115)/SUM('Valores Correntes'!$R112:$R115)</f>
        <v>6.0702961436725392E-2</v>
      </c>
      <c r="AI113" s="40">
        <f>SUM('Valores Correntes'!C112:C115)/SUM('Valores Correntes'!$R112:$R115)</f>
        <v>3.7939825348355841E-2</v>
      </c>
      <c r="AJ113" s="40">
        <f>SUM('Valores Correntes'!D112:D115)/SUM('Valores Correntes'!$R112:$R115)</f>
        <v>0.13345893598141648</v>
      </c>
      <c r="AK113" s="40">
        <f>SUM('Valores Correntes'!E112:E115)/SUM('Valores Correntes'!$R112:$R115)</f>
        <v>2.0943458884920767E-2</v>
      </c>
      <c r="AL113" s="40">
        <f>SUM('Valores Correntes'!F112:F115)/SUM('Valores Correntes'!$R112:$R115)</f>
        <v>2.9704501833308545E-2</v>
      </c>
      <c r="AM113" s="40">
        <f>SUM('Valores Correntes'!G112:G115)/SUM('Valores Correntes'!$R112:$R115)</f>
        <v>0.22204672204800163</v>
      </c>
      <c r="AN113" s="40">
        <f>SUM('Valores Correntes'!H112:H115)/SUM('Valores Correntes'!$R112:$R115)</f>
        <v>0.10655289218324916</v>
      </c>
      <c r="AO113" s="40">
        <f>SUM('Valores Correntes'!I112:I115)/SUM('Valores Correntes'!$R112:$R115)</f>
        <v>3.0110383393720023E-2</v>
      </c>
      <c r="AP113" s="40">
        <f>SUM('Valores Correntes'!J112:J115)/SUM('Valores Correntes'!$R112:$R115)</f>
        <v>2.9666483534360414E-2</v>
      </c>
      <c r="AQ113" s="40">
        <f>SUM('Valores Correntes'!K112:K115)/SUM('Valores Correntes'!$R112:$R115)</f>
        <v>6.5721474846847622E-2</v>
      </c>
      <c r="AR113" s="40">
        <f>SUM('Valores Correntes'!L112:L115)/SUM('Valores Correntes'!$R112:$R115)</f>
        <v>7.7022288155827109E-2</v>
      </c>
      <c r="AS113" s="40">
        <f>SUM('Valores Correntes'!M112:M115)/SUM('Valores Correntes'!$R112:$R115)</f>
        <v>0.14507882896738752</v>
      </c>
      <c r="AT113" s="40">
        <f>SUM('Valores Correntes'!N112:N115)/SUM('Valores Correntes'!$R112:$R115)</f>
        <v>0.13679716228800151</v>
      </c>
      <c r="AU113" s="40">
        <f>SUM('Valores Correntes'!O112:O115)/SUM('Valores Correntes'!$R112:$R115)</f>
        <v>0.59094951336939339</v>
      </c>
      <c r="AV113" s="40">
        <f>SUM('Valores Correntes'!P112:P115)/SUM('Valores Correntes'!$R112:$R115)</f>
        <v>0.87369919685412045</v>
      </c>
      <c r="AW113" s="40">
        <f>SUM('Valores Correntes'!Q112:Q115)/SUM('Valores Correntes'!$R112:$R115)</f>
        <v>0.12630080314587955</v>
      </c>
      <c r="AY113" s="3" t="s">
        <v>9</v>
      </c>
    </row>
    <row r="114" spans="2:51" x14ac:dyDescent="0.3">
      <c r="B114" s="3" t="s">
        <v>8</v>
      </c>
      <c r="C114" s="40">
        <f>SUM('Valores Correntes'!S113:S116)/SUM('Valores Correntes'!$R113:$R116)</f>
        <v>0.6292432322300836</v>
      </c>
      <c r="D114" s="40">
        <f>SUM('Valores Correntes'!T113:T116)/SUM('Valores Correntes'!$R113:$R116)</f>
        <v>0.19042610794410209</v>
      </c>
      <c r="E114" s="40">
        <f t="shared" si="5"/>
        <v>0.15760647206178163</v>
      </c>
      <c r="F114" s="40">
        <f>SUM('Valores Correntes'!U113:U116)/SUM('Valores Correntes'!$R113:$R116)</f>
        <v>0.16410975108924519</v>
      </c>
      <c r="G114" s="40">
        <f>SUM('Valores Correntes'!V113:V116)/SUM('Valores Correntes'!$R113:$R116)</f>
        <v>-6.5032790274635703E-3</v>
      </c>
      <c r="H114" s="40">
        <f>SUM('Valores Correntes'!W113:W116)/SUM('Valores Correntes'!$R113:$R116)</f>
        <v>0.17969324303265774</v>
      </c>
      <c r="I114" s="40">
        <f>SUM('Valores Correntes'!X113:X116)/SUM('Valores Correntes'!$R113:$R116)</f>
        <v>0.15696905526862504</v>
      </c>
      <c r="J114" s="40">
        <f>(SUM('Valores Correntes'!W113:W116)-SUM('Valores Correntes'!X113:X116))/SUM('Valores Correntes'!R113:R116)</f>
        <v>2.2724187764032691E-2</v>
      </c>
      <c r="K114" s="41">
        <f>SUM('Valores Correntes'!R113:R116)/SUM('Valores Correntes'!R109:R112)-1</f>
        <v>8.5684096446595248E-2</v>
      </c>
      <c r="L114" t="str">
        <f t="shared" si="7"/>
        <v>2023.IV</v>
      </c>
      <c r="M114" s="41">
        <f t="shared" si="8"/>
        <v>8.5684096446595165E-2</v>
      </c>
      <c r="N114" s="39">
        <f>C110*(SUM('Valores Correntes'!S113:S116)/SUM('Valores Correntes'!S109:S112)-1)</f>
        <v>5.2518341977970881E-2</v>
      </c>
      <c r="O114" s="39">
        <f>D110*(SUM('Valores Correntes'!T113:T116)/SUM('Valores Correntes'!T109:T112)-1)</f>
        <v>2.272046974216247E-2</v>
      </c>
      <c r="P114" s="39">
        <f>F110*(SUM('Valores Correntes'!U113:U116)/SUM('Valores Correntes'!U109:U112)-1)</f>
        <v>1.6732289982229596E-4</v>
      </c>
      <c r="Q114" s="39">
        <f>G110*(SUM('Valores Correntes'!V113:V116)/SUM('Valores Correntes'!V109:V112)-1)</f>
        <v>-9.9386871280825496E-3</v>
      </c>
      <c r="R114" s="39">
        <f>H110*(SUM('Valores Correntes'!W113:W116)/SUM('Valores Correntes'!W109:W112)-1)</f>
        <v>-1.2175538353679642E-3</v>
      </c>
      <c r="S114" s="39">
        <f>I110*(SUM('Valores Correntes'!X113:X116)/SUM('Valores Correntes'!X109:X112)-1)</f>
        <v>-2.1434202790090038E-2</v>
      </c>
      <c r="T114" s="40">
        <f>((SUM('Valores Correntes'!W113:W116)-SUM('Valores Correntes'!X113:X116))/(SUM('Valores Correntes'!W109:W112)-SUM('Valores Correntes'!X109:X112))-1)*J110</f>
        <v>2.0216648954722059E-2</v>
      </c>
      <c r="U114" s="40">
        <v>0.11869999999999999</v>
      </c>
      <c r="W114" t="s">
        <v>8</v>
      </c>
      <c r="X114" s="40">
        <f>SUM('Valores Correntes'!S113:S116)/SUM('Valores Correntes'!$R113:$R116)</f>
        <v>0.6292432322300836</v>
      </c>
      <c r="Y114" s="40">
        <f>SUM('Valores Correntes'!T113:T116)/SUM('Valores Correntes'!$R113:$R116)</f>
        <v>0.19042610794410209</v>
      </c>
      <c r="Z114" s="40">
        <f t="shared" si="6"/>
        <v>0.15760647206178163</v>
      </c>
      <c r="AA114" s="40">
        <f>SUM('Valores Correntes'!U113:U116)/SUM('Valores Correntes'!$R113:$R116)</f>
        <v>0.16410975108924519</v>
      </c>
      <c r="AB114" s="40">
        <f>SUM('Valores Correntes'!V113:V116)/SUM('Valores Correntes'!$R113:$R116)</f>
        <v>-6.5032790274635703E-3</v>
      </c>
      <c r="AC114" s="40">
        <f>SUM('Valores Correntes'!W113:W116)/SUM('Valores Correntes'!$R113:$R116)</f>
        <v>0.17969324303265774</v>
      </c>
      <c r="AD114" s="40">
        <f>SUM('Valores Correntes'!X113:X116)/SUM('Valores Correntes'!$R113:$R116)</f>
        <v>0.15696905526862504</v>
      </c>
      <c r="AE114" s="40">
        <f>(SUM('Valores Correntes'!W113:W116)-SUM('Valores Correntes'!X113:X116))/SUM('Valores Correntes'!R113:R116)</f>
        <v>2.2724187764032691E-2</v>
      </c>
      <c r="AG114" s="3" t="s">
        <v>8</v>
      </c>
      <c r="AH114" s="40">
        <f>SUM('Valores Correntes'!B113:B116)/SUM('Valores Correntes'!$R113:$R116)</f>
        <v>6.023060235141546E-2</v>
      </c>
      <c r="AI114" s="40">
        <f>SUM('Valores Correntes'!C113:C116)/SUM('Valores Correntes'!$R113:$R116)</f>
        <v>3.6760099787056993E-2</v>
      </c>
      <c r="AJ114" s="40">
        <f>SUM('Valores Correntes'!D113:D116)/SUM('Valores Correntes'!$R113:$R116)</f>
        <v>0.13253163622199482</v>
      </c>
      <c r="AK114" s="40">
        <f>SUM('Valores Correntes'!E113:E116)/SUM('Valores Correntes'!$R113:$R116)</f>
        <v>2.2170452225850772E-2</v>
      </c>
      <c r="AL114" s="40">
        <f>SUM('Valores Correntes'!F113:F116)/SUM('Valores Correntes'!$R113:$R116)</f>
        <v>2.9979550994845474E-2</v>
      </c>
      <c r="AM114" s="40">
        <f>SUM('Valores Correntes'!G113:G116)/SUM('Valores Correntes'!$R113:$R116)</f>
        <v>0.22144173922974802</v>
      </c>
      <c r="AN114" s="40">
        <f>SUM('Valores Correntes'!H113:H116)/SUM('Valores Correntes'!$R113:$R116)</f>
        <v>0.10467845999988068</v>
      </c>
      <c r="AO114" s="40">
        <f>SUM('Valores Correntes'!I113:I116)/SUM('Valores Correntes'!$R113:$R116)</f>
        <v>3.081196860301734E-2</v>
      </c>
      <c r="AP114" s="40">
        <f>SUM('Valores Correntes'!J113:J116)/SUM('Valores Correntes'!$R113:$R116)</f>
        <v>2.9516189152288885E-2</v>
      </c>
      <c r="AQ114" s="40">
        <f>SUM('Valores Correntes'!K113:K116)/SUM('Valores Correntes'!$R113:$R116)</f>
        <v>6.5470366757366658E-2</v>
      </c>
      <c r="AR114" s="40">
        <f>SUM('Valores Correntes'!L113:L116)/SUM('Valores Correntes'!$R113:$R116)</f>
        <v>7.6663454009225404E-2</v>
      </c>
      <c r="AS114" s="40">
        <f>SUM('Valores Correntes'!M113:M116)/SUM('Valores Correntes'!$R113:$R116)</f>
        <v>0.14609226929141056</v>
      </c>
      <c r="AT114" s="40">
        <f>SUM('Valores Correntes'!N113:N116)/SUM('Valores Correntes'!$R113:$R116)</f>
        <v>0.13855665075101103</v>
      </c>
      <c r="AU114" s="40">
        <f>SUM('Valores Correntes'!O113:O116)/SUM('Valores Correntes'!$R113:$R116)</f>
        <v>0.59178935856420056</v>
      </c>
      <c r="AV114" s="40">
        <f>SUM('Valores Correntes'!P113:P116)/SUM('Valores Correntes'!$R113:$R116)</f>
        <v>0.87346170014536406</v>
      </c>
      <c r="AW114" s="40">
        <f>SUM('Valores Correntes'!Q113:Q116)/SUM('Valores Correntes'!$R113:$R116)</f>
        <v>0.12653829985463597</v>
      </c>
      <c r="AY114" s="3" t="s">
        <v>8</v>
      </c>
    </row>
    <row r="115" spans="2:51" x14ac:dyDescent="0.3">
      <c r="B115" s="4" t="s">
        <v>7</v>
      </c>
      <c r="C115" s="40">
        <f>SUM('Valores Correntes'!S114:S117)/SUM('Valores Correntes'!$R114:$R117)</f>
        <v>0.6322650340140088</v>
      </c>
      <c r="D115" s="40">
        <f>SUM('Valores Correntes'!T114:T117)/SUM('Valores Correntes'!$R114:$R117)</f>
        <v>0.19091165322454082</v>
      </c>
      <c r="E115" s="40">
        <f t="shared" si="5"/>
        <v>0.15562747954103989</v>
      </c>
      <c r="F115" s="40">
        <f>SUM('Valores Correntes'!U114:U117)/SUM('Valores Correntes'!$R114:$R117)</f>
        <v>0.16306024379614878</v>
      </c>
      <c r="G115" s="40">
        <f>SUM('Valores Correntes'!V114:V117)/SUM('Valores Correntes'!$R114:$R117)</f>
        <v>-7.432764255108873E-3</v>
      </c>
      <c r="H115" s="40">
        <f>SUM('Valores Correntes'!W114:W117)/SUM('Valores Correntes'!$R114:$R117)</f>
        <v>0.17546996382494773</v>
      </c>
      <c r="I115" s="40">
        <f>SUM('Valores Correntes'!X114:X117)/SUM('Valores Correntes'!$R114:$R117)</f>
        <v>0.15427413060453724</v>
      </c>
      <c r="J115" s="40">
        <f>(SUM('Valores Correntes'!W114:W117)-SUM('Valores Correntes'!X114:X117))/SUM('Valores Correntes'!R114:R117)</f>
        <v>2.1195833220410507E-2</v>
      </c>
      <c r="K115" s="41">
        <f>SUM('Valores Correntes'!R114:R117)/SUM('Valores Correntes'!R110:R113)-1</f>
        <v>7.6006195495213369E-2</v>
      </c>
      <c r="L115" t="str">
        <f t="shared" si="7"/>
        <v>2024.I</v>
      </c>
      <c r="M115" s="41">
        <f t="shared" si="8"/>
        <v>7.6006195495213424E-2</v>
      </c>
      <c r="N115" s="39">
        <f>C111*(SUM('Valores Correntes'!S114:S117)/SUM('Valores Correntes'!S110:S113)-1)</f>
        <v>5.0092025240844607E-2</v>
      </c>
      <c r="O115" s="39">
        <f>D111*(SUM('Valores Correntes'!T114:T117)/SUM('Valores Correntes'!T110:T113)-1)</f>
        <v>2.1247602795107783E-2</v>
      </c>
      <c r="P115" s="39">
        <f>F111*(SUM('Valores Correntes'!U114:U117)/SUM('Valores Correntes'!U110:U113)-1)</f>
        <v>-9.5379284233611228E-4</v>
      </c>
      <c r="Q115" s="39">
        <f>G111*(SUM('Valores Correntes'!V114:V117)/SUM('Valores Correntes'!V110:V113)-1)</f>
        <v>-9.3060053803241533E-3</v>
      </c>
      <c r="R115" s="39">
        <f>H111*(SUM('Valores Correntes'!W114:W117)/SUM('Valores Correntes'!W110:W113)-1)</f>
        <v>-5.466400675847239E-3</v>
      </c>
      <c r="S115" s="39">
        <f>I111*(SUM('Valores Correntes'!X114:X117)/SUM('Valores Correntes'!X110:X113)-1)</f>
        <v>-2.0392766357768537E-2</v>
      </c>
      <c r="T115" s="40">
        <f>((SUM('Valores Correntes'!W114:W117)-SUM('Valores Correntes'!X114:X117))/(SUM('Valores Correntes'!W110:W113)-SUM('Valores Correntes'!X110:X113))-1)*J111</f>
        <v>1.4926365681921299E-2</v>
      </c>
      <c r="U115" s="40">
        <v>0.11</v>
      </c>
      <c r="W115" t="s">
        <v>7</v>
      </c>
      <c r="X115" s="40">
        <f>SUM('Valores Correntes'!S114:S117)/SUM('Valores Correntes'!$R114:$R117)</f>
        <v>0.6322650340140088</v>
      </c>
      <c r="Y115" s="40">
        <f>SUM('Valores Correntes'!T114:T117)/SUM('Valores Correntes'!$R114:$R117)</f>
        <v>0.19091165322454082</v>
      </c>
      <c r="Z115" s="40">
        <f t="shared" si="6"/>
        <v>0.15562747954103989</v>
      </c>
      <c r="AA115" s="40">
        <f>SUM('Valores Correntes'!U114:U117)/SUM('Valores Correntes'!$R114:$R117)</f>
        <v>0.16306024379614878</v>
      </c>
      <c r="AB115" s="40">
        <f>SUM('Valores Correntes'!V114:V117)/SUM('Valores Correntes'!$R114:$R117)</f>
        <v>-7.432764255108873E-3</v>
      </c>
      <c r="AC115" s="40">
        <f>SUM('Valores Correntes'!W114:W117)/SUM('Valores Correntes'!$R114:$R117)</f>
        <v>0.17546996382494773</v>
      </c>
      <c r="AD115" s="40">
        <f>SUM('Valores Correntes'!X114:X117)/SUM('Valores Correntes'!$R114:$R117)</f>
        <v>0.15427413060453724</v>
      </c>
      <c r="AE115" s="40">
        <f>(SUM('Valores Correntes'!W114:W117)-SUM('Valores Correntes'!X114:X117))/SUM('Valores Correntes'!R114:R117)</f>
        <v>2.1195833220410507E-2</v>
      </c>
      <c r="AG115" s="4" t="s">
        <v>7</v>
      </c>
      <c r="AH115" s="40">
        <f>SUM('Valores Correntes'!B114:B117)/SUM('Valores Correntes'!$R114:$R117)</f>
        <v>5.8720072998269673E-2</v>
      </c>
      <c r="AI115" s="40">
        <f>SUM('Valores Correntes'!C114:C117)/SUM('Valores Correntes'!$R114:$R117)</f>
        <v>3.6400769088140654E-2</v>
      </c>
      <c r="AJ115" s="40">
        <f>SUM('Valores Correntes'!D114:D117)/SUM('Valores Correntes'!$R114:$R117)</f>
        <v>0.12930390743144285</v>
      </c>
      <c r="AK115" s="40">
        <f>SUM('Valores Correntes'!E114:E117)/SUM('Valores Correntes'!$R114:$R117)</f>
        <v>2.2451425455276283E-2</v>
      </c>
      <c r="AL115" s="40">
        <f>SUM('Valores Correntes'!F114:F117)/SUM('Valores Correntes'!$R114:$R117)</f>
        <v>3.0466803797297853E-2</v>
      </c>
      <c r="AM115" s="40">
        <f>SUM('Valores Correntes'!G114:G117)/SUM('Valores Correntes'!$R114:$R117)</f>
        <v>0.21862290577215762</v>
      </c>
      <c r="AN115" s="40">
        <f>SUM('Valores Correntes'!H114:H117)/SUM('Valores Correntes'!$R114:$R117)</f>
        <v>0.1032739415596573</v>
      </c>
      <c r="AO115" s="40">
        <f>SUM('Valores Correntes'!I114:I117)/SUM('Valores Correntes'!$R114:$R117)</f>
        <v>3.11587127589491E-2</v>
      </c>
      <c r="AP115" s="40">
        <f>SUM('Valores Correntes'!J114:J117)/SUM('Valores Correntes'!$R114:$R117)</f>
        <v>2.9636543194427392E-2</v>
      </c>
      <c r="AQ115" s="40">
        <f>SUM('Valores Correntes'!K114:K117)/SUM('Valores Correntes'!$R114:$R117)</f>
        <v>6.487554122466696E-2</v>
      </c>
      <c r="AR115" s="40">
        <f>SUM('Valores Correntes'!L114:L117)/SUM('Valores Correntes'!$R114:$R117)</f>
        <v>7.6893144287855625E-2</v>
      </c>
      <c r="AS115" s="40">
        <f>SUM('Valores Correntes'!M114:M117)/SUM('Valores Correntes'!$R114:$R117)</f>
        <v>0.14763734376762935</v>
      </c>
      <c r="AT115" s="40">
        <f>SUM('Valores Correntes'!N114:N117)/SUM('Valores Correntes'!$R114:$R117)</f>
        <v>0.13913694890216347</v>
      </c>
      <c r="AU115" s="40">
        <f>SUM('Valores Correntes'!O114:O117)/SUM('Valores Correntes'!$R114:$R117)</f>
        <v>0.5926121756953493</v>
      </c>
      <c r="AV115" s="40">
        <f>SUM('Valores Correntes'!P114:P117)/SUM('Valores Correntes'!$R114:$R117)</f>
        <v>0.86995515446577654</v>
      </c>
      <c r="AW115" s="40">
        <f>SUM('Valores Correntes'!Q114:Q117)/SUM('Valores Correntes'!$R114:$R117)</f>
        <v>0.13004484553422352</v>
      </c>
      <c r="AY115" s="4" t="s">
        <v>7</v>
      </c>
    </row>
    <row r="116" spans="2:51" x14ac:dyDescent="0.3">
      <c r="B116" s="4" t="s">
        <v>6</v>
      </c>
      <c r="C116" s="40">
        <f>SUM('Valores Correntes'!S115:S118)/SUM('Valores Correntes'!$R115:$R118)</f>
        <v>0.63376659381351008</v>
      </c>
      <c r="D116" s="40">
        <f>SUM('Valores Correntes'!T115:T118)/SUM('Valores Correntes'!$R115:$R118)</f>
        <v>0.19090765987181921</v>
      </c>
      <c r="E116" s="40">
        <f t="shared" si="5"/>
        <v>0.15878129643260613</v>
      </c>
      <c r="F116" s="40">
        <f>SUM('Valores Correntes'!U115:U118)/SUM('Valores Correntes'!$R115:$R118)</f>
        <v>0.16349151457134084</v>
      </c>
      <c r="G116" s="40">
        <f>SUM('Valores Correntes'!V115:V118)/SUM('Valores Correntes'!$R115:$R118)</f>
        <v>-4.7102181387347133E-3</v>
      </c>
      <c r="H116" s="40">
        <f>SUM('Valores Correntes'!W115:W118)/SUM('Valores Correntes'!$R115:$R118)</f>
        <v>0.17462157064289288</v>
      </c>
      <c r="I116" s="40">
        <f>SUM('Valores Correntes'!X115:X118)/SUM('Valores Correntes'!$R115:$R118)</f>
        <v>0.15807712076082825</v>
      </c>
      <c r="J116" s="40">
        <f>(SUM('Valores Correntes'!W115:W118)-SUM('Valores Correntes'!X115:X118))/SUM('Valores Correntes'!R115:R118)</f>
        <v>1.6544449882064646E-2</v>
      </c>
      <c r="K116" s="41">
        <f>SUM('Valores Correntes'!R115:R118)/SUM('Valores Correntes'!R111:R114)-1</f>
        <v>7.4216038513716498E-2</v>
      </c>
      <c r="L116" t="str">
        <f t="shared" si="7"/>
        <v>2024.II</v>
      </c>
      <c r="M116" s="41">
        <f t="shared" si="8"/>
        <v>7.4216038513716692E-2</v>
      </c>
      <c r="N116" s="39">
        <f>C112*(SUM('Valores Correntes'!S115:S118)/SUM('Valores Correntes'!S111:S114)-1)</f>
        <v>5.147528352701445E-2</v>
      </c>
      <c r="O116" s="39">
        <f>D112*(SUM('Valores Correntes'!T115:T118)/SUM('Valores Correntes'!T111:T114)-1)</f>
        <v>1.9380624543306569E-2</v>
      </c>
      <c r="P116" s="39">
        <f>F112*(SUM('Valores Correntes'!U115:U118)/SUM('Valores Correntes'!U111:U114)-1)</f>
        <v>1.925576829959095E-3</v>
      </c>
      <c r="Q116" s="39">
        <f>G112*(SUM('Valores Correntes'!V115:V118)/SUM('Valores Correntes'!V111:V114)-1)</f>
        <v>-4.4563847550235366E-3</v>
      </c>
      <c r="R116" s="39">
        <f>H112*(SUM('Valores Correntes'!W115:W118)/SUM('Valores Correntes'!W111:W114)-1)</f>
        <v>-2.6530886032021558E-3</v>
      </c>
      <c r="S116" s="39">
        <f>I112*(SUM('Valores Correntes'!X115:X118)/SUM('Valores Correntes'!X111:X114)-1)</f>
        <v>-8.5440269716622781E-3</v>
      </c>
      <c r="T116" s="40">
        <f>((SUM('Valores Correntes'!W115:W118)-SUM('Valores Correntes'!X115:X118))/(SUM('Valores Correntes'!W111:W114)-SUM('Valores Correntes'!X111:X114))-1)*J112</f>
        <v>5.8909383684601054E-3</v>
      </c>
      <c r="U116" s="40">
        <v>0.10400000000000001</v>
      </c>
      <c r="W116" t="s">
        <v>6</v>
      </c>
      <c r="X116" s="40">
        <f>SUM('Valores Correntes'!S115:S118)/SUM('Valores Correntes'!$R115:$R118)</f>
        <v>0.63376659381351008</v>
      </c>
      <c r="Y116" s="40">
        <f>SUM('Valores Correntes'!T115:T118)/SUM('Valores Correntes'!$R115:$R118)</f>
        <v>0.19090765987181921</v>
      </c>
      <c r="Z116" s="40">
        <f t="shared" si="6"/>
        <v>0.15878129643260613</v>
      </c>
      <c r="AA116" s="40">
        <f>SUM('Valores Correntes'!U115:U118)/SUM('Valores Correntes'!$R115:$R118)</f>
        <v>0.16349151457134084</v>
      </c>
      <c r="AB116" s="40">
        <f>SUM('Valores Correntes'!V115:V118)/SUM('Valores Correntes'!$R115:$R118)</f>
        <v>-4.7102181387347133E-3</v>
      </c>
      <c r="AC116" s="40">
        <f>SUM('Valores Correntes'!W115:W118)/SUM('Valores Correntes'!$R115:$R118)</f>
        <v>0.17462157064289288</v>
      </c>
      <c r="AD116" s="40">
        <f>SUM('Valores Correntes'!X115:X118)/SUM('Valores Correntes'!$R115:$R118)</f>
        <v>0.15807712076082825</v>
      </c>
      <c r="AE116" s="40">
        <f>(SUM('Valores Correntes'!W115:W118)-SUM('Valores Correntes'!X115:X118))/SUM('Valores Correntes'!R115:R118)</f>
        <v>1.6544449882064646E-2</v>
      </c>
      <c r="AG116" s="4" t="s">
        <v>6</v>
      </c>
      <c r="AH116" s="40">
        <f>SUM('Valores Correntes'!B115:B118)/SUM('Valores Correntes'!$R115:$R118)</f>
        <v>5.8472312843034946E-2</v>
      </c>
      <c r="AI116" s="40">
        <f>SUM('Valores Correntes'!C115:C118)/SUM('Valores Correntes'!$R115:$R118)</f>
        <v>3.6765329892958415E-2</v>
      </c>
      <c r="AJ116" s="40">
        <f>SUM('Valores Correntes'!D115:D118)/SUM('Valores Correntes'!$R115:$R118)</f>
        <v>0.12609204473445146</v>
      </c>
      <c r="AK116" s="40">
        <f>SUM('Valores Correntes'!E115:E118)/SUM('Valores Correntes'!$R115:$R118)</f>
        <v>2.2302573556525564E-2</v>
      </c>
      <c r="AL116" s="40">
        <f>SUM('Valores Correntes'!F115:F118)/SUM('Valores Correntes'!$R115:$R118)</f>
        <v>3.0870803143982054E-2</v>
      </c>
      <c r="AM116" s="40">
        <f>SUM('Valores Correntes'!G115:G118)/SUM('Valores Correntes'!$R115:$R118)</f>
        <v>0.21603075132791749</v>
      </c>
      <c r="AN116" s="40">
        <f>SUM('Valores Correntes'!H115:H118)/SUM('Valores Correntes'!$R115:$R118)</f>
        <v>0.1029828998157479</v>
      </c>
      <c r="AO116" s="40">
        <f>SUM('Valores Correntes'!I115:I118)/SUM('Valores Correntes'!$R115:$R118)</f>
        <v>3.0941613383274738E-2</v>
      </c>
      <c r="AP116" s="40">
        <f>SUM('Valores Correntes'!J115:J118)/SUM('Valores Correntes'!$R115:$R118)</f>
        <v>2.962073265701138E-2</v>
      </c>
      <c r="AQ116" s="40">
        <f>SUM('Valores Correntes'!K115:K118)/SUM('Valores Correntes'!$R115:$R118)</f>
        <v>6.353532461479168E-2</v>
      </c>
      <c r="AR116" s="40">
        <f>SUM('Valores Correntes'!L115:L118)/SUM('Valores Correntes'!$R115:$R118)</f>
        <v>7.6748915728172398E-2</v>
      </c>
      <c r="AS116" s="40">
        <f>SUM('Valores Correntes'!M115:M118)/SUM('Valores Correntes'!$R115:$R118)</f>
        <v>0.14860218465145814</v>
      </c>
      <c r="AT116" s="40">
        <f>SUM('Valores Correntes'!N115:N118)/SUM('Valores Correntes'!$R115:$R118)</f>
        <v>0.13952790128295381</v>
      </c>
      <c r="AU116" s="40">
        <f>SUM('Valores Correntes'!O115:O118)/SUM('Valores Correntes'!$R115:$R118)</f>
        <v>0.59195957213340999</v>
      </c>
      <c r="AV116" s="40">
        <f>SUM('Valores Correntes'!P115:P118)/SUM('Valores Correntes'!$R115:$R118)</f>
        <v>0.86646263630436238</v>
      </c>
      <c r="AW116" s="40">
        <f>SUM('Valores Correntes'!Q115:Q118)/SUM('Valores Correntes'!$R115:$R118)</f>
        <v>0.13353736369563765</v>
      </c>
      <c r="AY116" s="4" t="s">
        <v>6</v>
      </c>
    </row>
    <row r="117" spans="2:51" x14ac:dyDescent="0.3">
      <c r="B117" s="4" t="s">
        <v>5</v>
      </c>
      <c r="C117" s="40">
        <f>SUM('Valores Correntes'!S116:S119)/SUM('Valores Correntes'!$R116:$R119)</f>
        <v>0.636104141111835</v>
      </c>
      <c r="D117" s="40">
        <f>SUM('Valores Correntes'!T116:T119)/SUM('Valores Correntes'!$R116:$R119)</f>
        <v>0.19026496228956616</v>
      </c>
      <c r="E117" s="40">
        <f t="shared" si="5"/>
        <v>0.16418573222622887</v>
      </c>
      <c r="F117" s="40">
        <f>SUM('Valores Correntes'!U116:U119)/SUM('Valores Correntes'!$R116:$R119)</f>
        <v>0.16602962576556396</v>
      </c>
      <c r="G117" s="40">
        <f>SUM('Valores Correntes'!V116:V119)/SUM('Valores Correntes'!$R116:$R119)</f>
        <v>-1.8438935393350812E-3</v>
      </c>
      <c r="H117" s="40">
        <f>SUM('Valores Correntes'!W116:W119)/SUM('Valores Correntes'!$R116:$R119)</f>
        <v>0.17671444945641873</v>
      </c>
      <c r="I117" s="40">
        <f>SUM('Valores Correntes'!X116:X119)/SUM('Valores Correntes'!$R116:$R119)</f>
        <v>0.16726928508404876</v>
      </c>
      <c r="J117" s="40">
        <f>(SUM('Valores Correntes'!W116:W119)-SUM('Valores Correntes'!X116:X119))/SUM('Valores Correntes'!R116:R119)</f>
        <v>9.4451643723699793E-3</v>
      </c>
      <c r="K117" s="41">
        <f>SUM('Valores Correntes'!R116:R119)/SUM('Valores Correntes'!R112:R115)-1</f>
        <v>8.034869629972774E-2</v>
      </c>
      <c r="L117" t="str">
        <f t="shared" si="7"/>
        <v>2024.III</v>
      </c>
      <c r="M117" s="41">
        <f t="shared" si="8"/>
        <v>8.0348696299727962E-2</v>
      </c>
      <c r="N117" s="39">
        <f>C113*(SUM('Valores Correntes'!S116:S119)/SUM('Valores Correntes'!S112:S115)-1)</f>
        <v>5.6344323029252463E-2</v>
      </c>
      <c r="O117" s="39">
        <f>D113*(SUM('Valores Correntes'!T116:T119)/SUM('Valores Correntes'!T112:T115)-1)</f>
        <v>1.8609762745805065E-2</v>
      </c>
      <c r="P117" s="39">
        <f>F113*(SUM('Valores Correntes'!U116:U119)/SUM('Valores Correntes'!U112:U115)-1)</f>
        <v>1.0452642056235414E-2</v>
      </c>
      <c r="Q117" s="39">
        <f>G113*(SUM('Valores Correntes'!V116:V119)/SUM('Valores Correntes'!V112:V115)-1)</f>
        <v>2.8153257766227392E-3</v>
      </c>
      <c r="R117" s="39">
        <f>H113*(SUM('Valores Correntes'!W116:W119)/SUM('Valores Correntes'!W112:W115)-1)</f>
        <v>7.6863174583169285E-3</v>
      </c>
      <c r="S117" s="39">
        <f>I113*(SUM('Valores Correntes'!X116:X119)/SUM('Valores Correntes'!X112:X115)-1)</f>
        <v>1.5559674766504668E-2</v>
      </c>
      <c r="T117" s="40">
        <f>((SUM('Valores Correntes'!W116:W119)-SUM('Valores Correntes'!X116:X119))/(SUM('Valores Correntes'!W112:W115)-SUM('Valores Correntes'!X112:X115))-1)*J113</f>
        <v>-7.8733573081877176E-3</v>
      </c>
      <c r="U117" s="40">
        <v>0.105</v>
      </c>
      <c r="W117" t="s">
        <v>5</v>
      </c>
      <c r="X117" s="40">
        <f>SUM('Valores Correntes'!S116:S119)/SUM('Valores Correntes'!$R116:$R119)</f>
        <v>0.636104141111835</v>
      </c>
      <c r="Y117" s="40">
        <f>SUM('Valores Correntes'!T116:T119)/SUM('Valores Correntes'!$R116:$R119)</f>
        <v>0.19026496228956616</v>
      </c>
      <c r="Z117" s="40">
        <f t="shared" si="6"/>
        <v>0.16418573222622887</v>
      </c>
      <c r="AA117" s="40">
        <f>SUM('Valores Correntes'!U116:U119)/SUM('Valores Correntes'!$R116:$R119)</f>
        <v>0.16602962576556396</v>
      </c>
      <c r="AB117" s="40">
        <f>SUM('Valores Correntes'!V116:V119)/SUM('Valores Correntes'!$R116:$R119)</f>
        <v>-1.8438935393350812E-3</v>
      </c>
      <c r="AC117" s="40">
        <f>SUM('Valores Correntes'!W116:W119)/SUM('Valores Correntes'!$R116:$R119)</f>
        <v>0.17671444945641873</v>
      </c>
      <c r="AD117" s="40">
        <f>SUM('Valores Correntes'!X116:X119)/SUM('Valores Correntes'!$R116:$R119)</f>
        <v>0.16726928508404876</v>
      </c>
      <c r="AE117" s="40">
        <f>(SUM('Valores Correntes'!W116:W119)-SUM('Valores Correntes'!X116:X119))/SUM('Valores Correntes'!R116:R119)</f>
        <v>9.4451643723699793E-3</v>
      </c>
      <c r="AG117" s="4" t="s">
        <v>5</v>
      </c>
      <c r="AH117" s="40">
        <f>SUM('Valores Correntes'!B116:B119)/SUM('Valores Correntes'!$R116:$R119)</f>
        <v>5.8412875800677604E-2</v>
      </c>
      <c r="AI117" s="40">
        <f>SUM('Valores Correntes'!C116:C119)/SUM('Valores Correntes'!$R116:$R119)</f>
        <v>3.7200942430654194E-2</v>
      </c>
      <c r="AJ117" s="40">
        <f>SUM('Valores Correntes'!D116:D119)/SUM('Valores Correntes'!$R116:$R119)</f>
        <v>0.12286449189224843</v>
      </c>
      <c r="AK117" s="40">
        <f>SUM('Valores Correntes'!E116:E119)/SUM('Valores Correntes'!$R116:$R119)</f>
        <v>2.2703304830226562E-2</v>
      </c>
      <c r="AL117" s="40">
        <f>SUM('Valores Correntes'!F116:F119)/SUM('Valores Correntes'!$R116:$R119)</f>
        <v>3.0714306347727868E-2</v>
      </c>
      <c r="AM117" s="40">
        <f>SUM('Valores Correntes'!G116:G119)/SUM('Valores Correntes'!$R116:$R119)</f>
        <v>0.21348304550085703</v>
      </c>
      <c r="AN117" s="40">
        <f>SUM('Valores Correntes'!H116:H119)/SUM('Valores Correntes'!$R116:$R119)</f>
        <v>0.10315741278189158</v>
      </c>
      <c r="AO117" s="40">
        <f>SUM('Valores Correntes'!I116:I119)/SUM('Valores Correntes'!$R116:$R119)</f>
        <v>3.0842548411304391E-2</v>
      </c>
      <c r="AP117" s="40">
        <f>SUM('Valores Correntes'!J116:J119)/SUM('Valores Correntes'!$R116:$R119)</f>
        <v>2.964411466460553E-2</v>
      </c>
      <c r="AQ117" s="40">
        <f>SUM('Valores Correntes'!K116:K119)/SUM('Valores Correntes'!$R116:$R119)</f>
        <v>6.2952839397589222E-2</v>
      </c>
      <c r="AR117" s="40">
        <f>SUM('Valores Correntes'!L116:L119)/SUM('Valores Correntes'!$R116:$R119)</f>
        <v>7.6209416427487769E-2</v>
      </c>
      <c r="AS117" s="40">
        <f>SUM('Valores Correntes'!M116:M119)/SUM('Valores Correntes'!$R116:$R119)</f>
        <v>0.14924182848359854</v>
      </c>
      <c r="AT117" s="40">
        <f>SUM('Valores Correntes'!N116:N119)/SUM('Valores Correntes'!$R116:$R119)</f>
        <v>0.13924117924938215</v>
      </c>
      <c r="AU117" s="40">
        <f>SUM('Valores Correntes'!O116:O119)/SUM('Valores Correntes'!$R116:$R119)</f>
        <v>0.59128933941585915</v>
      </c>
      <c r="AV117" s="40">
        <f>SUM('Valores Correntes'!P116:P119)/SUM('Valores Correntes'!$R116:$R119)</f>
        <v>0.86318526071739377</v>
      </c>
      <c r="AW117" s="40">
        <f>SUM('Valores Correntes'!Q116:Q119)/SUM('Valores Correntes'!$R116:$R119)</f>
        <v>0.13681473928260615</v>
      </c>
      <c r="AY117" s="4" t="s">
        <v>5</v>
      </c>
    </row>
    <row r="118" spans="2:51" x14ac:dyDescent="0.3">
      <c r="B118" s="4" t="s">
        <v>4</v>
      </c>
      <c r="C118" s="40">
        <f>SUM('Valores Correntes'!S117:S120)/SUM('Valores Correntes'!$R117:$R120)</f>
        <v>0.63956326671810881</v>
      </c>
      <c r="D118" s="40">
        <f>SUM('Valores Correntes'!T117:T120)/SUM('Valores Correntes'!$R117:$R120)</f>
        <v>0.18769602783120182</v>
      </c>
      <c r="E118" s="40">
        <f t="shared" si="5"/>
        <v>0.1698143560398227</v>
      </c>
      <c r="F118" s="40">
        <f>SUM('Valores Correntes'!U117:U120)/SUM('Valores Correntes'!$R117:$R120)</f>
        <v>0.1690936131969023</v>
      </c>
      <c r="G118" s="40">
        <f>SUM('Valores Correntes'!V117:V120)/SUM('Valores Correntes'!$R117:$R120)</f>
        <v>7.2074284292039561E-4</v>
      </c>
      <c r="H118" s="40">
        <f>SUM('Valores Correntes'!W117:W120)/SUM('Valores Correntes'!$R117:$R120)</f>
        <v>0.17938579439812813</v>
      </c>
      <c r="I118" s="40">
        <f>SUM('Valores Correntes'!X117:X120)/SUM('Valores Correntes'!$R117:$R120)</f>
        <v>0.17645944498726135</v>
      </c>
      <c r="J118" s="40">
        <f>(SUM('Valores Correntes'!W117:W120)-SUM('Valores Correntes'!X117:X120))/SUM('Valores Correntes'!R117:R120)</f>
        <v>2.9263494108667924E-3</v>
      </c>
      <c r="K118" s="41">
        <f>SUM('Valores Correntes'!R117:R120)/SUM('Valores Correntes'!R113:R116)-1</f>
        <v>7.6384865787403777E-2</v>
      </c>
      <c r="L118" t="str">
        <f t="shared" si="7"/>
        <v>2024.IV</v>
      </c>
      <c r="M118" s="41">
        <f t="shared" si="8"/>
        <v>7.6384865787403763E-2</v>
      </c>
      <c r="N118" s="39">
        <f>C114*(SUM('Valores Correntes'!S117:S120)/SUM('Valores Correntes'!S113:S116)-1)</f>
        <v>5.9172988778841334E-2</v>
      </c>
      <c r="O118" s="39">
        <f>D114*(SUM('Valores Correntes'!T117:T120)/SUM('Valores Correntes'!T113:T116)-1)</f>
        <v>1.1607055781814877E-2</v>
      </c>
      <c r="P118" s="39">
        <f>F114*(SUM('Valores Correntes'!U117:U120)/SUM('Valores Correntes'!U113:U116)-1)</f>
        <v>1.7900055057209673E-2</v>
      </c>
      <c r="Q118" s="39">
        <f>G114*(SUM('Valores Correntes'!V117:V120)/SUM('Valores Correntes'!V113:V116)-1)</f>
        <v>7.2790757157076722E-3</v>
      </c>
      <c r="R118" s="39">
        <f>H114*(SUM('Valores Correntes'!W117:W120)/SUM('Valores Correntes'!W113:W116)-1)</f>
        <v>1.3394911194738216E-2</v>
      </c>
      <c r="S118" s="39">
        <f>I114*(SUM('Valores Correntes'!X117:X120)/SUM('Valores Correntes'!X113:X116)-1)</f>
        <v>3.2969220740907995E-2</v>
      </c>
      <c r="T118" s="40">
        <f>((SUM('Valores Correntes'!W117:W120)-SUM('Valores Correntes'!X117:X120))/(SUM('Valores Correntes'!W113:W116)-SUM('Valores Correntes'!X113:X116))-1)*J114</f>
        <v>-1.9574309546169791E-2</v>
      </c>
      <c r="U118" s="40">
        <v>0.1177</v>
      </c>
      <c r="W118" t="s">
        <v>4</v>
      </c>
      <c r="X118" s="40">
        <f>SUM('Valores Correntes'!S117:S120)/SUM('Valores Correntes'!$R117:$R120)</f>
        <v>0.63956326671810881</v>
      </c>
      <c r="Y118" s="40">
        <f>SUM('Valores Correntes'!T117:T120)/SUM('Valores Correntes'!$R117:$R120)</f>
        <v>0.18769602783120182</v>
      </c>
      <c r="Z118" s="40">
        <f t="shared" si="6"/>
        <v>0.1698143560398227</v>
      </c>
      <c r="AA118" s="40">
        <f>SUM('Valores Correntes'!U117:U120)/SUM('Valores Correntes'!$R117:$R120)</f>
        <v>0.1690936131969023</v>
      </c>
      <c r="AB118" s="40">
        <f>SUM('Valores Correntes'!V117:V120)/SUM('Valores Correntes'!$R117:$R120)</f>
        <v>7.2074284292039561E-4</v>
      </c>
      <c r="AC118" s="40">
        <f>SUM('Valores Correntes'!W117:W120)/SUM('Valores Correntes'!$R117:$R120)</f>
        <v>0.17938579439812813</v>
      </c>
      <c r="AD118" s="40">
        <f>SUM('Valores Correntes'!X117:X120)/SUM('Valores Correntes'!$R117:$R120)</f>
        <v>0.17645944498726135</v>
      </c>
      <c r="AE118" s="40">
        <f>(SUM('Valores Correntes'!W117:W120)-SUM('Valores Correntes'!X117:X120))/SUM('Valores Correntes'!R117:R120)</f>
        <v>2.9263494108667924E-3</v>
      </c>
      <c r="AG118" s="4" t="s">
        <v>4</v>
      </c>
      <c r="AH118" s="40">
        <f>SUM('Valores Correntes'!B117:B120)/SUM('Valores Correntes'!$R117:$R120)</f>
        <v>5.7522764094249168E-2</v>
      </c>
      <c r="AI118" s="40">
        <f>SUM('Valores Correntes'!C117:C120)/SUM('Valores Correntes'!$R117:$R120)</f>
        <v>3.6471777624216627E-2</v>
      </c>
      <c r="AJ118" s="40">
        <f>SUM('Valores Correntes'!D117:D120)/SUM('Valores Correntes'!$R117:$R120)</f>
        <v>0.12110806515574654</v>
      </c>
      <c r="AK118" s="40">
        <f>SUM('Valores Correntes'!E117:E120)/SUM('Valores Correntes'!$R117:$R120)</f>
        <v>2.1342756901142984E-2</v>
      </c>
      <c r="AL118" s="40">
        <f>SUM('Valores Correntes'!F117:F120)/SUM('Valores Correntes'!$R117:$R120)</f>
        <v>3.0484335632781637E-2</v>
      </c>
      <c r="AM118" s="40">
        <f>SUM('Valores Correntes'!G117:G120)/SUM('Valores Correntes'!$R117:$R120)</f>
        <v>0.20940693531388774</v>
      </c>
      <c r="AN118" s="40">
        <f>SUM('Valores Correntes'!H117:H120)/SUM('Valores Correntes'!$R117:$R120)</f>
        <v>0.10404948602265486</v>
      </c>
      <c r="AO118" s="40">
        <f>SUM('Valores Correntes'!I117:I120)/SUM('Valores Correntes'!$R117:$R120)</f>
        <v>3.1031959166790791E-2</v>
      </c>
      <c r="AP118" s="40">
        <f>SUM('Valores Correntes'!J117:J120)/SUM('Valores Correntes'!$R117:$R120)</f>
        <v>2.9940028871448077E-2</v>
      </c>
      <c r="AQ118" s="40">
        <f>SUM('Valores Correntes'!K117:K120)/SUM('Valores Correntes'!$R117:$R120)</f>
        <v>6.3214622993163147E-2</v>
      </c>
      <c r="AR118" s="40">
        <f>SUM('Valores Correntes'!L117:L120)/SUM('Valores Correntes'!$R117:$R120)</f>
        <v>7.5826397200362744E-2</v>
      </c>
      <c r="AS118" s="40">
        <f>SUM('Valores Correntes'!M117:M120)/SUM('Valores Correntes'!$R117:$R120)</f>
        <v>0.14952320582081988</v>
      </c>
      <c r="AT118" s="40">
        <f>SUM('Valores Correntes'!N117:N120)/SUM('Valores Correntes'!$R117:$R120)</f>
        <v>0.13812182709901089</v>
      </c>
      <c r="AU118" s="40">
        <f>SUM('Valores Correntes'!O117:O120)/SUM('Valores Correntes'!$R117:$R120)</f>
        <v>0.59170752717425046</v>
      </c>
      <c r="AV118" s="40">
        <f>SUM('Valores Correntes'!P117:P120)/SUM('Valores Correntes'!$R117:$R120)</f>
        <v>0.85863722658238728</v>
      </c>
      <c r="AW118" s="40">
        <f>SUM('Valores Correntes'!Q117:Q120)/SUM('Valores Correntes'!$R117:$R120)</f>
        <v>0.14136277341761272</v>
      </c>
      <c r="AY118" s="4" t="s">
        <v>4</v>
      </c>
    </row>
    <row r="119" spans="2:51" x14ac:dyDescent="0.3">
      <c r="B119" s="3" t="s">
        <v>3</v>
      </c>
      <c r="C119" s="40">
        <f>SUM('Valores Correntes'!S118:S121)/SUM('Valores Correntes'!$R118:$R121)</f>
        <v>0.63815247492572857</v>
      </c>
      <c r="D119" s="40">
        <f>SUM('Valores Correntes'!T118:T121)/SUM('Valores Correntes'!$R118:$R121)</f>
        <v>0.18744386829280885</v>
      </c>
      <c r="E119" s="40">
        <f t="shared" si="5"/>
        <v>0.17626104954365016</v>
      </c>
      <c r="F119" s="40">
        <f>SUM('Valores Correntes'!U118:U121)/SUM('Valores Correntes'!$R118:$R121)</f>
        <v>0.17144607350697302</v>
      </c>
      <c r="G119" s="40">
        <f>SUM('Valores Correntes'!V118:V121)/SUM('Valores Correntes'!$R118:$R121)</f>
        <v>4.8149760366771235E-3</v>
      </c>
      <c r="H119" s="40">
        <f>SUM('Valores Correntes'!W118:W121)/SUM('Valores Correntes'!$R118:$R121)</f>
        <v>0.18206395580302429</v>
      </c>
      <c r="I119" s="40">
        <f>SUM('Valores Correntes'!X118:X121)/SUM('Valores Correntes'!$R118:$R121)</f>
        <v>0.18392134856521183</v>
      </c>
      <c r="J119" s="40">
        <f>(SUM('Valores Correntes'!W118:W121)-SUM('Valores Correntes'!X118:X121))/SUM('Valores Correntes'!R118:R121)</f>
        <v>-1.8573927621875462E-3</v>
      </c>
      <c r="K119" s="41">
        <f>SUM('Valores Correntes'!R118:R121)/SUM('Valores Correntes'!R114:R117)-1</f>
        <v>8.1959956739097395E-2</v>
      </c>
      <c r="L119" t="str">
        <f t="shared" si="7"/>
        <v>2025.I</v>
      </c>
      <c r="M119" s="41">
        <f t="shared" si="8"/>
        <v>8.1959956739097339E-2</v>
      </c>
      <c r="N119" s="39">
        <f>C115*(SUM('Valores Correntes'!S118:S121)/SUM('Valores Correntes'!S114:S117)-1)</f>
        <v>5.8190390149580398E-2</v>
      </c>
      <c r="O119" s="39">
        <f>D115*(SUM('Valores Correntes'!T118:T121)/SUM('Valores Correntes'!T114:T117)-1)</f>
        <v>1.1895106404555707E-2</v>
      </c>
      <c r="P119" s="39">
        <f>F115*(SUM('Valores Correntes'!U118:U121)/SUM('Valores Correntes'!U114:U117)-1)</f>
        <v>2.2437542478543848E-2</v>
      </c>
      <c r="Q119" s="39">
        <f>G115*(SUM('Valores Correntes'!V118:V121)/SUM('Valores Correntes'!V114:V117)-1)</f>
        <v>1.2642375519451845E-2</v>
      </c>
      <c r="R119" s="39">
        <f>H115*(SUM('Valores Correntes'!W118:W121)/SUM('Valores Correntes'!W114:W117)-1)</f>
        <v>2.1515945919441368E-2</v>
      </c>
      <c r="S119" s="39">
        <f>I115*(SUM('Valores Correntes'!X118:X121)/SUM('Valores Correntes'!X114:X117)-1)</f>
        <v>4.472140373247583E-2</v>
      </c>
      <c r="T119" s="40">
        <f>((SUM('Valores Correntes'!W118:W121)-SUM('Valores Correntes'!X118:X121))/(SUM('Valores Correntes'!W114:W117)-SUM('Valores Correntes'!X114:X117))-1)*J115</f>
        <v>-2.3205457813034458E-2</v>
      </c>
      <c r="U119" s="40">
        <v>0.13570000000000002</v>
      </c>
      <c r="W119" t="s">
        <v>3</v>
      </c>
      <c r="X119" s="40">
        <f>SUM('Valores Correntes'!S118:S121)/SUM('Valores Correntes'!$R118:$R121)</f>
        <v>0.63815247492572857</v>
      </c>
      <c r="Y119" s="40">
        <f>SUM('Valores Correntes'!T118:T121)/SUM('Valores Correntes'!$R118:$R121)</f>
        <v>0.18744386829280885</v>
      </c>
      <c r="Z119" s="40">
        <f t="shared" si="6"/>
        <v>0.17626104954365016</v>
      </c>
      <c r="AA119" s="40">
        <f>SUM('Valores Correntes'!U118:U121)/SUM('Valores Correntes'!$R118:$R121)</f>
        <v>0.17144607350697302</v>
      </c>
      <c r="AB119" s="40">
        <f>SUM('Valores Correntes'!V118:V121)/SUM('Valores Correntes'!$R118:$R121)</f>
        <v>4.8149760366771235E-3</v>
      </c>
      <c r="AC119" s="40">
        <f>SUM('Valores Correntes'!W118:W121)/SUM('Valores Correntes'!$R118:$R121)</f>
        <v>0.18206395580302429</v>
      </c>
      <c r="AD119" s="40">
        <f>SUM('Valores Correntes'!X118:X121)/SUM('Valores Correntes'!$R118:$R121)</f>
        <v>0.18392134856521183</v>
      </c>
      <c r="AE119" s="40">
        <f>(SUM('Valores Correntes'!W118:W121)-SUM('Valores Correntes'!X118:X121))/SUM('Valores Correntes'!R118:R121)</f>
        <v>-1.8573927621875462E-3</v>
      </c>
      <c r="AG119" s="3" t="s">
        <v>3</v>
      </c>
      <c r="AH119" s="40">
        <f>SUM('Valores Correntes'!B118:B121)/SUM('Valores Correntes'!$R118:$R121)</f>
        <v>6.0835523818590781E-2</v>
      </c>
      <c r="AI119" s="40">
        <f>SUM('Valores Correntes'!C118:C121)/SUM('Valores Correntes'!$R118:$R121)</f>
        <v>3.6054064825334596E-2</v>
      </c>
      <c r="AJ119" s="40">
        <f>SUM('Valores Correntes'!D118:D121)/SUM('Valores Correntes'!$R118:$R121)</f>
        <v>0.1193411941976445</v>
      </c>
      <c r="AK119" s="40">
        <f>SUM('Valores Correntes'!E118:E121)/SUM('Valores Correntes'!$R118:$R121)</f>
        <v>2.048450688354779E-2</v>
      </c>
      <c r="AL119" s="40">
        <f>SUM('Valores Correntes'!F118:F121)/SUM('Valores Correntes'!$R118:$R121)</f>
        <v>3.0693560804748408E-2</v>
      </c>
      <c r="AM119" s="40">
        <f>SUM('Valores Correntes'!G118:G121)/SUM('Valores Correntes'!$R118:$R121)</f>
        <v>0.20657332671127526</v>
      </c>
      <c r="AN119" s="40">
        <f>SUM('Valores Correntes'!H118:H121)/SUM('Valores Correntes'!$R118:$R121)</f>
        <v>0.10382632821938433</v>
      </c>
      <c r="AO119" s="40">
        <f>SUM('Valores Correntes'!I118:I121)/SUM('Valores Correntes'!$R118:$R121)</f>
        <v>3.0796015494991679E-2</v>
      </c>
      <c r="AP119" s="40">
        <f>SUM('Valores Correntes'!J118:J121)/SUM('Valores Correntes'!$R118:$R121)</f>
        <v>2.9918693595804777E-2</v>
      </c>
      <c r="AQ119" s="40">
        <f>SUM('Valores Correntes'!K118:K121)/SUM('Valores Correntes'!$R118:$R121)</f>
        <v>6.4716118722565982E-2</v>
      </c>
      <c r="AR119" s="40">
        <f>SUM('Valores Correntes'!L118:L121)/SUM('Valores Correntes'!$R118:$R121)</f>
        <v>7.5316561363226259E-2</v>
      </c>
      <c r="AS119" s="40">
        <f>SUM('Valores Correntes'!M118:M121)/SUM('Valores Correntes'!$R118:$R121)</f>
        <v>0.14871458773929297</v>
      </c>
      <c r="AT119" s="40">
        <f>SUM('Valores Correntes'!N118:N121)/SUM('Valores Correntes'!$R118:$R121)</f>
        <v>0.13745541799319413</v>
      </c>
      <c r="AU119" s="40">
        <f>SUM('Valores Correntes'!O118:O121)/SUM('Valores Correntes'!$R118:$R121)</f>
        <v>0.59074372312846013</v>
      </c>
      <c r="AV119" s="40">
        <f>SUM('Valores Correntes'!P118:P121)/SUM('Valores Correntes'!$R118:$R121)</f>
        <v>0.85815257365832609</v>
      </c>
      <c r="AW119" s="40">
        <f>SUM('Valores Correntes'!Q118:Q121)/SUM('Valores Correntes'!$R118:$R121)</f>
        <v>0.14184742634167383</v>
      </c>
      <c r="AY119" s="3" t="s">
        <v>3</v>
      </c>
    </row>
    <row r="120" spans="2:51" x14ac:dyDescent="0.3">
      <c r="B120" s="3" t="s">
        <v>2</v>
      </c>
      <c r="C120" s="40">
        <f>SUM('Valores Correntes'!S119:S122)/SUM('Valores Correntes'!$R119:$R122)</f>
        <v>0.63715101010144115</v>
      </c>
      <c r="D120" s="40">
        <f>SUM('Valores Correntes'!T119:T122)/SUM('Valores Correntes'!$R119:$R122)</f>
        <v>0.18724311806484775</v>
      </c>
      <c r="E120" s="40">
        <f t="shared" si="5"/>
        <v>0.17815579526496284</v>
      </c>
      <c r="F120" s="40">
        <f>SUM('Valores Correntes'!U119:U122)/SUM('Valores Correntes'!$R119:$R122)</f>
        <v>0.17159539218460249</v>
      </c>
      <c r="G120" s="40">
        <f>SUM('Valores Correntes'!V119:V122)/SUM('Valores Correntes'!$R119:$R122)</f>
        <v>6.5604030803603506E-3</v>
      </c>
      <c r="H120" s="40">
        <f>SUM('Valores Correntes'!W119:W122)/SUM('Valores Correntes'!$R119:$R122)</f>
        <v>0.18182004826850634</v>
      </c>
      <c r="I120" s="40">
        <f>SUM('Valores Correntes'!X119:X122)/SUM('Valores Correntes'!$R119:$R122)</f>
        <v>0.18436997169975805</v>
      </c>
      <c r="J120" s="40">
        <f>(SUM('Valores Correntes'!W119:W122)-SUM('Valores Correntes'!X119:X122))/SUM('Valores Correntes'!R119:R122)</f>
        <v>-2.5499234312517023E-3</v>
      </c>
      <c r="K120" s="41">
        <f>SUM('Valores Correntes'!R119:R122)/SUM('Valores Correntes'!R115:R118)-1</f>
        <v>8.5614968297681227E-2</v>
      </c>
      <c r="L120" t="str">
        <f t="shared" si="7"/>
        <v>2025.II</v>
      </c>
      <c r="M120" s="41">
        <f t="shared" si="8"/>
        <v>8.5614968297681171E-2</v>
      </c>
      <c r="N120" s="39">
        <f>C116*(SUM('Valores Correntes'!S119:S122)/SUM('Valores Correntes'!S115:S118)-1)</f>
        <v>5.7934079818601471E-2</v>
      </c>
      <c r="O120" s="39">
        <f>D116*(SUM('Valores Correntes'!T119:T122)/SUM('Valores Correntes'!T115:T118)-1)</f>
        <v>1.2366271810109478E-2</v>
      </c>
      <c r="P120" s="39">
        <f>F116*(SUM('Valores Correntes'!U119:U122)/SUM('Valores Correntes'!U115:U118)-1)</f>
        <v>2.2795011675174569E-2</v>
      </c>
      <c r="Q120" s="39">
        <f>G116*(SUM('Valores Correntes'!V119:V122)/SUM('Valores Correntes'!V115:V118)-1)</f>
        <v>1.1832289920840127E-2</v>
      </c>
      <c r="R120" s="39">
        <f>H116*(SUM('Valores Correntes'!W119:W122)/SUM('Valores Correntes'!W115:W118)-1)</f>
        <v>2.2764995294004494E-2</v>
      </c>
      <c r="S120" s="39">
        <f>I116*(SUM('Valores Correntes'!X119:X122)/SUM('Valores Correntes'!X115:X118)-1)</f>
        <v>4.2077680221048991E-2</v>
      </c>
      <c r="T120" s="40">
        <f>((SUM('Valores Correntes'!W119:W122)-SUM('Valores Correntes'!X119:X122))/(SUM('Valores Correntes'!W115:W118)-SUM('Valores Correntes'!X115:X118))-1)*J116</f>
        <v>-1.9312684927044476E-2</v>
      </c>
      <c r="U120" s="40">
        <v>0.1474</v>
      </c>
      <c r="W120" t="s">
        <v>2</v>
      </c>
      <c r="X120" s="40">
        <f>SUM('Valores Correntes'!S119:S122)/SUM('Valores Correntes'!$R119:$R122)</f>
        <v>0.63715101010144115</v>
      </c>
      <c r="Y120" s="40">
        <f>SUM('Valores Correntes'!T119:T122)/SUM('Valores Correntes'!$R119:$R122)</f>
        <v>0.18724311806484775</v>
      </c>
      <c r="Z120" s="40">
        <f t="shared" si="6"/>
        <v>0.17815579526496284</v>
      </c>
      <c r="AA120" s="40">
        <f>SUM('Valores Correntes'!U119:U122)/SUM('Valores Correntes'!$R119:$R122)</f>
        <v>0.17159539218460249</v>
      </c>
      <c r="AB120" s="40">
        <f>SUM('Valores Correntes'!V119:V122)/SUM('Valores Correntes'!$R119:$R122)</f>
        <v>6.5604030803603506E-3</v>
      </c>
      <c r="AC120" s="40">
        <f>SUM('Valores Correntes'!W119:W122)/SUM('Valores Correntes'!$R119:$R122)</f>
        <v>0.18182004826850634</v>
      </c>
      <c r="AD120" s="40">
        <f>SUM('Valores Correntes'!X119:X122)/SUM('Valores Correntes'!$R119:$R122)</f>
        <v>0.18436997169975805</v>
      </c>
      <c r="AE120" s="40">
        <f>(SUM('Valores Correntes'!W119:W122)-SUM('Valores Correntes'!X119:X122))/SUM('Valores Correntes'!R119:R122)</f>
        <v>-2.5499234312517023E-3</v>
      </c>
      <c r="AG120" s="3" t="s">
        <v>2</v>
      </c>
      <c r="AH120" s="40">
        <f>SUM('Valores Correntes'!B119:B122)/SUM('Valores Correntes'!$R119:$R122)</f>
        <v>6.3447053337190737E-2</v>
      </c>
      <c r="AI120" s="40">
        <f>SUM('Valores Correntes'!C119:C122)/SUM('Valores Correntes'!$R119:$R122)</f>
        <v>3.495006621072249E-2</v>
      </c>
      <c r="AJ120" s="40">
        <f>SUM('Valores Correntes'!D119:D122)/SUM('Valores Correntes'!$R119:$R122)</f>
        <v>0.11829643835549195</v>
      </c>
      <c r="AK120" s="40">
        <f>SUM('Valores Correntes'!E119:E122)/SUM('Valores Correntes'!$R119:$R122)</f>
        <v>1.9969840247442545E-2</v>
      </c>
      <c r="AL120" s="40">
        <f>SUM('Valores Correntes'!F119:F122)/SUM('Valores Correntes'!$R119:$R122)</f>
        <v>3.0893170704121925E-2</v>
      </c>
      <c r="AM120" s="40">
        <f>SUM('Valores Correntes'!G119:G122)/SUM('Valores Correntes'!$R119:$R122)</f>
        <v>0.20410951551777889</v>
      </c>
      <c r="AN120" s="40">
        <f>SUM('Valores Correntes'!H119:H122)/SUM('Valores Correntes'!$R119:$R122)</f>
        <v>0.10307327054533617</v>
      </c>
      <c r="AO120" s="40">
        <f>SUM('Valores Correntes'!I119:I122)/SUM('Valores Correntes'!$R119:$R122)</f>
        <v>3.0750368488622584E-2</v>
      </c>
      <c r="AP120" s="40">
        <f>SUM('Valores Correntes'!J119:J122)/SUM('Valores Correntes'!$R119:$R122)</f>
        <v>3.0019161155277248E-2</v>
      </c>
      <c r="AQ120" s="40">
        <f>SUM('Valores Correntes'!K119:K122)/SUM('Valores Correntes'!$R119:$R122)</f>
        <v>6.7481202608440968E-2</v>
      </c>
      <c r="AR120" s="40">
        <f>SUM('Valores Correntes'!L119:L122)/SUM('Valores Correntes'!$R119:$R122)</f>
        <v>7.4894481205727809E-2</v>
      </c>
      <c r="AS120" s="40">
        <f>SUM('Valores Correntes'!M119:M122)/SUM('Valores Correntes'!$R119:$R122)</f>
        <v>0.14899528709904267</v>
      </c>
      <c r="AT120" s="40">
        <f>SUM('Valores Correntes'!N119:N122)/SUM('Valores Correntes'!$R119:$R122)</f>
        <v>0.13643423499830953</v>
      </c>
      <c r="AU120" s="40">
        <f>SUM('Valores Correntes'!O119:O122)/SUM('Valores Correntes'!$R119:$R122)</f>
        <v>0.59164800610075696</v>
      </c>
      <c r="AV120" s="40">
        <f>SUM('Valores Correntes'!P119:P122)/SUM('Valores Correntes'!$R119:$R122)</f>
        <v>0.85920457495572666</v>
      </c>
      <c r="AW120" s="40">
        <f>SUM('Valores Correntes'!Q119:Q122)/SUM('Valores Correntes'!$R119:$R122)</f>
        <v>0.1407954250442735</v>
      </c>
      <c r="AY120" s="3" t="s">
        <v>2</v>
      </c>
    </row>
    <row r="121" spans="2:51" x14ac:dyDescent="0.3">
      <c r="B121" s="3" t="s">
        <v>1</v>
      </c>
      <c r="C121" s="40">
        <f>SUM('Valores Correntes'!S120:S123)/SUM('Valores Correntes'!$R120:$R123)</f>
        <v>0.63538841863380446</v>
      </c>
      <c r="D121" s="40">
        <f>SUM('Valores Correntes'!T120:T123)/SUM('Valores Correntes'!$R120:$R123)</f>
        <v>0.18879639252736358</v>
      </c>
      <c r="E121" s="40">
        <f t="shared" si="5"/>
        <v>0.17733600587160039</v>
      </c>
      <c r="F121" s="40">
        <f>SUM('Valores Correntes'!U120:U123)/SUM('Valores Correntes'!$R120:$R123)</f>
        <v>0.17131527811220185</v>
      </c>
      <c r="G121" s="40">
        <f>SUM('Valores Correntes'!V120:V123)/SUM('Valores Correntes'!$R120:$R123)</f>
        <v>6.0207277593985458E-3</v>
      </c>
      <c r="H121" s="40">
        <f>SUM('Valores Correntes'!W120:W123)/SUM('Valores Correntes'!$R120:$R123)</f>
        <v>0.18008073345571027</v>
      </c>
      <c r="I121" s="40">
        <f>SUM('Valores Correntes'!X120:X123)/SUM('Valores Correntes'!$R120:$R123)</f>
        <v>0.18160155048847859</v>
      </c>
      <c r="J121" s="40">
        <f>(SUM('Valores Correntes'!W120:W123)-SUM('Valores Correntes'!X120:X123))/SUM('Valores Correntes'!R120:R123)</f>
        <v>-1.520817032768317E-3</v>
      </c>
      <c r="K121" s="41">
        <f>SUM('Valores Correntes'!R120:R123)/SUM('Valores Correntes'!R116:R119)-1</f>
        <v>8.1485542242119458E-2</v>
      </c>
      <c r="L121" t="str">
        <f t="shared" si="7"/>
        <v>2025.III</v>
      </c>
      <c r="M121" s="41">
        <f t="shared" si="8"/>
        <v>8.1485542242119527E-2</v>
      </c>
      <c r="N121" s="39">
        <f>C117*(SUM('Valores Correntes'!S120:S123)/SUM('Valores Correntes'!S116:S119)-1)</f>
        <v>5.1059247348707815E-2</v>
      </c>
      <c r="O121" s="39">
        <f>D117*(SUM('Valores Correntes'!T120:T123)/SUM('Valores Correntes'!T116:T119)-1)</f>
        <v>1.3915606656245633E-2</v>
      </c>
      <c r="P121" s="39">
        <f>F117*(SUM('Valores Correntes'!U120:U123)/SUM('Valores Correntes'!U116:U119)-1)</f>
        <v>1.9245370677970147E-2</v>
      </c>
      <c r="Q121" s="39">
        <f>G117*(SUM('Valores Correntes'!V120:V123)/SUM('Valores Correntes'!V116:V119)-1)</f>
        <v>8.3552235649003992E-3</v>
      </c>
      <c r="R121" s="39">
        <f>H117*(SUM('Valores Correntes'!W120:W123)/SUM('Valores Correntes'!W116:W119)-1)</f>
        <v>1.8040260212288658E-2</v>
      </c>
      <c r="S121" s="39">
        <f>I117*(SUM('Valores Correntes'!X120:X123)/SUM('Valores Correntes'!X116:X119)-1)</f>
        <v>2.9130166217993129E-2</v>
      </c>
      <c r="T121" s="40">
        <f>((SUM('Valores Correntes'!W120:W123)-SUM('Valores Correntes'!X120:X123))/(SUM('Valores Correntes'!W116:W119)-SUM('Valores Correntes'!X116:X119))-1)*J117</f>
        <v>-1.1089906005704473E-2</v>
      </c>
      <c r="U121" s="40">
        <v>0.14899999999999999</v>
      </c>
      <c r="W121" t="s">
        <v>1</v>
      </c>
      <c r="X121" s="40">
        <f>SUM('Valores Correntes'!S120:S123)/SUM('Valores Correntes'!$R120:$R123)</f>
        <v>0.63538841863380446</v>
      </c>
      <c r="Y121" s="40">
        <f>SUM('Valores Correntes'!T120:T123)/SUM('Valores Correntes'!$R120:$R123)</f>
        <v>0.18879639252736358</v>
      </c>
      <c r="Z121" s="40">
        <f t="shared" si="6"/>
        <v>0.17733600587160039</v>
      </c>
      <c r="AA121" s="40">
        <f>SUM('Valores Correntes'!U120:U123)/SUM('Valores Correntes'!$R120:$R123)</f>
        <v>0.17131527811220185</v>
      </c>
      <c r="AB121" s="40">
        <f>SUM('Valores Correntes'!V120:V123)/SUM('Valores Correntes'!$R120:$R123)</f>
        <v>6.0207277593985458E-3</v>
      </c>
      <c r="AC121" s="40">
        <f>SUM('Valores Correntes'!W120:W123)/SUM('Valores Correntes'!$R120:$R123)</f>
        <v>0.18008073345571027</v>
      </c>
      <c r="AD121" s="40">
        <f>SUM('Valores Correntes'!X120:X123)/SUM('Valores Correntes'!$R120:$R123)</f>
        <v>0.18160155048847859</v>
      </c>
      <c r="AE121" s="40">
        <f>(SUM('Valores Correntes'!W120:W123)-SUM('Valores Correntes'!X120:X123))/SUM('Valores Correntes'!R120:R123)</f>
        <v>-1.520817032768317E-3</v>
      </c>
      <c r="AG121" s="3" t="s">
        <v>1</v>
      </c>
      <c r="AH121" s="40">
        <f>SUM('Valores Correntes'!B120:B123)/SUM('Valores Correntes'!$R120:$R123)</f>
        <v>6.2758288786549557E-2</v>
      </c>
      <c r="AI121" s="40">
        <f>SUM('Valores Correntes'!C120:C123)/SUM('Valores Correntes'!$R120:$R123)</f>
        <v>3.3390863922328567E-2</v>
      </c>
      <c r="AJ121" s="40">
        <f>SUM('Valores Correntes'!D120:D123)/SUM('Valores Correntes'!$R120:$R123)</f>
        <v>0.11869721289700985</v>
      </c>
      <c r="AK121" s="40">
        <f>SUM('Valores Correntes'!E120:E123)/SUM('Valores Correntes'!$R120:$R123)</f>
        <v>1.9996441566670624E-2</v>
      </c>
      <c r="AL121" s="40">
        <f>SUM('Valores Correntes'!F120:F123)/SUM('Valores Correntes'!$R120:$R123)</f>
        <v>3.1492161456177566E-2</v>
      </c>
      <c r="AM121" s="40">
        <f>SUM('Valores Correntes'!G120:G123)/SUM('Valores Correntes'!$R120:$R123)</f>
        <v>0.20357667984218658</v>
      </c>
      <c r="AN121" s="40">
        <f>SUM('Valores Correntes'!H120:H123)/SUM('Valores Correntes'!$R120:$R123)</f>
        <v>0.10184849554560384</v>
      </c>
      <c r="AO121" s="40">
        <f>SUM('Valores Correntes'!I120:I123)/SUM('Valores Correntes'!$R120:$R123)</f>
        <v>3.0916216207054599E-2</v>
      </c>
      <c r="AP121" s="40">
        <f>SUM('Valores Correntes'!J120:J123)/SUM('Valores Correntes'!$R120:$R123)</f>
        <v>3.0272337690566881E-2</v>
      </c>
      <c r="AQ121" s="40">
        <f>SUM('Valores Correntes'!K120:K123)/SUM('Valores Correntes'!$R120:$R123)</f>
        <v>7.0252423355008101E-2</v>
      </c>
      <c r="AR121" s="40">
        <f>SUM('Valores Correntes'!L120:L123)/SUM('Valores Correntes'!$R120:$R123)</f>
        <v>7.4776572442497552E-2</v>
      </c>
      <c r="AS121" s="40">
        <f>SUM('Valores Correntes'!M120:M123)/SUM('Valores Correntes'!$R120:$R123)</f>
        <v>0.14946413431420258</v>
      </c>
      <c r="AT121" s="40">
        <f>SUM('Valores Correntes'!N120:N123)/SUM('Valores Correntes'!$R120:$R123)</f>
        <v>0.13657496121588411</v>
      </c>
      <c r="AU121" s="40">
        <f>SUM('Valores Correntes'!O120:O123)/SUM('Valores Correntes'!$R120:$R123)</f>
        <v>0.59410514077081766</v>
      </c>
      <c r="AV121" s="40">
        <f>SUM('Valores Correntes'!P120:P123)/SUM('Valores Correntes'!$R120:$R123)</f>
        <v>0.86044010939955373</v>
      </c>
      <c r="AW121" s="40">
        <f>SUM('Valores Correntes'!Q120:Q123)/SUM('Valores Correntes'!$R120:$R123)</f>
        <v>0.13955989060044638</v>
      </c>
      <c r="AY121" s="3" t="s">
        <v>1</v>
      </c>
    </row>
    <row r="122" spans="2:51" x14ac:dyDescent="0.3">
      <c r="B122" s="3" t="s">
        <v>0</v>
      </c>
      <c r="C122" s="40">
        <f>SUM('Valores Correntes'!S121:S124)/SUM('Valores Correntes'!$R121:$R124)</f>
        <v>0.63439903710609213</v>
      </c>
      <c r="D122" s="40">
        <f>SUM('Valores Correntes'!T121:T124)/SUM('Valores Correntes'!$R121:$R124)</f>
        <v>0.19134136243282962</v>
      </c>
      <c r="E122" s="40">
        <f t="shared" si="5"/>
        <v>0.17075996515273381</v>
      </c>
      <c r="F122" s="40">
        <f>SUM('Valores Correntes'!U121:U124)/SUM('Valores Correntes'!$R121:$R124)</f>
        <v>0.16839025231785765</v>
      </c>
      <c r="G122" s="40">
        <f>SUM('Valores Correntes'!V121:V124)/SUM('Valores Correntes'!$R121:$R124)</f>
        <v>2.3697128348761586E-3</v>
      </c>
      <c r="H122" s="40">
        <f>SUM('Valores Correntes'!W121:W124)/SUM('Valores Correntes'!$R121:$R124)</f>
        <v>0.17820722896197136</v>
      </c>
      <c r="I122" s="40">
        <f>SUM('Valores Correntes'!X121:X124)/SUM('Valores Correntes'!$R121:$R124)</f>
        <v>0.1747075936536269</v>
      </c>
      <c r="J122" s="40">
        <f>(SUM('Valores Correntes'!W121:W124)-SUM('Valores Correntes'!X121:X124))/SUM('Valores Correntes'!R121:R124)</f>
        <v>3.4996353083444512E-3</v>
      </c>
      <c r="K122" s="41">
        <f>SUM('Valores Correntes'!R121:R124)/SUM('Valores Correntes'!R117:R120)-1</f>
        <v>8.1441092164982187E-2</v>
      </c>
      <c r="L122" t="str">
        <f t="shared" si="7"/>
        <v>2025.IV</v>
      </c>
      <c r="M122" s="41">
        <f t="shared" si="8"/>
        <v>8.1441092164982076E-2</v>
      </c>
      <c r="N122" s="39">
        <f>C118*(SUM('Valores Correntes'!S121:S124)/SUM('Valores Correntes'!S117:S120)-1)</f>
        <v>4.6501920838316543E-2</v>
      </c>
      <c r="O122" s="39">
        <f>D118*(SUM('Valores Correntes'!T121:T124)/SUM('Valores Correntes'!T117:T120)-1)</f>
        <v>1.9228384134493154E-2</v>
      </c>
      <c r="P122" s="39">
        <f>F118*(SUM('Valores Correntes'!U121:U124)/SUM('Valores Correntes'!U117:U120)-1)</f>
        <v>1.3010525179658564E-2</v>
      </c>
      <c r="Q122" s="39">
        <f>G118*(SUM('Valores Correntes'!V121:V124)/SUM('Valores Correntes'!V117:V120)-1)</f>
        <v>1.8419619933454532E-3</v>
      </c>
      <c r="R122" s="39">
        <f>H118*(SUM('Valores Correntes'!W121:W124)/SUM('Valores Correntes'!W117:W120)-1)</f>
        <v>1.3334825922201176E-2</v>
      </c>
      <c r="S122" s="39">
        <f>I118*(SUM('Valores Correntes'!X121:X124)/SUM('Valores Correntes'!X117:X120)-1)</f>
        <v>1.2476525903032807E-2</v>
      </c>
      <c r="T122" s="40">
        <f>((SUM('Valores Correntes'!W121:W124)-SUM('Valores Correntes'!X121:X124))/(SUM('Valores Correntes'!W117:W120)-SUM('Valores Correntes'!X117:X120))-1)*J118</f>
        <v>8.5830001916836502E-4</v>
      </c>
      <c r="U122" s="40">
        <v>0.14899999999999999</v>
      </c>
      <c r="W122" t="s">
        <v>0</v>
      </c>
      <c r="X122" s="40">
        <f>SUM('Valores Correntes'!S121:S124)/SUM('Valores Correntes'!$R121:$R124)</f>
        <v>0.63439903710609213</v>
      </c>
      <c r="Y122" s="40">
        <f>SUM('Valores Correntes'!T121:T124)/SUM('Valores Correntes'!$R121:$R124)</f>
        <v>0.19134136243282962</v>
      </c>
      <c r="Z122" s="40">
        <f t="shared" si="6"/>
        <v>0.17075996515273381</v>
      </c>
      <c r="AA122" s="40">
        <f>SUM('Valores Correntes'!U121:U124)/SUM('Valores Correntes'!$R121:$R124)</f>
        <v>0.16839025231785765</v>
      </c>
      <c r="AB122" s="40">
        <f>SUM('Valores Correntes'!V121:V124)/SUM('Valores Correntes'!$R121:$R124)</f>
        <v>2.3697128348761586E-3</v>
      </c>
      <c r="AC122" s="40">
        <f>SUM('Valores Correntes'!W121:W124)/SUM('Valores Correntes'!$R121:$R124)</f>
        <v>0.17820722896197136</v>
      </c>
      <c r="AD122" s="40">
        <f>SUM('Valores Correntes'!X121:X124)/SUM('Valores Correntes'!$R121:$R124)</f>
        <v>0.1747075936536269</v>
      </c>
      <c r="AE122" s="40">
        <f>(SUM('Valores Correntes'!W121:W124)-SUM('Valores Correntes'!X121:X124))/SUM('Valores Correntes'!R121:R124)</f>
        <v>3.4996353083444512E-3</v>
      </c>
      <c r="AG122" s="3" t="s">
        <v>0</v>
      </c>
      <c r="AH122" s="40">
        <f>SUM('Valores Correntes'!B121:B124)/SUM('Valores Correntes'!$R121:$R124)</f>
        <v>6.0862169554702361E-2</v>
      </c>
      <c r="AI122" s="40">
        <f>SUM('Valores Correntes'!C121:C124)/SUM('Valores Correntes'!$R121:$R124)</f>
        <v>3.1683246059137381E-2</v>
      </c>
      <c r="AJ122" s="40">
        <f>SUM('Valores Correntes'!D121:D124)/SUM('Valores Correntes'!$R121:$R124)</f>
        <v>0.11772263275655333</v>
      </c>
      <c r="AK122" s="40">
        <f>SUM('Valores Correntes'!E121:E124)/SUM('Valores Correntes'!$R121:$R124)</f>
        <v>2.0428555036671285E-2</v>
      </c>
      <c r="AL122" s="40">
        <f>SUM('Valores Correntes'!F121:F124)/SUM('Valores Correntes'!$R121:$R124)</f>
        <v>3.1665027460171684E-2</v>
      </c>
      <c r="AM122" s="40">
        <f>SUM('Valores Correntes'!G121:G124)/SUM('Valores Correntes'!$R121:$R124)</f>
        <v>0.20149946131253368</v>
      </c>
      <c r="AN122" s="40">
        <f>SUM('Valores Correntes'!H121:H124)/SUM('Valores Correntes'!$R121:$R124)</f>
        <v>9.9815799578104936E-2</v>
      </c>
      <c r="AO122" s="40">
        <f>SUM('Valores Correntes'!I121:I124)/SUM('Valores Correntes'!$R121:$R124)</f>
        <v>3.1060917993839803E-2</v>
      </c>
      <c r="AP122" s="40">
        <f>SUM('Valores Correntes'!J121:J124)/SUM('Valores Correntes'!$R121:$R124)</f>
        <v>3.0560005276217665E-2</v>
      </c>
      <c r="AQ122" s="40">
        <f>SUM('Valores Correntes'!K121:K124)/SUM('Valores Correntes'!$R121:$R124)</f>
        <v>7.3027724829069232E-2</v>
      </c>
      <c r="AR122" s="40">
        <f>SUM('Valores Correntes'!L121:L124)/SUM('Valores Correntes'!$R121:$R124)</f>
        <v>7.489978915290682E-2</v>
      </c>
      <c r="AS122" s="40">
        <f>SUM('Valores Correntes'!M121:M124)/SUM('Valores Correntes'!$R121:$R124)</f>
        <v>0.15087375659161228</v>
      </c>
      <c r="AT122" s="40">
        <f>SUM('Valores Correntes'!N121:N124)/SUM('Valores Correntes'!$R121:$R124)</f>
        <v>0.13715037463921442</v>
      </c>
      <c r="AU122" s="40">
        <f>SUM('Valores Correntes'!O121:O124)/SUM('Valores Correntes'!$R121:$R124)</f>
        <v>0.59738836806096507</v>
      </c>
      <c r="AV122" s="40">
        <f>SUM('Valores Correntes'!P121:P124)/SUM('Valores Correntes'!$R121:$R124)</f>
        <v>0.85974999892820114</v>
      </c>
      <c r="AW122" s="40">
        <f>SUM('Valores Correntes'!Q121:Q124)/SUM('Valores Correntes'!$R121:$R124)</f>
        <v>0.14025000107179877</v>
      </c>
      <c r="AY122" s="3" t="s">
        <v>0</v>
      </c>
    </row>
    <row r="123" spans="2:51" x14ac:dyDescent="0.3">
      <c r="B123" s="3" t="s">
        <v>177</v>
      </c>
      <c r="C123" s="40">
        <f>SUM('Valores Correntes'!S122:S125)/SUM('Valores Correntes'!$R122:$R125)</f>
        <v>0.63262124582368851</v>
      </c>
      <c r="D123" s="40">
        <f>SUM('Valores Correntes'!T122:T125)/SUM('Valores Correntes'!$R122:$R125)</f>
        <v>0.194003413195555</v>
      </c>
      <c r="E123" s="40">
        <f t="shared" si="5"/>
        <v>0.16789161800307745</v>
      </c>
      <c r="F123" s="40">
        <f>SUM('Valores Correntes'!U122:U125)/SUM('Valores Correntes'!$R122:$R125)</f>
        <v>0.16578317357744143</v>
      </c>
      <c r="G123" s="40">
        <f>SUM('Valores Correntes'!V122:V125)/SUM('Valores Correntes'!$R122:$R125)</f>
        <v>2.10844442563602E-3</v>
      </c>
      <c r="H123" s="40">
        <f>SUM('Valores Correntes'!W122:W125)/SUM('Valores Correntes'!$R122:$R125)</f>
        <v>0.17414452632924468</v>
      </c>
      <c r="I123" s="40">
        <f>SUM('Valores Correntes'!X122:X125)/SUM('Valores Correntes'!$R122:$R125)</f>
        <v>0.16866080335156555</v>
      </c>
      <c r="J123" s="40">
        <f>(SUM('Valores Correntes'!W122:W125)-SUM('Valores Correntes'!X122:X125))/SUM('Valores Correntes'!R122:R125)</f>
        <v>5.4837229776791372E-3</v>
      </c>
      <c r="K123" s="41">
        <f>SUM('Valores Correntes'!R122:R125)/SUM('Valores Correntes'!R118:R121)-1</f>
        <v>7.6889271971640083E-2</v>
      </c>
      <c r="L123" t="str">
        <f t="shared" si="7"/>
        <v>2026.I</v>
      </c>
      <c r="M123" s="41">
        <f t="shared" ref="M123" si="9">(N123+O123+P123+Q123+T123)</f>
        <v>7.6889271971640138E-2</v>
      </c>
      <c r="N123" s="39">
        <f>C119*(SUM('Valores Correntes'!S122:S125)/SUM('Valores Correntes'!S118:S121)-1)</f>
        <v>4.311055792313527E-2</v>
      </c>
      <c r="O123" s="39">
        <f>D119*(SUM('Valores Correntes'!T122:T125)/SUM('Valores Correntes'!T118:T121)-1)</f>
        <v>2.1476326103365646E-2</v>
      </c>
      <c r="P123" s="39">
        <f>F119*(SUM('Valores Correntes'!U122:U125)/SUM('Valores Correntes'!U118:U121)-1)</f>
        <v>7.0840475919859156E-3</v>
      </c>
      <c r="Q123" s="39">
        <f>G119*(SUM('Valores Correntes'!V122:V125)/SUM('Valores Correntes'!V118:V121)-1)</f>
        <v>-2.5444148541612869E-3</v>
      </c>
      <c r="R123" s="39">
        <f>H119*(SUM('Valores Correntes'!W122:W125)/SUM('Valores Correntes'!W118:W121)-1)</f>
        <v>5.4704163735221226E-3</v>
      </c>
      <c r="S123" s="39">
        <f>I119*(SUM('Valores Correntes'!X122:X125)/SUM('Valores Correntes'!X118:X121)-1)</f>
        <v>-2.2923388337924536E-3</v>
      </c>
      <c r="T123" s="40">
        <f>((SUM('Valores Correntes'!W122:W125)-SUM('Valores Correntes'!X122:X125))/(SUM('Valores Correntes'!W118:W121)-SUM('Valores Correntes'!X118:X121))-1)*J119</f>
        <v>7.762755207314587E-3</v>
      </c>
      <c r="U123" s="40">
        <v>0.14799999999999999</v>
      </c>
      <c r="W123" s="3" t="str">
        <f>L123</f>
        <v>2026.I</v>
      </c>
      <c r="X123" s="40">
        <f>SUM('Valores Correntes'!S122:S125)/SUM('Valores Correntes'!$R122:$R125)</f>
        <v>0.63262124582368851</v>
      </c>
      <c r="Y123" s="40">
        <f>SUM('Valores Correntes'!T122:T125)/SUM('Valores Correntes'!$R122:$R125)</f>
        <v>0.194003413195555</v>
      </c>
      <c r="Z123" s="40">
        <f t="shared" si="6"/>
        <v>0.16789161800307745</v>
      </c>
      <c r="AA123" s="40">
        <f>SUM('Valores Correntes'!U122:U125)/SUM('Valores Correntes'!$R122:$R125)</f>
        <v>0.16578317357744143</v>
      </c>
      <c r="AB123" s="40">
        <f>SUM('Valores Correntes'!V122:V125)/SUM('Valores Correntes'!$R122:$R125)</f>
        <v>2.10844442563602E-3</v>
      </c>
      <c r="AC123" s="40">
        <f>SUM('Valores Correntes'!W122:W125)/SUM('Valores Correntes'!$R122:$R125)</f>
        <v>0.17414452632924468</v>
      </c>
      <c r="AD123" s="40">
        <f>SUM('Valores Correntes'!X122:X125)/SUM('Valores Correntes'!$R122:$R125)</f>
        <v>0.16866080335156555</v>
      </c>
      <c r="AE123" s="40">
        <f>(SUM('Valores Correntes'!W122:W125)-SUM('Valores Correntes'!X122:X125))/SUM('Valores Correntes'!R122:R125)</f>
        <v>5.4837229776791372E-3</v>
      </c>
      <c r="AG123" s="3" t="str">
        <f>B123</f>
        <v>2026.I</v>
      </c>
      <c r="AH123" s="40">
        <f>SUM('Valores Correntes'!B122:B125)/SUM('Valores Correntes'!$R122:$R125)</f>
        <v>5.8627983332840854E-2</v>
      </c>
      <c r="AI123" s="40">
        <f>SUM('Valores Correntes'!C122:C125)/SUM('Valores Correntes'!$R122:$R125)</f>
        <v>3.0007872794470081E-2</v>
      </c>
      <c r="AJ123" s="40">
        <f>SUM('Valores Correntes'!D122:D125)/SUM('Valores Correntes'!$R122:$R125)</f>
        <v>0.11798585154083081</v>
      </c>
      <c r="AK123" s="40">
        <f>SUM('Valores Correntes'!E122:E125)/SUM('Valores Correntes'!$R122:$R125)</f>
        <v>2.1146718917901829E-2</v>
      </c>
      <c r="AL123" s="40">
        <f>SUM('Valores Correntes'!F122:F125)/SUM('Valores Correntes'!$R122:$R125)</f>
        <v>3.1945433855595055E-2</v>
      </c>
      <c r="AM123" s="40">
        <f>SUM('Valores Correntes'!G122:G125)/SUM('Valores Correntes'!$R122:$R125)</f>
        <v>0.20108587710879777</v>
      </c>
      <c r="AN123" s="40">
        <f>SUM('Valores Correntes'!H122:H125)/SUM('Valores Correntes'!$R122:$R125)</f>
        <v>9.7869978905123126E-2</v>
      </c>
      <c r="AO123" s="40">
        <f>SUM('Valores Correntes'!I122:I125)/SUM('Valores Correntes'!$R122:$R125)</f>
        <v>3.1264214198496953E-2</v>
      </c>
      <c r="AP123" s="40">
        <f>SUM('Valores Correntes'!J122:J125)/SUM('Valores Correntes'!$R122:$R125)</f>
        <v>3.1027218368486965E-2</v>
      </c>
      <c r="AQ123" s="40">
        <f>SUM('Valores Correntes'!K122:K125)/SUM('Valores Correntes'!$R122:$R125)</f>
        <v>7.4003916451609211E-2</v>
      </c>
      <c r="AR123" s="40">
        <f>SUM('Valores Correntes'!L122:L125)/SUM('Valores Correntes'!$R122:$R125)</f>
        <v>7.5006073095657488E-2</v>
      </c>
      <c r="AS123" s="40">
        <f>SUM('Valores Correntes'!M122:M125)/SUM('Valores Correntes'!$R122:$R125)</f>
        <v>0.15201594333500648</v>
      </c>
      <c r="AT123" s="40">
        <f>SUM('Valores Correntes'!N122:N125)/SUM('Valores Correntes'!$R122:$R125)</f>
        <v>0.13851931227416214</v>
      </c>
      <c r="AU123" s="40">
        <f>SUM('Valores Correntes'!O122:O125)/SUM('Valores Correntes'!$R122:$R125)</f>
        <v>0.59970665662854239</v>
      </c>
      <c r="AV123" s="40">
        <f>SUM('Valores Correntes'!P122:P125)/SUM('Valores Correntes'!$R122:$R125)</f>
        <v>0.85942051707018108</v>
      </c>
      <c r="AW123" s="40">
        <f>SUM('Valores Correntes'!Q122:Q125)/SUM('Valores Correntes'!$R122:$R125)</f>
        <v>0.14057948292981903</v>
      </c>
      <c r="AY123" s="3" t="str">
        <f>B123</f>
        <v>2026.I</v>
      </c>
    </row>
    <row r="124" spans="2:51" x14ac:dyDescent="0.3">
      <c r="B124" s="3" t="s">
        <v>183</v>
      </c>
      <c r="C124" s="40">
        <f>SUM('Valores Correntes'!S123:S126)/SUM('Valores Correntes'!$R123:$R126)</f>
        <v>0.63097687909689004</v>
      </c>
      <c r="D124" s="40">
        <f>SUM('Valores Correntes'!T123:T126)/SUM('Valores Correntes'!$R123:$R126)</f>
        <v>0.19594359968067213</v>
      </c>
      <c r="E124" s="40">
        <f t="shared" ref="E124" si="10">F124+G124</f>
        <v>0.16669493099601457</v>
      </c>
      <c r="F124" s="40">
        <f>SUM('Valores Correntes'!U123:U126)/SUM('Valores Correntes'!$R123:$R126)</f>
        <v>0.16461837733086879</v>
      </c>
      <c r="G124" s="40">
        <f>SUM('Valores Correntes'!V123:V126)/SUM('Valores Correntes'!$R123:$R126)</f>
        <v>2.0765536651457866E-3</v>
      </c>
      <c r="H124" s="40">
        <f>SUM('Valores Correntes'!W123:W126)/SUM('Valores Correntes'!$R123:$R126)</f>
        <v>0.17244226750744693</v>
      </c>
      <c r="I124" s="40">
        <f>SUM('Valores Correntes'!X123:X126)/SUM('Valores Correntes'!$R123:$R126)</f>
        <v>0.16605767728102358</v>
      </c>
      <c r="J124" s="40">
        <f>(SUM('Valores Correntes'!W123:W126)-SUM('Valores Correntes'!X123:X126))/SUM('Valores Correntes'!R123:R126)</f>
        <v>6.3845902264233409E-3</v>
      </c>
      <c r="K124" s="41">
        <f>SUM('Valores Correntes'!R123:R126)/SUM('Valores Correntes'!R119:R122)-1</f>
        <v>7.1962352267381124E-2</v>
      </c>
      <c r="L124" t="str">
        <f t="shared" si="7"/>
        <v>2026.II</v>
      </c>
      <c r="M124" s="41">
        <f t="shared" ref="M124" si="11">(N124+O124+P124+Q124+T124)</f>
        <v>7.1962352267381263E-2</v>
      </c>
      <c r="N124" s="39">
        <f>C120*(SUM('Valores Correntes'!S123:S126)/SUM('Valores Correntes'!S119:S122)-1)</f>
        <v>3.9232449441592127E-2</v>
      </c>
      <c r="O124" s="39">
        <f>D120*(SUM('Valores Correntes'!T123:T126)/SUM('Valores Correntes'!T119:T122)-1)</f>
        <v>2.2801043960583599E-2</v>
      </c>
      <c r="P124" s="39">
        <f>F120*(SUM('Valores Correntes'!U123:U126)/SUM('Valores Correntes'!U119:U122)-1)</f>
        <v>4.8693108054349444E-3</v>
      </c>
      <c r="Q124" s="39">
        <f>G120*(SUM('Valores Correntes'!V123:V126)/SUM('Valores Correntes'!V119:V122)-1)</f>
        <v>-4.3344157288612217E-3</v>
      </c>
      <c r="R124" s="39">
        <f>H120*(SUM('Valores Correntes'!W123:W126)/SUM('Valores Correntes'!W119:W122)-1)</f>
        <v>3.0315704390974792E-3</v>
      </c>
      <c r="S124" s="39">
        <f>I120*(SUM('Valores Correntes'!X123:X126)/SUM('Valores Correntes'!X119:X122)-1)</f>
        <v>-6.3623933495343329E-3</v>
      </c>
      <c r="T124" s="40">
        <f>((SUM('Valores Correntes'!W123:W126)-SUM('Valores Correntes'!X123:X126))/(SUM('Valores Correntes'!W119:W122)-SUM('Valores Correntes'!X119:X122))-1)*J120</f>
        <v>9.3939637886317987E-3</v>
      </c>
      <c r="U124" s="40">
        <v>0.14149999999999999</v>
      </c>
      <c r="W124" s="3" t="str">
        <f>L124</f>
        <v>2026.II</v>
      </c>
      <c r="X124" s="40">
        <f>SUM('Valores Correntes'!S123:S126)/SUM('Valores Correntes'!$R123:$R126)</f>
        <v>0.63097687909689004</v>
      </c>
      <c r="Y124" s="40">
        <f>SUM('Valores Correntes'!T123:T126)/SUM('Valores Correntes'!$R123:$R126)</f>
        <v>0.19594359968067213</v>
      </c>
      <c r="Z124" s="40">
        <f t="shared" ref="Z124" si="12">AA124+AB124</f>
        <v>0.16669493099601457</v>
      </c>
      <c r="AA124" s="40">
        <f>SUM('Valores Correntes'!U123:U126)/SUM('Valores Correntes'!$R123:$R126)</f>
        <v>0.16461837733086879</v>
      </c>
      <c r="AB124" s="40">
        <f>SUM('Valores Correntes'!V123:V126)/SUM('Valores Correntes'!$R123:$R126)</f>
        <v>2.0765536651457866E-3</v>
      </c>
      <c r="AC124" s="40">
        <f>SUM('Valores Correntes'!W123:W126)/SUM('Valores Correntes'!$R123:$R126)</f>
        <v>0.17244226750744693</v>
      </c>
      <c r="AD124" s="40">
        <f>SUM('Valores Correntes'!X123:X126)/SUM('Valores Correntes'!$R123:$R126)</f>
        <v>0.16605767728102358</v>
      </c>
      <c r="AE124" s="40">
        <f>(SUM('Valores Correntes'!W123:W126)-SUM('Valores Correntes'!X123:X126))/SUM('Valores Correntes'!R123:R126)</f>
        <v>6.3845902264233409E-3</v>
      </c>
      <c r="AG124" s="3" t="str">
        <f>B124</f>
        <v>2026.II</v>
      </c>
      <c r="AH124" s="40">
        <f>SUM('Valores Correntes'!B123:B126)/SUM('Valores Correntes'!$R123:$R126)</f>
        <v>5.4033825817576882E-2</v>
      </c>
      <c r="AI124" s="40">
        <f>SUM('Valores Correntes'!C123:C126)/SUM('Valores Correntes'!$R123:$R126)</f>
        <v>3.1951635370492296E-2</v>
      </c>
      <c r="AJ124" s="40">
        <f>SUM('Valores Correntes'!D123:D126)/SUM('Valores Correntes'!$R123:$R126)</f>
        <v>0.117491215412643</v>
      </c>
      <c r="AK124" s="40">
        <f>SUM('Valores Correntes'!E123:E126)/SUM('Valores Correntes'!$R123:$R126)</f>
        <v>2.133625753635604E-2</v>
      </c>
      <c r="AL124" s="40">
        <f>SUM('Valores Correntes'!F123:F126)/SUM('Valores Correntes'!$R123:$R126)</f>
        <v>3.1611431254504538E-2</v>
      </c>
      <c r="AM124" s="40">
        <f>SUM('Valores Correntes'!G123:G126)/SUM('Valores Correntes'!$R123:$R126)</f>
        <v>0.20239053957399586</v>
      </c>
      <c r="AN124" s="40">
        <f>SUM('Valores Correntes'!H123:H126)/SUM('Valores Correntes'!$R123:$R126)</f>
        <v>9.7050253735571773E-2</v>
      </c>
      <c r="AO124" s="40">
        <f>SUM('Valores Correntes'!I123:I126)/SUM('Valores Correntes'!$R123:$R126)</f>
        <v>3.1064869987238713E-2</v>
      </c>
      <c r="AP124" s="40">
        <f>SUM('Valores Correntes'!J123:J126)/SUM('Valores Correntes'!$R123:$R126)</f>
        <v>3.1434139580942058E-2</v>
      </c>
      <c r="AQ124" s="40">
        <f>SUM('Valores Correntes'!K123:K126)/SUM('Valores Correntes'!$R123:$R126)</f>
        <v>7.4551511976122142E-2</v>
      </c>
      <c r="AR124" s="40">
        <f>SUM('Valores Correntes'!L123:L126)/SUM('Valores Correntes'!$R123:$R126)</f>
        <v>7.5007688808667469E-2</v>
      </c>
      <c r="AS124" s="40">
        <f>SUM('Valores Correntes'!M123:M126)/SUM('Valores Correntes'!$R123:$R126)</f>
        <v>0.15256827020746697</v>
      </c>
      <c r="AT124" s="40">
        <f>SUM('Valores Correntes'!N123:N126)/SUM('Valores Correntes'!$R123:$R126)</f>
        <v>0.13923102220827291</v>
      </c>
      <c r="AU124" s="40">
        <f>SUM('Valores Correntes'!O123:O126)/SUM('Valores Correntes'!$R123:$R126)</f>
        <v>0.60090775650428196</v>
      </c>
      <c r="AV124" s="40">
        <f>SUM('Valores Correntes'!P123:P126)/SUM('Valores Correntes'!$R123:$R126)</f>
        <v>0.85733212189585484</v>
      </c>
      <c r="AW124" s="40">
        <f>SUM('Valores Correntes'!Q123:Q126)/SUM('Valores Correntes'!$R123:$R126)</f>
        <v>0.14266787810414525</v>
      </c>
      <c r="AY124" s="3" t="str">
        <f>B124</f>
        <v>2026.II</v>
      </c>
    </row>
  </sheetData>
  <mergeCells count="10">
    <mergeCell ref="BP1:BP2"/>
    <mergeCell ref="AX1:AX2"/>
    <mergeCell ref="BA1:BE1"/>
    <mergeCell ref="BF1:BM1"/>
    <mergeCell ref="BN1:BN2"/>
    <mergeCell ref="AI1:AM1"/>
    <mergeCell ref="AN1:AU1"/>
    <mergeCell ref="AV1:AV2"/>
    <mergeCell ref="AW1:AW2"/>
    <mergeCell ref="BO1:BO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3410-8B6B-48FD-BF13-D82368CB4152}">
  <dimension ref="A1:AL124"/>
  <sheetViews>
    <sheetView topLeftCell="P1" workbookViewId="0">
      <selection activeCell="AA6" sqref="AA6"/>
    </sheetView>
  </sheetViews>
  <sheetFormatPr defaultRowHeight="14.4" x14ac:dyDescent="0.3"/>
  <sheetData>
    <row r="1" spans="1:38" x14ac:dyDescent="0.3">
      <c r="B1" t="s">
        <v>142</v>
      </c>
      <c r="C1" t="s">
        <v>141</v>
      </c>
      <c r="H1" t="s">
        <v>140</v>
      </c>
      <c r="P1" t="s">
        <v>139</v>
      </c>
      <c r="Q1" t="s">
        <v>138</v>
      </c>
      <c r="R1" t="s">
        <v>137</v>
      </c>
      <c r="T1" t="s">
        <v>142</v>
      </c>
      <c r="U1" t="s">
        <v>141</v>
      </c>
      <c r="Z1" t="s">
        <v>140</v>
      </c>
      <c r="AH1" t="s">
        <v>139</v>
      </c>
      <c r="AI1" t="s">
        <v>138</v>
      </c>
      <c r="AJ1" t="s">
        <v>137</v>
      </c>
    </row>
    <row r="2" spans="1:38" x14ac:dyDescent="0.3">
      <c r="B2" t="s">
        <v>120</v>
      </c>
      <c r="C2" t="s">
        <v>131</v>
      </c>
      <c r="D2" t="s">
        <v>130</v>
      </c>
      <c r="E2" t="s">
        <v>129</v>
      </c>
      <c r="F2" t="s">
        <v>128</v>
      </c>
      <c r="G2" t="s">
        <v>120</v>
      </c>
      <c r="H2" t="s">
        <v>127</v>
      </c>
      <c r="I2" t="s">
        <v>126</v>
      </c>
      <c r="J2" t="s">
        <v>125</v>
      </c>
      <c r="K2" t="s">
        <v>124</v>
      </c>
      <c r="L2" t="s">
        <v>123</v>
      </c>
      <c r="M2" t="s">
        <v>122</v>
      </c>
      <c r="N2" t="s">
        <v>121</v>
      </c>
      <c r="O2" t="s">
        <v>120</v>
      </c>
      <c r="T2" t="s">
        <v>161</v>
      </c>
      <c r="U2" t="s">
        <v>131</v>
      </c>
      <c r="V2" t="s">
        <v>130</v>
      </c>
      <c r="W2" t="s">
        <v>129</v>
      </c>
      <c r="X2" t="s">
        <v>128</v>
      </c>
      <c r="Y2" t="s">
        <v>162</v>
      </c>
      <c r="Z2" t="s">
        <v>127</v>
      </c>
      <c r="AA2" t="s">
        <v>126</v>
      </c>
      <c r="AB2" t="s">
        <v>125</v>
      </c>
      <c r="AC2" t="s">
        <v>124</v>
      </c>
      <c r="AD2" t="s">
        <v>123</v>
      </c>
      <c r="AE2" t="s">
        <v>122</v>
      </c>
      <c r="AF2" t="s">
        <v>121</v>
      </c>
      <c r="AG2" t="s">
        <v>163</v>
      </c>
      <c r="AH2" t="s">
        <v>139</v>
      </c>
      <c r="AI2" t="s">
        <v>138</v>
      </c>
      <c r="AJ2" t="s">
        <v>137</v>
      </c>
    </row>
    <row r="3" spans="1:38" x14ac:dyDescent="0.3">
      <c r="A3" t="s">
        <v>119</v>
      </c>
      <c r="S3" t="s">
        <v>119</v>
      </c>
    </row>
    <row r="4" spans="1:38" x14ac:dyDescent="0.3">
      <c r="A4" t="s">
        <v>118</v>
      </c>
      <c r="S4" t="s">
        <v>118</v>
      </c>
    </row>
    <row r="6" spans="1:38" x14ac:dyDescent="0.3">
      <c r="A6" t="s">
        <v>116</v>
      </c>
      <c r="B6" s="40">
        <v>4.7684112083316611E-2</v>
      </c>
      <c r="C6" s="40">
        <v>6.9183071477315131E-3</v>
      </c>
      <c r="D6" s="40">
        <v>0.13067191236721828</v>
      </c>
      <c r="E6" s="40">
        <v>2.0962759134240019E-2</v>
      </c>
      <c r="F6" s="40">
        <v>6.4848166958602835E-2</v>
      </c>
      <c r="G6" s="40">
        <v>0.22340114560779267</v>
      </c>
      <c r="H6" s="40">
        <v>6.9983176100858968E-2</v>
      </c>
      <c r="I6" s="40">
        <v>2.812313771702709E-2</v>
      </c>
      <c r="J6" s="40">
        <v>2.5416109486843648E-2</v>
      </c>
      <c r="K6" s="40">
        <v>8.1069001319697048E-2</v>
      </c>
      <c r="L6" s="40">
        <v>0.11493257741807322</v>
      </c>
      <c r="M6" s="40">
        <v>0.14247618111456228</v>
      </c>
      <c r="N6" s="40">
        <v>0.14118861477741021</v>
      </c>
      <c r="O6" s="40">
        <v>0.60318879793447222</v>
      </c>
      <c r="P6" s="40">
        <v>0.87427405562558136</v>
      </c>
      <c r="Q6" s="40">
        <v>0.1257259443744187</v>
      </c>
      <c r="S6" t="s">
        <v>116</v>
      </c>
    </row>
    <row r="7" spans="1:38" x14ac:dyDescent="0.3">
      <c r="A7" t="s">
        <v>115</v>
      </c>
      <c r="B7" s="40">
        <v>4.8660331099327735E-2</v>
      </c>
      <c r="C7" s="40">
        <v>6.3794593444864156E-3</v>
      </c>
      <c r="D7" s="40">
        <v>0.13206321555792314</v>
      </c>
      <c r="E7" s="40">
        <v>2.056689928792263E-2</v>
      </c>
      <c r="F7" s="40">
        <v>6.5457136789420209E-2</v>
      </c>
      <c r="G7" s="40">
        <v>0.2244667109797524</v>
      </c>
      <c r="H7" s="40">
        <v>6.99624823491279E-2</v>
      </c>
      <c r="I7" s="40">
        <v>2.7939215457530905E-2</v>
      </c>
      <c r="J7" s="40">
        <v>2.5839391111610207E-2</v>
      </c>
      <c r="K7" s="40">
        <v>7.9121454805055558E-2</v>
      </c>
      <c r="L7" s="40">
        <v>0.1177465221172305</v>
      </c>
      <c r="M7" s="40">
        <v>0.14341897903239048</v>
      </c>
      <c r="N7" s="40">
        <v>0.13905637965353709</v>
      </c>
      <c r="O7" s="40">
        <v>0.6030844245264827</v>
      </c>
      <c r="P7" s="40">
        <v>0.87621146660556226</v>
      </c>
      <c r="Q7" s="40">
        <v>0.12378853339443792</v>
      </c>
      <c r="S7" t="s">
        <v>115</v>
      </c>
    </row>
    <row r="8" spans="1:38" x14ac:dyDescent="0.3">
      <c r="A8" t="s">
        <v>114</v>
      </c>
      <c r="B8" s="40">
        <v>4.8163340018223713E-2</v>
      </c>
      <c r="C8" s="40">
        <v>6.2670393706484627E-3</v>
      </c>
      <c r="D8" s="40">
        <v>0.13521181754242115</v>
      </c>
      <c r="E8" s="40">
        <v>2.0856906020496488E-2</v>
      </c>
      <c r="F8" s="40">
        <v>6.590897326669648E-2</v>
      </c>
      <c r="G8" s="40">
        <v>0.22824473620026262</v>
      </c>
      <c r="H8" s="40">
        <v>6.9832286654871664E-2</v>
      </c>
      <c r="I8" s="40">
        <v>2.8664485880567424E-2</v>
      </c>
      <c r="J8" s="40">
        <v>2.5185542430923216E-2</v>
      </c>
      <c r="K8" s="40">
        <v>7.7384931715920993E-2</v>
      </c>
      <c r="L8" s="40">
        <v>0.12010664628795102</v>
      </c>
      <c r="M8" s="40">
        <v>0.14264193456613136</v>
      </c>
      <c r="N8" s="40">
        <v>0.13738806649852414</v>
      </c>
      <c r="O8" s="40">
        <v>0.60120389403489027</v>
      </c>
      <c r="P8" s="40">
        <v>0.87761197025337601</v>
      </c>
      <c r="Q8" s="40">
        <v>0.12238802974662505</v>
      </c>
      <c r="S8" t="s">
        <v>114</v>
      </c>
    </row>
    <row r="9" spans="1:38" x14ac:dyDescent="0.3">
      <c r="A9" t="s">
        <v>113</v>
      </c>
      <c r="B9" s="40">
        <v>4.6656504432615903E-2</v>
      </c>
      <c r="C9" s="40">
        <v>6.2100763250396906E-3</v>
      </c>
      <c r="D9" s="40">
        <v>0.13633848260829903</v>
      </c>
      <c r="E9" s="40">
        <v>2.1581245737918801E-2</v>
      </c>
      <c r="F9" s="40">
        <v>6.6726733521911191E-2</v>
      </c>
      <c r="G9" s="40">
        <v>0.23085653819316884</v>
      </c>
      <c r="H9" s="40">
        <v>6.9700861541323045E-2</v>
      </c>
      <c r="I9" s="40">
        <v>2.8930374527752545E-2</v>
      </c>
      <c r="J9" s="40">
        <v>2.6358916248419073E-2</v>
      </c>
      <c r="K9" s="40">
        <v>7.6247969784786152E-2</v>
      </c>
      <c r="L9" s="40">
        <v>0.12153643470787902</v>
      </c>
      <c r="M9" s="40">
        <v>0.14184839209731603</v>
      </c>
      <c r="N9" s="40">
        <v>0.13634269547740194</v>
      </c>
      <c r="O9" s="40">
        <v>0.60096564438487754</v>
      </c>
      <c r="P9" s="40">
        <v>0.87847868701066234</v>
      </c>
      <c r="Q9" s="40">
        <v>0.12152131298933851</v>
      </c>
      <c r="T9" t="s">
        <v>161</v>
      </c>
      <c r="U9" t="s">
        <v>131</v>
      </c>
      <c r="V9" t="s">
        <v>130</v>
      </c>
      <c r="W9" t="s">
        <v>129</v>
      </c>
      <c r="X9" t="s">
        <v>128</v>
      </c>
      <c r="Y9" t="s">
        <v>162</v>
      </c>
      <c r="Z9" t="s">
        <v>127</v>
      </c>
      <c r="AA9" t="s">
        <v>126</v>
      </c>
      <c r="AB9" t="s">
        <v>125</v>
      </c>
      <c r="AC9" t="s">
        <v>124</v>
      </c>
      <c r="AD9" t="s">
        <v>123</v>
      </c>
      <c r="AE9" t="s">
        <v>122</v>
      </c>
      <c r="AF9" t="s">
        <v>121</v>
      </c>
      <c r="AG9" t="s">
        <v>163</v>
      </c>
      <c r="AH9" t="s">
        <v>139</v>
      </c>
      <c r="AI9" t="s">
        <v>138</v>
      </c>
      <c r="AJ9" t="s">
        <v>164</v>
      </c>
    </row>
    <row r="10" spans="1:38" x14ac:dyDescent="0.3">
      <c r="A10" t="s">
        <v>112</v>
      </c>
      <c r="B10" s="40">
        <v>4.6850470254816971E-2</v>
      </c>
      <c r="C10" s="40">
        <v>6.3231397855460659E-3</v>
      </c>
      <c r="D10" s="40">
        <v>0.13018625373212503</v>
      </c>
      <c r="E10" s="40">
        <v>2.1489428013749368E-2</v>
      </c>
      <c r="F10" s="40">
        <v>6.794265458684183E-2</v>
      </c>
      <c r="G10" s="40">
        <v>0.2259414761182624</v>
      </c>
      <c r="H10" s="40">
        <v>6.9090620715331064E-2</v>
      </c>
      <c r="I10" s="40">
        <v>3.0492302010835387E-2</v>
      </c>
      <c r="J10" s="40">
        <v>2.7185714372696561E-2</v>
      </c>
      <c r="K10" s="40">
        <v>7.7569974930073088E-2</v>
      </c>
      <c r="L10" s="40">
        <v>0.12447528027501042</v>
      </c>
      <c r="M10" s="40">
        <v>0.14099427742606818</v>
      </c>
      <c r="N10" s="40">
        <v>0.13624895844689072</v>
      </c>
      <c r="O10" s="40">
        <v>0.60605712817690516</v>
      </c>
      <c r="P10" s="40">
        <v>0.87884907454998429</v>
      </c>
      <c r="Q10" s="40">
        <v>0.12115092545001589</v>
      </c>
      <c r="S10" t="s">
        <v>112</v>
      </c>
      <c r="T10" s="40">
        <f>(SUM('Valores Correntes'!B9:B12)/SUM('Valores Correntes'!B5:B8)-1)*'PIB Nominal 2'!B6</f>
        <v>4.5008735122346738E-3</v>
      </c>
      <c r="U10" s="40">
        <f>(SUM('Valores Correntes'!C9:C12)/SUM('Valores Correntes'!C5:C8)-1)*'PIB Nominal 2'!C6</f>
        <v>1.2480163714673987E-4</v>
      </c>
      <c r="V10" s="40">
        <f>(SUM('Valores Correntes'!D9:D12)/SUM('Valores Correntes'!D5:D8)-1)*'PIB Nominal 2'!D6</f>
        <v>1.4337683882271293E-2</v>
      </c>
      <c r="W10" s="40">
        <f>(SUM('Valores Correntes'!E9:E12)/SUM('Valores Correntes'!E5:E8)-1)*'PIB Nominal 2'!E6</f>
        <v>2.9735105607017671E-3</v>
      </c>
      <c r="X10" s="40">
        <f>(SUM('Valores Correntes'!F9:F12)/SUM('Valores Correntes'!F5:F8)-1)*'PIB Nominal 2'!F6</f>
        <v>1.0830613460326157E-2</v>
      </c>
      <c r="Y10" s="40">
        <f>(SUM('Valores Correntes'!G9:G12)/SUM('Valores Correntes'!G5:G8)-1)*'PIB Nominal 2'!G6</f>
        <v>2.826660954044603E-2</v>
      </c>
      <c r="Z10" s="40">
        <f>(SUM('Valores Correntes'!H9:H12)/SUM('Valores Correntes'!H5:H8)-1)*'PIB Nominal 2'!H6</f>
        <v>6.9742808298224653E-3</v>
      </c>
      <c r="AA10" s="40">
        <f>(SUM('Valores Correntes'!I9:I12)/SUM('Valores Correntes'!I5:I8)-1)*'PIB Nominal 2'!I6</f>
        <v>5.8410964209864857E-3</v>
      </c>
      <c r="AB10" s="40">
        <f>(SUM('Valores Correntes'!J9:J12)/SUM('Valores Correntes'!J5:J8)-1)*'PIB Nominal 2'!J6</f>
        <v>4.8650404189692657E-3</v>
      </c>
      <c r="AC10" s="40">
        <f>(SUM('Valores Correntes'!K9:K12)/SUM('Valores Correntes'!K5:K8)-1)*'PIB Nominal 2'!K6</f>
        <v>5.333290959470445E-3</v>
      </c>
      <c r="AD10" s="40">
        <f>(SUM('Valores Correntes'!L9:L12)/SUM('Valores Correntes'!L5:L8)-1)*'PIB Nominal 2'!L6</f>
        <v>2.3715779211511794E-2</v>
      </c>
      <c r="AE10" s="40">
        <f>(SUM('Valores Correntes'!M9:M12)/SUM('Valores Correntes'!M5:M8)-1)*'PIB Nominal 2'!M6</f>
        <v>1.4572068273671605E-2</v>
      </c>
      <c r="AF10" s="40">
        <f>(SUM('Valores Correntes'!N9:N12)/SUM('Valores Correntes'!N5:N8)-1)*'PIB Nominal 2'!N6</f>
        <v>1.0574001377521999E-2</v>
      </c>
      <c r="AG10" s="40">
        <f>(SUM('Valores Correntes'!O9:O12)/SUM('Valores Correntes'!O5:O8)-1)*'PIB Nominal 2'!O6</f>
        <v>7.1875557491953984E-2</v>
      </c>
      <c r="AH10" s="40">
        <f>(SUM('Valores Correntes'!P9:P12)/SUM('Valores Correntes'!P5:P8)-1)*'PIB Nominal 2'!P6</f>
        <v>0.10464304054463466</v>
      </c>
      <c r="AI10" s="40">
        <f>(SUM('Valores Correntes'!Q9:Q12)/SUM('Valores Correntes'!Q5:Q8)-1)*'PIB Nominal 2'!Q6</f>
        <v>9.2195378184042939E-3</v>
      </c>
      <c r="AJ10" s="39">
        <f>SUM('Valores Correntes'!R9:R12)/SUM('Valores Correntes'!R5:R8)-1</f>
        <v>0.1138625783630387</v>
      </c>
      <c r="AL10" s="41">
        <f>AJ10-(AI10+AG10+Y10+T10)</f>
        <v>-2.7755575615628914E-16</v>
      </c>
    </row>
    <row r="11" spans="1:38" x14ac:dyDescent="0.3">
      <c r="A11" t="s">
        <v>111</v>
      </c>
      <c r="B11" s="40">
        <v>4.5564135506838736E-2</v>
      </c>
      <c r="C11" s="40">
        <v>6.1015394933841014E-3</v>
      </c>
      <c r="D11" s="40">
        <v>0.12760858961154928</v>
      </c>
      <c r="E11" s="40">
        <v>2.2714149869153936E-2</v>
      </c>
      <c r="F11" s="40">
        <v>6.9141293672221771E-2</v>
      </c>
      <c r="G11" s="40">
        <v>0.22556557264630916</v>
      </c>
      <c r="H11" s="40">
        <v>6.8054283592720394E-2</v>
      </c>
      <c r="I11" s="40">
        <v>3.0699345113809971E-2</v>
      </c>
      <c r="J11" s="40">
        <v>2.9730199276903194E-2</v>
      </c>
      <c r="K11" s="40">
        <v>7.7620202227708143E-2</v>
      </c>
      <c r="L11" s="40">
        <v>0.12489939717856809</v>
      </c>
      <c r="M11" s="40">
        <v>0.14055374634825468</v>
      </c>
      <c r="N11" s="40">
        <v>0.13589605038056782</v>
      </c>
      <c r="O11" s="40">
        <v>0.60745322411853231</v>
      </c>
      <c r="P11" s="40">
        <v>0.87858293227167983</v>
      </c>
      <c r="Q11" s="40">
        <v>0.12141706772832021</v>
      </c>
      <c r="S11" t="s">
        <v>111</v>
      </c>
      <c r="T11" s="40">
        <f>(SUM('Valores Correntes'!B10:B13)/SUM('Valores Correntes'!B6:B9)-1)*'PIB Nominal 2'!B7</f>
        <v>1.2366490506918793E-3</v>
      </c>
      <c r="U11" s="40">
        <f>(SUM('Valores Correntes'!C10:C13)/SUM('Valores Correntes'!C6:C9)-1)*'PIB Nominal 2'!C7</f>
        <v>3.0229575959654127E-4</v>
      </c>
      <c r="V11" s="40">
        <f>(SUM('Valores Correntes'!D10:D13)/SUM('Valores Correntes'!D6:D9)-1)*'PIB Nominal 2'!D7</f>
        <v>7.6800977298666986E-3</v>
      </c>
      <c r="W11" s="40">
        <f>(SUM('Valores Correntes'!E10:E13)/SUM('Valores Correntes'!E6:E9)-1)*'PIB Nominal 2'!E7</f>
        <v>4.3072143661296233E-3</v>
      </c>
      <c r="X11" s="40">
        <f>(SUM('Valores Correntes'!F10:F13)/SUM('Valores Correntes'!F6:F9)-1)*'PIB Nominal 2'!F7</f>
        <v>1.02590316297463E-2</v>
      </c>
      <c r="Y11" s="40">
        <f>(SUM('Valores Correntes'!G10:G13)/SUM('Valores Correntes'!G6:G9)-1)*'PIB Nominal 2'!G7</f>
        <v>2.2548639485339177E-2</v>
      </c>
      <c r="Z11" s="40">
        <f>(SUM('Valores Correntes'!H10:H13)/SUM('Valores Correntes'!H6:H9)-1)*'PIB Nominal 2'!H7</f>
        <v>4.5633085997668311E-3</v>
      </c>
      <c r="AA11" s="40">
        <f>(SUM('Valores Correntes'!I10:I13)/SUM('Valores Correntes'!I6:I9)-1)*'PIB Nominal 2'!I7</f>
        <v>5.6794321196291745E-3</v>
      </c>
      <c r="AB11" s="40">
        <f>(SUM('Valores Correntes'!J10:J13)/SUM('Valores Correntes'!J6:J9)-1)*'PIB Nominal 2'!J7</f>
        <v>6.7179513392986888E-3</v>
      </c>
      <c r="AC11" s="40">
        <f>(SUM('Valores Correntes'!K10:K13)/SUM('Valores Correntes'!K6:K9)-1)*'PIB Nominal 2'!K7</f>
        <v>5.8799096829233585E-3</v>
      </c>
      <c r="AD11" s="40">
        <f>(SUM('Valores Correntes'!L10:L13)/SUM('Valores Correntes'!L6:L9)-1)*'PIB Nominal 2'!L7</f>
        <v>1.9029972650963844E-2</v>
      </c>
      <c r="AE11" s="40">
        <f>(SUM('Valores Correntes'!M10:M13)/SUM('Valores Correntes'!M6:M9)-1)*'PIB Nominal 2'!M7</f>
        <v>1.0500488845961787E-2</v>
      </c>
      <c r="AF11" s="40">
        <f>(SUM('Valores Correntes'!N10:N13)/SUM('Valores Correntes'!N6:N9)-1)*'PIB Nominal 2'!N7</f>
        <v>9.7624765121312965E-3</v>
      </c>
      <c r="AG11" s="40">
        <f>(SUM('Valores Correntes'!O10:O13)/SUM('Valores Correntes'!O6:O9)-1)*'PIB Nominal 2'!O7</f>
        <v>6.2133539750675051E-2</v>
      </c>
      <c r="AH11" s="40">
        <f>(SUM('Valores Correntes'!P10:P13)/SUM('Valores Correntes'!P6:P9)-1)*'PIB Nominal 2'!P7</f>
        <v>8.5918828286706272E-2</v>
      </c>
      <c r="AI11" s="40">
        <f>(SUM('Valores Correntes'!Q10:Q13)/SUM('Valores Correntes'!Q6:Q9)-1)*'PIB Nominal 2'!Q7</f>
        <v>9.1744856757753485E-3</v>
      </c>
      <c r="AJ11" s="39">
        <f>SUM('Valores Correntes'!R10:R13)/SUM('Valores Correntes'!R6:R9)-1</f>
        <v>9.5093313962481663E-2</v>
      </c>
      <c r="AL11" s="41">
        <f t="shared" ref="AL11:AL74" si="0">AJ11-(AI11+AG11+Y11+T11)</f>
        <v>2.0816681711721685E-16</v>
      </c>
    </row>
    <row r="12" spans="1:38" x14ac:dyDescent="0.3">
      <c r="A12" t="s">
        <v>110</v>
      </c>
      <c r="B12" s="40">
        <v>4.7294133316629058E-2</v>
      </c>
      <c r="C12" s="40">
        <v>5.6551117163654192E-3</v>
      </c>
      <c r="D12" s="40">
        <v>0.12492719970996814</v>
      </c>
      <c r="E12" s="40">
        <v>2.3478607484711315E-2</v>
      </c>
      <c r="F12" s="40">
        <v>6.9936016737505241E-2</v>
      </c>
      <c r="G12" s="40">
        <v>0.22399693564855008</v>
      </c>
      <c r="H12" s="40">
        <v>6.7466275417680979E-2</v>
      </c>
      <c r="I12" s="40">
        <v>3.0622882581452186E-2</v>
      </c>
      <c r="J12" s="40">
        <v>3.1458646537449494E-2</v>
      </c>
      <c r="K12" s="40">
        <v>7.7416322260465575E-2</v>
      </c>
      <c r="L12" s="40">
        <v>0.12433741127906152</v>
      </c>
      <c r="M12" s="40">
        <v>0.14074367533085108</v>
      </c>
      <c r="N12" s="40">
        <v>0.13536373165212121</v>
      </c>
      <c r="O12" s="40">
        <v>0.60740894505908161</v>
      </c>
      <c r="P12" s="40">
        <v>0.87870001402426101</v>
      </c>
      <c r="Q12" s="40">
        <v>0.12129998597573807</v>
      </c>
      <c r="S12" t="s">
        <v>110</v>
      </c>
      <c r="T12" s="40">
        <f>(SUM('Valores Correntes'!B11:B14)/SUM('Valores Correntes'!B7:B10)-1)*'PIB Nominal 2'!B8</f>
        <v>3.0104895031707098E-3</v>
      </c>
      <c r="U12" s="40">
        <f>(SUM('Valores Correntes'!C11:C14)/SUM('Valores Correntes'!C7:C10)-1)*'PIB Nominal 2'!C8</f>
        <v>-1.4801989395640014E-4</v>
      </c>
      <c r="V12" s="40">
        <f>(SUM('Valores Correntes'!D11:D14)/SUM('Valores Correntes'!D7:D10)-1)*'PIB Nominal 2'!D8</f>
        <v>-3.64210985822184E-5</v>
      </c>
      <c r="W12" s="40">
        <f>(SUM('Valores Correntes'!E11:E14)/SUM('Valores Correntes'!E7:E10)-1)*'PIB Nominal 2'!E8</f>
        <v>4.5477302962006741E-3</v>
      </c>
      <c r="X12" s="40">
        <f>(SUM('Valores Correntes'!F11:F14)/SUM('Valores Correntes'!F7:F10)-1)*'PIB Nominal 2'!F8</f>
        <v>9.7641292293399184E-3</v>
      </c>
      <c r="Y12" s="40">
        <f>(SUM('Valores Correntes'!G11:G14)/SUM('Valores Correntes'!G7:G10)-1)*'PIB Nominal 2'!G8</f>
        <v>1.4127418533001897E-2</v>
      </c>
      <c r="Z12" s="40">
        <f>(SUM('Valores Correntes'!H11:H14)/SUM('Valores Correntes'!H7:H10)-1)*'PIB Nominal 2'!H8</f>
        <v>3.1684733665391968E-3</v>
      </c>
      <c r="AA12" s="40">
        <f>(SUM('Valores Correntes'!I11:I14)/SUM('Valores Correntes'!I7:I10)-1)*'PIB Nominal 2'!I8</f>
        <v>4.4704943544104586E-3</v>
      </c>
      <c r="AB12" s="40">
        <f>(SUM('Valores Correntes'!J11:J14)/SUM('Valores Correntes'!J7:J10)-1)*'PIB Nominal 2'!J8</f>
        <v>8.8537622774094663E-3</v>
      </c>
      <c r="AC12" s="40">
        <f>(SUM('Valores Correntes'!K11:K14)/SUM('Valores Correntes'!K7:K10)-1)*'PIB Nominal 2'!K8</f>
        <v>6.3821108262759113E-3</v>
      </c>
      <c r="AD12" s="40">
        <f>(SUM('Valores Correntes'!L11:L14)/SUM('Valores Correntes'!L7:L10)-1)*'PIB Nominal 2'!L8</f>
        <v>1.4430579404034962E-2</v>
      </c>
      <c r="AE12" s="40">
        <f>(SUM('Valores Correntes'!M11:M14)/SUM('Valores Correntes'!M7:M10)-1)*'PIB Nominal 2'!M8</f>
        <v>9.647415983464816E-3</v>
      </c>
      <c r="AF12" s="40">
        <f>(SUM('Valores Correntes'!N11:N14)/SUM('Valores Correntes'!N7:N10)-1)*'PIB Nominal 2'!N8</f>
        <v>9.0800055680339605E-3</v>
      </c>
      <c r="AG12" s="40">
        <f>(SUM('Valores Correntes'!O11:O14)/SUM('Valores Correntes'!O7:O10)-1)*'PIB Nominal 2'!O8</f>
        <v>5.603284178016784E-2</v>
      </c>
      <c r="AH12" s="40">
        <f>(SUM('Valores Correntes'!P11:P14)/SUM('Valores Correntes'!P7:P10)-1)*'PIB Nominal 2'!P8</f>
        <v>7.3170749816341404E-2</v>
      </c>
      <c r="AI12" s="40">
        <f>(SUM('Valores Correntes'!Q11:Q14)/SUM('Valores Correntes'!Q7:Q10)-1)*'PIB Nominal 2'!Q8</f>
        <v>8.8626004681669323E-3</v>
      </c>
      <c r="AJ12" s="39">
        <f>SUM('Valores Correntes'!R11:R14)/SUM('Valores Correntes'!R7:R10)-1</f>
        <v>8.2033350284510309E-2</v>
      </c>
      <c r="AL12" s="41">
        <f t="shared" si="0"/>
        <v>2.9420910152566648E-15</v>
      </c>
    </row>
    <row r="13" spans="1:38" x14ac:dyDescent="0.3">
      <c r="A13" t="s">
        <v>109</v>
      </c>
      <c r="B13" s="40">
        <v>4.9005086894444778E-2</v>
      </c>
      <c r="C13" s="40">
        <v>5.5175110660272472E-3</v>
      </c>
      <c r="D13" s="40">
        <v>0.12286277970079207</v>
      </c>
      <c r="E13" s="40">
        <v>2.4061672441485757E-2</v>
      </c>
      <c r="F13" s="40">
        <v>6.9919111909855822E-2</v>
      </c>
      <c r="G13" s="40">
        <v>0.22236107511816083</v>
      </c>
      <c r="H13" s="40">
        <v>6.6709899989557231E-2</v>
      </c>
      <c r="I13" s="40">
        <v>3.0191866714164999E-2</v>
      </c>
      <c r="J13" s="40">
        <v>3.2414344981358013E-2</v>
      </c>
      <c r="K13" s="40">
        <v>7.803544931538163E-2</v>
      </c>
      <c r="L13" s="40">
        <v>0.12414353929135215</v>
      </c>
      <c r="M13" s="40">
        <v>0.14102560196676897</v>
      </c>
      <c r="N13" s="40">
        <v>0.13578105693448977</v>
      </c>
      <c r="O13" s="40">
        <v>0.60830175919307239</v>
      </c>
      <c r="P13" s="40">
        <v>0.87966792120567827</v>
      </c>
      <c r="Q13" s="40">
        <v>0.12033207879432078</v>
      </c>
      <c r="S13" t="s">
        <v>109</v>
      </c>
      <c r="T13" s="40">
        <f>(SUM('Valores Correntes'!B12:B15)/SUM('Valores Correntes'!B8:B11)-1)*'PIB Nominal 2'!B9</f>
        <v>5.593763262312197E-3</v>
      </c>
      <c r="U13" s="40">
        <f>(SUM('Valores Correntes'!C12:C15)/SUM('Valores Correntes'!C8:C11)-1)*'PIB Nominal 2'!C9</f>
        <v>-3.2718847646549468E-4</v>
      </c>
      <c r="V13" s="40">
        <f>(SUM('Valores Correntes'!D12:D15)/SUM('Valores Correntes'!D8:D11)-1)*'PIB Nominal 2'!D9</f>
        <v>-5.3395693130939307E-3</v>
      </c>
      <c r="W13" s="40">
        <f>(SUM('Valores Correntes'!E12:E15)/SUM('Valores Correntes'!E8:E11)-1)*'PIB Nominal 2'!E9</f>
        <v>4.0738220505198057E-3</v>
      </c>
      <c r="X13" s="40">
        <f>(SUM('Valores Correntes'!F12:F15)/SUM('Valores Correntes'!F8:F11)-1)*'PIB Nominal 2'!F9</f>
        <v>7.8225132154869977E-3</v>
      </c>
      <c r="Y13" s="40">
        <f>(SUM('Valores Correntes'!G12:G15)/SUM('Valores Correntes'!G8:G11)-1)*'PIB Nominal 2'!G9</f>
        <v>6.2295774764471968E-3</v>
      </c>
      <c r="Z13" s="40">
        <f>(SUM('Valores Correntes'!H12:H15)/SUM('Valores Correntes'!H8:H11)-1)*'PIB Nominal 2'!H9</f>
        <v>1.4266550747402585E-3</v>
      </c>
      <c r="AA13" s="40">
        <f>(SUM('Valores Correntes'!I12:I15)/SUM('Valores Correntes'!I8:I11)-1)*'PIB Nominal 2'!I9</f>
        <v>3.2608369973420063E-3</v>
      </c>
      <c r="AB13" s="40">
        <f>(SUM('Valores Correntes'!J12:J15)/SUM('Valores Correntes'!J8:J11)-1)*'PIB Nominal 2'!J9</f>
        <v>8.2019489548155449E-3</v>
      </c>
      <c r="AC13" s="40">
        <f>(SUM('Valores Correntes'!K12:K15)/SUM('Valores Correntes'!K8:K11)-1)*'PIB Nominal 2'!K9</f>
        <v>6.9550888120734301E-3</v>
      </c>
      <c r="AD13" s="40">
        <f>(SUM('Valores Correntes'!L12:L15)/SUM('Valores Correntes'!L8:L11)-1)*'PIB Nominal 2'!L9</f>
        <v>1.0828051749225694E-2</v>
      </c>
      <c r="AE13" s="40">
        <f>(SUM('Valores Correntes'!M12:M15)/SUM('Valores Correntes'!M8:M11)-1)*'PIB Nominal 2'!M9</f>
        <v>8.5161092548357454E-3</v>
      </c>
      <c r="AF13" s="40">
        <f>(SUM('Valores Correntes'!N12:N15)/SUM('Valores Correntes'!N8:N11)-1)*'PIB Nominal 2'!N9</f>
        <v>8.4299602268696275E-3</v>
      </c>
      <c r="AG13" s="40">
        <f>(SUM('Valores Correntes'!O12:O15)/SUM('Valores Correntes'!O8:O11)-1)*'PIB Nominal 2'!O9</f>
        <v>4.7618651069902214E-2</v>
      </c>
      <c r="AH13" s="40">
        <f>(SUM('Valores Correntes'!P12:P15)/SUM('Valores Correntes'!P8:P11)-1)*'PIB Nominal 2'!P9</f>
        <v>5.944199180866188E-2</v>
      </c>
      <c r="AI13" s="40">
        <f>(SUM('Valores Correntes'!Q12:Q15)/SUM('Valores Correntes'!Q8:Q11)-1)*'PIB Nominal 2'!Q9</f>
        <v>6.7793130830780856E-3</v>
      </c>
      <c r="AJ13" s="39">
        <f>SUM('Valores Correntes'!R12:R15)/SUM('Valores Correntes'!R8:R11)-1</f>
        <v>6.6221304891741717E-2</v>
      </c>
      <c r="AL13" s="41">
        <f t="shared" si="0"/>
        <v>2.0261570199409107E-15</v>
      </c>
    </row>
    <row r="14" spans="1:38" x14ac:dyDescent="0.3">
      <c r="A14" t="s">
        <v>108</v>
      </c>
      <c r="B14" s="40">
        <v>4.7500447875663203E-2</v>
      </c>
      <c r="C14" s="40">
        <v>5.4791782892246359E-3</v>
      </c>
      <c r="D14" s="40">
        <v>0.12155137194010109</v>
      </c>
      <c r="E14" s="40">
        <v>2.4613540862507902E-2</v>
      </c>
      <c r="F14" s="40">
        <v>6.9543812702832775E-2</v>
      </c>
      <c r="G14" s="40">
        <v>0.22118790379466638</v>
      </c>
      <c r="H14" s="40">
        <v>6.5781032895325095E-2</v>
      </c>
      <c r="I14" s="40">
        <v>2.8991405207087595E-2</v>
      </c>
      <c r="J14" s="40">
        <v>3.3849889348591705E-2</v>
      </c>
      <c r="K14" s="40">
        <v>7.9388705308290689E-2</v>
      </c>
      <c r="L14" s="40">
        <v>0.12463568878923632</v>
      </c>
      <c r="M14" s="40">
        <v>0.14025873257345947</v>
      </c>
      <c r="N14" s="40">
        <v>0.13828047635936308</v>
      </c>
      <c r="O14" s="40">
        <v>0.61118593048135428</v>
      </c>
      <c r="P14" s="40">
        <v>0.87987428215168439</v>
      </c>
      <c r="Q14" s="40">
        <v>0.12012571784831565</v>
      </c>
      <c r="S14" t="s">
        <v>108</v>
      </c>
      <c r="T14" s="40">
        <f>(SUM('Valores Correntes'!B13:B16)/SUM('Valores Correntes'!B9:B12)-1)*'PIB Nominal 2'!B10</f>
        <v>3.1575778743485202E-3</v>
      </c>
      <c r="U14" s="40">
        <f>(SUM('Valores Correntes'!C13:C16)/SUM('Valores Correntes'!C9:C12)-1)*'PIB Nominal 2'!C10</f>
        <v>-5.5470972120114787E-4</v>
      </c>
      <c r="V14" s="40">
        <f>(SUM('Valores Correntes'!D13:D16)/SUM('Valores Correntes'!D9:D12)-1)*'PIB Nominal 2'!D10</f>
        <v>-2.2180527994132529E-3</v>
      </c>
      <c r="W14" s="40">
        <f>(SUM('Valores Correntes'!E13:E16)/SUM('Valores Correntes'!E9:E12)-1)*'PIB Nominal 2'!E10</f>
        <v>4.4234884139737075E-3</v>
      </c>
      <c r="X14" s="40">
        <f>(SUM('Valores Correntes'!F13:F16)/SUM('Valores Correntes'!F9:F12)-1)*'PIB Nominal 2'!F10</f>
        <v>5.2724515492574243E-3</v>
      </c>
      <c r="Y14" s="40">
        <f>(SUM('Valores Correntes'!G13:G16)/SUM('Valores Correntes'!G9:G12)-1)*'PIB Nominal 2'!G10</f>
        <v>6.9231774426166499E-3</v>
      </c>
      <c r="Z14" s="40">
        <f>(SUM('Valores Correntes'!H13:H16)/SUM('Valores Correntes'!H9:H12)-1)*'PIB Nominal 2'!H10</f>
        <v>1.630643788898998E-4</v>
      </c>
      <c r="AA14" s="40">
        <f>(SUM('Valores Correntes'!I13:I16)/SUM('Valores Correntes'!I9:I12)-1)*'PIB Nominal 2'!I10</f>
        <v>2.9590976851174646E-5</v>
      </c>
      <c r="AB14" s="40">
        <f>(SUM('Valores Correntes'!J13:J16)/SUM('Valores Correntes'!J9:J12)-1)*'PIB Nominal 2'!J10</f>
        <v>8.4511474131601545E-3</v>
      </c>
      <c r="AC14" s="40">
        <f>(SUM('Valores Correntes'!K13:K16)/SUM('Valores Correntes'!K9:K12)-1)*'PIB Nominal 2'!K10</f>
        <v>6.0097463887905213E-3</v>
      </c>
      <c r="AD14" s="40">
        <f>(SUM('Valores Correntes'!L13:L16)/SUM('Valores Correntes'!L9:L12)-1)*'PIB Nominal 2'!L10</f>
        <v>6.7400619444717693E-3</v>
      </c>
      <c r="AE14" s="40">
        <f>(SUM('Valores Correntes'!M13:M16)/SUM('Valores Correntes'!M9:M12)-1)*'PIB Nominal 2'!M10</f>
        <v>6.6688660337424922E-3</v>
      </c>
      <c r="AF14" s="40">
        <f>(SUM('Valores Correntes'!N13:N16)/SUM('Valores Correntes'!N9:N12)-1)*'PIB Nominal 2'!N10</f>
        <v>9.3314945038681617E-3</v>
      </c>
      <c r="AG14" s="40">
        <f>(SUM('Valores Correntes'!O13:O16)/SUM('Valores Correntes'!O9:O12)-1)*'PIB Nominal 2'!O10</f>
        <v>3.7393971639774835E-2</v>
      </c>
      <c r="AH14" s="40">
        <f>(SUM('Valores Correntes'!P13:P16)/SUM('Valores Correntes'!P9:P12)-1)*'PIB Nominal 2'!P10</f>
        <v>4.7474726956740723E-2</v>
      </c>
      <c r="AI14" s="40">
        <f>(SUM('Valores Correntes'!Q13:Q16)/SUM('Valores Correntes'!Q9:Q12)-1)*'PIB Nominal 2'!Q10</f>
        <v>5.3163595624046616E-3</v>
      </c>
      <c r="AJ14" s="39">
        <f>SUM('Valores Correntes'!R13:R16)/SUM('Valores Correntes'!R9:R12)-1</f>
        <v>5.2791086519145436E-2</v>
      </c>
      <c r="AL14" s="41">
        <f t="shared" si="0"/>
        <v>7.7021722333370235E-16</v>
      </c>
    </row>
    <row r="15" spans="1:38" x14ac:dyDescent="0.3">
      <c r="A15" t="s">
        <v>107</v>
      </c>
      <c r="B15" s="40">
        <v>4.908341967535463E-2</v>
      </c>
      <c r="C15" s="40">
        <v>5.57254446737888E-3</v>
      </c>
      <c r="D15" s="40">
        <v>0.11868422949480473</v>
      </c>
      <c r="E15" s="40">
        <v>2.4528022232789968E-2</v>
      </c>
      <c r="F15" s="40">
        <v>6.7722928246483863E-2</v>
      </c>
      <c r="G15" s="40">
        <v>0.21650772444145744</v>
      </c>
      <c r="H15" s="40">
        <v>6.5237849329890019E-2</v>
      </c>
      <c r="I15" s="40">
        <v>2.9298022271385084E-2</v>
      </c>
      <c r="J15" s="40">
        <v>3.4863128704148046E-2</v>
      </c>
      <c r="K15" s="40">
        <v>7.7856079681776075E-2</v>
      </c>
      <c r="L15" s="40">
        <v>0.12199532815398303</v>
      </c>
      <c r="M15" s="40">
        <v>0.14339916007485864</v>
      </c>
      <c r="N15" s="40">
        <v>0.13875312256145036</v>
      </c>
      <c r="O15" s="40">
        <v>0.61140269077749154</v>
      </c>
      <c r="P15" s="40">
        <v>0.8769938348943046</v>
      </c>
      <c r="Q15" s="40">
        <v>0.12300616510569656</v>
      </c>
      <c r="S15" t="s">
        <v>107</v>
      </c>
      <c r="T15" s="40">
        <f>(SUM('Valores Correntes'!B14:B17)/SUM('Valores Correntes'!B10:B13)-1)*'PIB Nominal 2'!B11</f>
        <v>5.9841882482892421E-3</v>
      </c>
      <c r="U15" s="40">
        <f>(SUM('Valores Correntes'!C14:C17)/SUM('Valores Correntes'!C10:C13)-1)*'PIB Nominal 2'!C11</f>
        <v>-2.4914925154184339E-4</v>
      </c>
      <c r="V15" s="40">
        <f>(SUM('Valores Correntes'!D14:D17)/SUM('Valores Correntes'!D10:D13)-1)*'PIB Nominal 2'!D11</f>
        <v>-2.9641959019966533E-3</v>
      </c>
      <c r="W15" s="40">
        <f>(SUM('Valores Correntes'!E14:E17)/SUM('Valores Correntes'!E10:E13)-1)*'PIB Nominal 2'!E11</f>
        <v>3.0456370302029108E-3</v>
      </c>
      <c r="X15" s="40">
        <f>(SUM('Valores Correntes'!F14:F17)/SUM('Valores Correntes'!F10:F13)-1)*'PIB Nominal 2'!F11</f>
        <v>1.9825899932826218E-3</v>
      </c>
      <c r="Y15" s="40">
        <f>(SUM('Valores Correntes'!G14:G17)/SUM('Valores Correntes'!G10:G13)-1)*'PIB Nominal 2'!G11</f>
        <v>1.8148818699469653E-3</v>
      </c>
      <c r="Z15" s="40">
        <f>(SUM('Valores Correntes'!H14:H17)/SUM('Valores Correntes'!H10:H13)-1)*'PIB Nominal 2'!H11</f>
        <v>4.5972379690699015E-4</v>
      </c>
      <c r="AA15" s="40">
        <f>(SUM('Valores Correntes'!I14:I17)/SUM('Valores Correntes'!I10:I13)-1)*'PIB Nominal 2'!I11</f>
        <v>6.998488437330156E-5</v>
      </c>
      <c r="AB15" s="40">
        <f>(SUM('Valores Correntes'!J14:J17)/SUM('Valores Correntes'!J10:J13)-1)*'PIB Nominal 2'!J11</f>
        <v>6.8837094002968608E-3</v>
      </c>
      <c r="AC15" s="40">
        <f>(SUM('Valores Correntes'!K14:K17)/SUM('Valores Correntes'!K10:K13)-1)*'PIB Nominal 2'!K11</f>
        <v>4.1457062661612474E-3</v>
      </c>
      <c r="AD15" s="40">
        <f>(SUM('Valores Correntes'!L14:L17)/SUM('Valores Correntes'!L10:L13)-1)*'PIB Nominal 2'!L11</f>
        <v>3.2223741627267224E-3</v>
      </c>
      <c r="AE15" s="40">
        <f>(SUM('Valores Correntes'!M14:M17)/SUM('Valores Correntes'!M10:M13)-1)*'PIB Nominal 2'!M11</f>
        <v>1.0046728896624004E-2</v>
      </c>
      <c r="AF15" s="40">
        <f>(SUM('Valores Correntes'!N14:N17)/SUM('Valores Correntes'!N10:N13)-1)*'PIB Nominal 2'!N11</f>
        <v>9.8250695238781775E-3</v>
      </c>
      <c r="AG15" s="40">
        <f>(SUM('Valores Correntes'!O14:O17)/SUM('Valores Correntes'!O10:O13)-1)*'PIB Nominal 2'!O11</f>
        <v>3.4653296930967546E-2</v>
      </c>
      <c r="AH15" s="40">
        <f>(SUM('Valores Correntes'!P14:P17)/SUM('Valores Correntes'!P10:P13)-1)*'PIB Nominal 2'!P11</f>
        <v>4.2452367049205159E-2</v>
      </c>
      <c r="AI15" s="40">
        <f>(SUM('Valores Correntes'!Q14:Q17)/SUM('Valores Correntes'!Q10:Q13)-1)*'PIB Nominal 2'!Q11</f>
        <v>7.7663034524971921E-3</v>
      </c>
      <c r="AJ15" s="39">
        <f>SUM('Valores Correntes'!R14:R17)/SUM('Valores Correntes'!R10:R13)-1</f>
        <v>5.0218670501701146E-2</v>
      </c>
      <c r="AL15" s="41">
        <f t="shared" si="0"/>
        <v>1.9428902930940239E-16</v>
      </c>
    </row>
    <row r="16" spans="1:38" x14ac:dyDescent="0.3">
      <c r="A16" t="s">
        <v>106</v>
      </c>
      <c r="B16" s="40">
        <v>4.7596429667598562E-2</v>
      </c>
      <c r="C16" s="40">
        <v>5.9076223813386043E-3</v>
      </c>
      <c r="D16" s="40">
        <v>0.12074362785193282</v>
      </c>
      <c r="E16" s="40">
        <v>2.4647976273358966E-2</v>
      </c>
      <c r="F16" s="40">
        <v>6.5656798713791417E-2</v>
      </c>
      <c r="G16" s="40">
        <v>0.21695602522042187</v>
      </c>
      <c r="H16" s="40">
        <v>6.4846716070879828E-2</v>
      </c>
      <c r="I16" s="40">
        <v>2.8395740494170596E-2</v>
      </c>
      <c r="J16" s="40">
        <v>3.5022964002867939E-2</v>
      </c>
      <c r="K16" s="40">
        <v>7.6230047064036965E-2</v>
      </c>
      <c r="L16" s="40">
        <v>0.11934133811796319</v>
      </c>
      <c r="M16" s="40">
        <v>0.14680056324145463</v>
      </c>
      <c r="N16" s="40">
        <v>0.13909585286196116</v>
      </c>
      <c r="O16" s="40">
        <v>0.60973322185333467</v>
      </c>
      <c r="P16" s="40">
        <v>0.87428567674135582</v>
      </c>
      <c r="Q16" s="40">
        <v>0.12571432325864548</v>
      </c>
      <c r="S16" t="s">
        <v>106</v>
      </c>
      <c r="T16" s="40">
        <f>(SUM('Valores Correntes'!B15:B18)/SUM('Valores Correntes'!B11:B14)-1)*'PIB Nominal 2'!B12</f>
        <v>2.5368891707488331E-3</v>
      </c>
      <c r="U16" s="40">
        <f>(SUM('Valores Correntes'!C15:C18)/SUM('Valores Correntes'!C11:C14)-1)*'PIB Nominal 2'!C12</f>
        <v>5.2986614410261269E-4</v>
      </c>
      <c r="V16" s="40">
        <f>(SUM('Valores Correntes'!D15:D18)/SUM('Valores Correntes'!D11:D14)-1)*'PIB Nominal 2'!D12</f>
        <v>1.4851903940147101E-3</v>
      </c>
      <c r="W16" s="40">
        <f>(SUM('Valores Correntes'!E15:E18)/SUM('Valores Correntes'!E11:E14)-1)*'PIB Nominal 2'!E12</f>
        <v>2.3265604348948906E-3</v>
      </c>
      <c r="X16" s="40">
        <f>(SUM('Valores Correntes'!F15:F18)/SUM('Valores Correntes'!F11:F14)-1)*'PIB Nominal 2'!F12</f>
        <v>-1.1967134745246486E-3</v>
      </c>
      <c r="Y16" s="40">
        <f>(SUM('Valores Correntes'!G15:G18)/SUM('Valores Correntes'!G11:G14)-1)*'PIB Nominal 2'!G12</f>
        <v>3.1449034984876623E-3</v>
      </c>
      <c r="Z16" s="40">
        <f>(SUM('Valores Correntes'!H15:H18)/SUM('Valores Correntes'!H11:H14)-1)*'PIB Nominal 2'!H12</f>
        <v>4.2491283588658944E-4</v>
      </c>
      <c r="AA16" s="40">
        <f>(SUM('Valores Correntes'!I15:I18)/SUM('Valores Correntes'!I11:I14)-1)*'PIB Nominal 2'!I12</f>
        <v>-8.9399760010618772E-4</v>
      </c>
      <c r="AB16" s="40">
        <f>(SUM('Valores Correntes'!J15:J18)/SUM('Valores Correntes'!J11:J14)-1)*'PIB Nominal 2'!J12</f>
        <v>5.2086018042808591E-3</v>
      </c>
      <c r="AC16" s="40">
        <f>(SUM('Valores Correntes'!K15:K18)/SUM('Valores Correntes'!K11:K14)-1)*'PIB Nominal 2'!K12</f>
        <v>2.3926301334537153E-3</v>
      </c>
      <c r="AD16" s="40">
        <f>(SUM('Valores Correntes'!L15:L18)/SUM('Valores Correntes'!L11:L14)-1)*'PIB Nominal 2'!L12</f>
        <v>6.0685334250035498E-4</v>
      </c>
      <c r="AE16" s="40">
        <f>(SUM('Valores Correntes'!M15:M18)/SUM('Valores Correntes'!M11:M14)-1)*'PIB Nominal 2'!M12</f>
        <v>1.2948990676501369E-2</v>
      </c>
      <c r="AF16" s="40">
        <f>(SUM('Valores Correntes'!N15:N18)/SUM('Valores Correntes'!N11:N14)-1)*'PIB Nominal 2'!N12</f>
        <v>1.0262497463628889E-2</v>
      </c>
      <c r="AG16" s="40">
        <f>(SUM('Valores Correntes'!O15:O18)/SUM('Valores Correntes'!O11:O14)-1)*'PIB Nominal 2'!O12</f>
        <v>3.0950488656146458E-2</v>
      </c>
      <c r="AH16" s="40">
        <f>(SUM('Valores Correntes'!P15:P18)/SUM('Valores Correntes'!P11:P14)-1)*'PIB Nominal 2'!P12</f>
        <v>3.6632281325383258E-2</v>
      </c>
      <c r="AI16" s="40">
        <f>(SUM('Valores Correntes'!Q15:Q18)/SUM('Valores Correntes'!Q11:Q14)-1)*'PIB Nominal 2'!Q12</f>
        <v>1.0316467464920286E-2</v>
      </c>
      <c r="AJ16" s="39">
        <f>SUM('Valores Correntes'!R15:R18)/SUM('Valores Correntes'!R11:R14)-1</f>
        <v>4.6948748790301309E-2</v>
      </c>
      <c r="AL16" s="41">
        <f t="shared" si="0"/>
        <v>-1.9359513991901167E-15</v>
      </c>
    </row>
    <row r="17" spans="1:38" x14ac:dyDescent="0.3">
      <c r="A17" t="s">
        <v>105</v>
      </c>
      <c r="B17" s="40">
        <v>4.5528038432737686E-2</v>
      </c>
      <c r="C17" s="40">
        <v>6.6632045788313958E-3</v>
      </c>
      <c r="D17" s="40">
        <v>0.12080012104806995</v>
      </c>
      <c r="E17" s="40">
        <v>2.537360819151404E-2</v>
      </c>
      <c r="F17" s="40">
        <v>6.3684987578207147E-2</v>
      </c>
      <c r="G17" s="40">
        <v>0.21652192139662257</v>
      </c>
      <c r="H17" s="40">
        <v>6.4601131078669216E-2</v>
      </c>
      <c r="I17" s="40">
        <v>2.7125235768833519E-2</v>
      </c>
      <c r="J17" s="40">
        <v>3.3742285410993313E-2</v>
      </c>
      <c r="K17" s="40">
        <v>7.4825194815617058E-2</v>
      </c>
      <c r="L17" s="40">
        <v>0.11752718563808733</v>
      </c>
      <c r="M17" s="40">
        <v>0.15010764423380918</v>
      </c>
      <c r="N17" s="40">
        <v>0.13967848795533275</v>
      </c>
      <c r="O17" s="40">
        <v>0.60760716490134259</v>
      </c>
      <c r="P17" s="40">
        <v>0.869657124730703</v>
      </c>
      <c r="Q17" s="40">
        <v>0.13034287526929747</v>
      </c>
      <c r="S17" t="s">
        <v>105</v>
      </c>
      <c r="T17" s="40">
        <f>(SUM('Valores Correntes'!B16:B19)/SUM('Valores Correntes'!B12:B15)-1)*'PIB Nominal 2'!B13</f>
        <v>-1.1728425578391636E-3</v>
      </c>
      <c r="U17" s="40">
        <f>(SUM('Valores Correntes'!C16:C19)/SUM('Valores Correntes'!C12:C15)-1)*'PIB Nominal 2'!C13</f>
        <v>1.482922962122639E-3</v>
      </c>
      <c r="V17" s="40">
        <f>(SUM('Valores Correntes'!D16:D19)/SUM('Valores Correntes'!D12:D15)-1)*'PIB Nominal 2'!D13</f>
        <v>4.0511200579102366E-3</v>
      </c>
      <c r="W17" s="40">
        <f>(SUM('Valores Correntes'!E16:E19)/SUM('Valores Correntes'!E12:E15)-1)*'PIB Nominal 2'!E13</f>
        <v>2.5961118272316711E-3</v>
      </c>
      <c r="X17" s="40">
        <f>(SUM('Valores Correntes'!F16:F19)/SUM('Valores Correntes'!F12:F15)-1)*'PIB Nominal 2'!F13</f>
        <v>-3.0109825180109737E-3</v>
      </c>
      <c r="Y17" s="40">
        <f>(SUM('Valores Correntes'!G16:G19)/SUM('Valores Correntes'!G12:G15)-1)*'PIB Nominal 2'!G13</f>
        <v>5.1191723292536538E-3</v>
      </c>
      <c r="Z17" s="40">
        <f>(SUM('Valores Correntes'!H16:H19)/SUM('Valores Correntes'!H12:H15)-1)*'PIB Nominal 2'!H13</f>
        <v>1.1607395667928371E-3</v>
      </c>
      <c r="AA17" s="40">
        <f>(SUM('Valores Correntes'!I16:I19)/SUM('Valores Correntes'!I12:I15)-1)*'PIB Nominal 2'!I13</f>
        <v>-1.6938037699482235E-3</v>
      </c>
      <c r="AB17" s="40">
        <f>(SUM('Valores Correntes'!J16:J19)/SUM('Valores Correntes'!J12:J15)-1)*'PIB Nominal 2'!J13</f>
        <v>3.0356611206743623E-3</v>
      </c>
      <c r="AC17" s="40">
        <f>(SUM('Valores Correntes'!K16:K19)/SUM('Valores Correntes'!K12:K15)-1)*'PIB Nominal 2'!K13</f>
        <v>5.7670100254490363E-4</v>
      </c>
      <c r="AD17" s="40">
        <f>(SUM('Valores Correntes'!L16:L19)/SUM('Valores Correntes'!L12:L15)-1)*'PIB Nominal 2'!L13</f>
        <v>-6.6822049544498178E-4</v>
      </c>
      <c r="AE17" s="40">
        <f>(SUM('Valores Correntes'!M16:M19)/SUM('Valores Correntes'!M12:M15)-1)*'PIB Nominal 2'!M13</f>
        <v>1.6679095247265671E-2</v>
      </c>
      <c r="AF17" s="40">
        <f>(SUM('Valores Correntes'!N16:N19)/SUM('Valores Correntes'!N12:N15)-1)*'PIB Nominal 2'!N13</f>
        <v>1.0966657099307026E-2</v>
      </c>
      <c r="AG17" s="40">
        <f>(SUM('Valores Correntes'!O16:O19)/SUM('Valores Correntes'!O12:O15)-1)*'PIB Nominal 2'!O13</f>
        <v>3.0056829771192263E-2</v>
      </c>
      <c r="AH17" s="40">
        <f>(SUM('Valores Correntes'!P16:P19)/SUM('Valores Correntes'!P12:P15)-1)*'PIB Nominal 2'!P13</f>
        <v>3.4003159542606742E-2</v>
      </c>
      <c r="AI17" s="40">
        <f>(SUM('Valores Correntes'!Q16:Q19)/SUM('Valores Correntes'!Q12:Q15)-1)*'PIB Nominal 2'!Q13</f>
        <v>1.6607540658593302E-2</v>
      </c>
      <c r="AJ17" s="39">
        <f>SUM('Valores Correntes'!R16:R19)/SUM('Valores Correntes'!R12:R15)-1</f>
        <v>5.06107002011984E-2</v>
      </c>
      <c r="AL17" s="41">
        <f t="shared" si="0"/>
        <v>-1.6583956430338276E-15</v>
      </c>
    </row>
    <row r="18" spans="1:38" x14ac:dyDescent="0.3">
      <c r="A18" t="s">
        <v>104</v>
      </c>
      <c r="B18" s="40">
        <v>4.6459815382066345E-2</v>
      </c>
      <c r="C18" s="40">
        <v>7.3241835327169042E-3</v>
      </c>
      <c r="D18" s="40">
        <v>0.12308533330511466</v>
      </c>
      <c r="E18" s="40">
        <v>2.5552099840899633E-2</v>
      </c>
      <c r="F18" s="40">
        <v>6.1505495818060738E-2</v>
      </c>
      <c r="G18" s="40">
        <v>0.2174671124967919</v>
      </c>
      <c r="H18" s="40">
        <v>6.5821070964295139E-2</v>
      </c>
      <c r="I18" s="40">
        <v>2.7152392438162847E-2</v>
      </c>
      <c r="J18" s="40">
        <v>3.1081243295323281E-2</v>
      </c>
      <c r="K18" s="40">
        <v>7.2179696608188529E-2</v>
      </c>
      <c r="L18" s="40">
        <v>0.11373310527903054</v>
      </c>
      <c r="M18" s="40">
        <v>0.15407059745009308</v>
      </c>
      <c r="N18" s="40">
        <v>0.13799846031217058</v>
      </c>
      <c r="O18" s="40">
        <v>0.60203656634726355</v>
      </c>
      <c r="P18" s="40">
        <v>0.86596349422612251</v>
      </c>
      <c r="Q18" s="40">
        <v>0.13403650577387755</v>
      </c>
      <c r="S18" t="s">
        <v>104</v>
      </c>
      <c r="T18" s="40">
        <f>(SUM('Valores Correntes'!B17:B20)/SUM('Valores Correntes'!B13:B16)-1)*'PIB Nominal 2'!B14</f>
        <v>2.9158494181383008E-3</v>
      </c>
      <c r="U18" s="40">
        <f>(SUM('Valores Correntes'!C17:C20)/SUM('Valores Correntes'!C13:C16)-1)*'PIB Nominal 2'!C14</f>
        <v>2.4687270432265079E-3</v>
      </c>
      <c r="V18" s="40">
        <f>(SUM('Valores Correntes'!D17:D20)/SUM('Valores Correntes'!D13:D16)-1)*'PIB Nominal 2'!D14</f>
        <v>1.2015813064526733E-2</v>
      </c>
      <c r="W18" s="40">
        <f>(SUM('Valores Correntes'!E17:E20)/SUM('Valores Correntes'!E13:E16)-1)*'PIB Nominal 2'!E14</f>
        <v>3.1145560200500984E-3</v>
      </c>
      <c r="X18" s="40">
        <f>(SUM('Valores Correntes'!F17:F20)/SUM('Valores Correntes'!F13:F16)-1)*'PIB Nominal 2'!F14</f>
        <v>-2.8005564745059225E-3</v>
      </c>
      <c r="Y18" s="40">
        <f>(SUM('Valores Correntes'!G17:G20)/SUM('Valores Correntes'!G13:G16)-1)*'PIB Nominal 2'!G14</f>
        <v>1.4798539653297395E-2</v>
      </c>
      <c r="Z18" s="40">
        <f>(SUM('Valores Correntes'!H17:H20)/SUM('Valores Correntes'!H13:H16)-1)*'PIB Nominal 2'!H14</f>
        <v>5.6453095178487052E-3</v>
      </c>
      <c r="AA18" s="40">
        <f>(SUM('Valores Correntes'!I17:I20)/SUM('Valores Correntes'!I13:I16)-1)*'PIB Nominal 2'!I14</f>
        <v>4.7326395147292847E-4</v>
      </c>
      <c r="AB18" s="40">
        <f>(SUM('Valores Correntes'!J17:J20)/SUM('Valores Correntes'!J13:J16)-1)*'PIB Nominal 2'!J14</f>
        <v>-1.2179143533866975E-4</v>
      </c>
      <c r="AC18" s="40">
        <f>(SUM('Valores Correntes'!K17:K20)/SUM('Valores Correntes'!K13:K16)-1)*'PIB Nominal 2'!K14</f>
        <v>-1.0622416138286379E-3</v>
      </c>
      <c r="AD18" s="40">
        <f>(SUM('Valores Correntes'!L17:L20)/SUM('Valores Correntes'!L13:L16)-1)*'PIB Nominal 2'!L14</f>
        <v>-1.2171603095003885E-3</v>
      </c>
      <c r="AE18" s="40">
        <f>(SUM('Valores Correntes'!M17:M20)/SUM('Valores Correntes'!M13:M16)-1)*'PIB Nominal 2'!M14</f>
        <v>2.6932397683934014E-2</v>
      </c>
      <c r="AF18" s="40">
        <f>(SUM('Valores Correntes'!N17:N20)/SUM('Valores Correntes'!N13:N16)-1)*'PIB Nominal 2'!N14</f>
        <v>1.1469826003457561E-2</v>
      </c>
      <c r="AG18" s="40">
        <f>(SUM('Valores Correntes'!O17:O20)/SUM('Valores Correntes'!O13:O16)-1)*'PIB Nominal 2'!O14</f>
        <v>4.2119603798044671E-2</v>
      </c>
      <c r="AH18" s="40">
        <f>(SUM('Valores Correntes'!P17:P20)/SUM('Valores Correntes'!P13:P16)-1)*'PIB Nominal 2'!P14</f>
        <v>5.9833992869480691E-2</v>
      </c>
      <c r="AI18" s="40">
        <f>(SUM('Valores Correntes'!Q17:Q20)/SUM('Valores Correntes'!Q13:Q16)-1)*'PIB Nominal 2'!Q14</f>
        <v>2.5325232994821367E-2</v>
      </c>
      <c r="AJ18" s="39">
        <f>SUM('Valores Correntes'!R17:R20)/SUM('Valores Correntes'!R13:R16)-1</f>
        <v>8.5159225864301913E-2</v>
      </c>
      <c r="AL18" s="41">
        <f t="shared" si="0"/>
        <v>1.9428902930940239E-16</v>
      </c>
    </row>
    <row r="19" spans="1:38" x14ac:dyDescent="0.3">
      <c r="A19" t="s">
        <v>103</v>
      </c>
      <c r="B19" s="40">
        <v>4.7300677977859022E-2</v>
      </c>
      <c r="C19" s="40">
        <v>8.4048950019373226E-3</v>
      </c>
      <c r="D19" s="40">
        <v>0.12740116222399211</v>
      </c>
      <c r="E19" s="40">
        <v>2.577119246080771E-2</v>
      </c>
      <c r="F19" s="40">
        <v>6.0980503586628633E-2</v>
      </c>
      <c r="G19" s="40">
        <v>0.22255775327336569</v>
      </c>
      <c r="H19" s="40">
        <v>6.7073434866907464E-2</v>
      </c>
      <c r="I19" s="40">
        <v>2.7660133923078679E-2</v>
      </c>
      <c r="J19" s="40">
        <v>3.2171954538705611E-2</v>
      </c>
      <c r="K19" s="40">
        <v>6.8976338205511564E-2</v>
      </c>
      <c r="L19" s="40">
        <v>0.11202790544605208</v>
      </c>
      <c r="M19" s="40">
        <v>0.15073836157632792</v>
      </c>
      <c r="N19" s="40">
        <v>0.13687980717920767</v>
      </c>
      <c r="O19" s="40">
        <v>0.59552793573579055</v>
      </c>
      <c r="P19" s="40">
        <v>0.86538636698701588</v>
      </c>
      <c r="Q19" s="40">
        <v>0.13461363301298357</v>
      </c>
      <c r="S19" t="s">
        <v>103</v>
      </c>
      <c r="T19" s="40">
        <f>(SUM('Valores Correntes'!B18:B21)/SUM('Valores Correntes'!B14:B17)-1)*'PIB Nominal 2'!B15</f>
        <v>2.7110932005020272E-3</v>
      </c>
      <c r="U19" s="40">
        <f>(SUM('Valores Correntes'!C18:C21)/SUM('Valores Correntes'!C14:C17)-1)*'PIB Nominal 2'!C15</f>
        <v>3.6308636233431672E-3</v>
      </c>
      <c r="V19" s="40">
        <f>(SUM('Valores Correntes'!D18:D21)/SUM('Valores Correntes'!D14:D17)-1)*'PIB Nominal 2'!D15</f>
        <v>2.082077168717493E-2</v>
      </c>
      <c r="W19" s="40">
        <f>(SUM('Valores Correntes'!E18:E21)/SUM('Valores Correntes'!E14:E17)-1)*'PIB Nominal 2'!E15</f>
        <v>3.6915808849982113E-3</v>
      </c>
      <c r="X19" s="40">
        <f>(SUM('Valores Correntes'!F18:F21)/SUM('Valores Correntes'!F14:F17)-1)*'PIB Nominal 2'!F15</f>
        <v>-9.4892810060220509E-4</v>
      </c>
      <c r="Y19" s="40">
        <f>(SUM('Valores Correntes'!G18:G21)/SUM('Valores Correntes'!G14:G17)-1)*'PIB Nominal 2'!G15</f>
        <v>2.7194288094913994E-2</v>
      </c>
      <c r="Z19" s="40">
        <f>(SUM('Valores Correntes'!H18:H21)/SUM('Valores Correntes'!H14:H17)-1)*'PIB Nominal 2'!H15</f>
        <v>8.2079454104757067E-3</v>
      </c>
      <c r="AA19" s="40">
        <f>(SUM('Valores Correntes'!I18:I21)/SUM('Valores Correntes'!I14:I17)-1)*'PIB Nominal 2'!I15</f>
        <v>9.8998254954844292E-4</v>
      </c>
      <c r="AB19" s="40">
        <f>(SUM('Valores Correntes'!J18:J21)/SUM('Valores Correntes'!J14:J17)-1)*'PIB Nominal 2'!J15</f>
        <v>3.6534549185513794E-4</v>
      </c>
      <c r="AC19" s="40">
        <f>(SUM('Valores Correntes'!K18:K21)/SUM('Valores Correntes'!K14:K17)-1)*'PIB Nominal 2'!K15</f>
        <v>-2.3265949038388744E-3</v>
      </c>
      <c r="AD19" s="40">
        <f>(SUM('Valores Correntes'!L18:L21)/SUM('Valores Correntes'!L14:L17)-1)*'PIB Nominal 2'!L15</f>
        <v>6.7586894380185474E-4</v>
      </c>
      <c r="AE19" s="40">
        <f>(SUM('Valores Correntes'!M18:M21)/SUM('Valores Correntes'!M14:M17)-1)*'PIB Nominal 2'!M15</f>
        <v>2.1660207852282419E-2</v>
      </c>
      <c r="AF19" s="40">
        <f>(SUM('Valores Correntes'!N18:N21)/SUM('Valores Correntes'!N14:N17)-1)*'PIB Nominal 2'!N15</f>
        <v>1.1131049050356773E-2</v>
      </c>
      <c r="AG19" s="40">
        <f>(SUM('Valores Correntes'!O18:O21)/SUM('Valores Correntes'!O14:O17)-1)*'PIB Nominal 2'!O15</f>
        <v>4.0703804394480687E-2</v>
      </c>
      <c r="AH19" s="40">
        <f>(SUM('Valores Correntes'!P18:P21)/SUM('Valores Correntes'!P14:P17)-1)*'PIB Nominal 2'!P15</f>
        <v>7.0609185689896589E-2</v>
      </c>
      <c r="AI19" s="40">
        <f>(SUM('Valores Correntes'!Q18:Q21)/SUM('Valores Correntes'!Q14:Q17)-1)*'PIB Nominal 2'!Q15</f>
        <v>2.4396532834921984E-2</v>
      </c>
      <c r="AJ19" s="39">
        <f>SUM('Valores Correntes'!R18:R21)/SUM('Valores Correntes'!R14:R17)-1</f>
        <v>9.5005718524820315E-2</v>
      </c>
      <c r="AL19" s="41">
        <f t="shared" si="0"/>
        <v>1.6237011735142914E-15</v>
      </c>
    </row>
    <row r="20" spans="1:38" x14ac:dyDescent="0.3">
      <c r="A20" t="s">
        <v>102</v>
      </c>
      <c r="B20" s="40">
        <v>4.782041902041969E-2</v>
      </c>
      <c r="C20" s="40">
        <v>9.3520857813129705E-3</v>
      </c>
      <c r="D20" s="40">
        <v>0.12849161524595717</v>
      </c>
      <c r="E20" s="40">
        <v>2.5985485350618519E-2</v>
      </c>
      <c r="F20" s="40">
        <v>6.1036658558411526E-2</v>
      </c>
      <c r="G20" s="40">
        <v>0.22486584493630013</v>
      </c>
      <c r="H20" s="40">
        <v>6.7776583443677957E-2</v>
      </c>
      <c r="I20" s="40">
        <v>2.9188725970702031E-2</v>
      </c>
      <c r="J20" s="40">
        <v>3.2939335182355825E-2</v>
      </c>
      <c r="K20" s="40">
        <v>6.6024600577176726E-2</v>
      </c>
      <c r="L20" s="40">
        <v>0.11009548086474437</v>
      </c>
      <c r="M20" s="40">
        <v>0.14911735693591655</v>
      </c>
      <c r="N20" s="40">
        <v>0.13639564212898156</v>
      </c>
      <c r="O20" s="40">
        <v>0.59153772510355451</v>
      </c>
      <c r="P20" s="40">
        <v>0.86422398906027476</v>
      </c>
      <c r="Q20" s="40">
        <v>0.13577601093972419</v>
      </c>
      <c r="S20" t="s">
        <v>102</v>
      </c>
      <c r="T20" s="40">
        <f>(SUM('Valores Correntes'!B19:B22)/SUM('Valores Correntes'!B15:B18)-1)*'PIB Nominal 2'!B16</f>
        <v>5.0313958431933963E-3</v>
      </c>
      <c r="U20" s="40">
        <f>(SUM('Valores Correntes'!C19:C22)/SUM('Valores Correntes'!C15:C18)-1)*'PIB Nominal 2'!C16</f>
        <v>4.3846324491916954E-3</v>
      </c>
      <c r="V20" s="40">
        <f>(SUM('Valores Correntes'!D19:D22)/SUM('Valores Correntes'!D15:D18)-1)*'PIB Nominal 2'!D16</f>
        <v>2.0665302585847842E-2</v>
      </c>
      <c r="W20" s="40">
        <f>(SUM('Valores Correntes'!E19:E22)/SUM('Valores Correntes'!E15:E18)-1)*'PIB Nominal 2'!E16</f>
        <v>3.9498406604833248E-3</v>
      </c>
      <c r="X20" s="40">
        <f>(SUM('Valores Correntes'!F19:F22)/SUM('Valores Correntes'!F15:F18)-1)*'PIB Nominal 2'!F16</f>
        <v>1.5159003585906718E-3</v>
      </c>
      <c r="Y20" s="40">
        <f>(SUM('Valores Correntes'!G19:G22)/SUM('Valores Correntes'!G15:G18)-1)*'PIB Nominal 2'!G16</f>
        <v>3.0515676054113379E-2</v>
      </c>
      <c r="Z20" s="40">
        <f>(SUM('Valores Correntes'!H19:H22)/SUM('Valores Correntes'!H15:H18)-1)*'PIB Nominal 2'!H16</f>
        <v>9.7434753213872793E-3</v>
      </c>
      <c r="AA20" s="40">
        <f>(SUM('Valores Correntes'!I19:I22)/SUM('Valores Correntes'!I15:I18)-1)*'PIB Nominal 2'!I16</f>
        <v>3.7273401633302308E-3</v>
      </c>
      <c r="AB20" s="40">
        <f>(SUM('Valores Correntes'!J19:J22)/SUM('Valores Correntes'!J15:J18)-1)*'PIB Nominal 2'!J16</f>
        <v>1.2277761606234016E-3</v>
      </c>
      <c r="AC20" s="40">
        <f>(SUM('Valores Correntes'!K19:K22)/SUM('Valores Correntes'!K15:K18)-1)*'PIB Nominal 2'!K16</f>
        <v>-3.5679661000108292E-3</v>
      </c>
      <c r="AD20" s="40">
        <f>(SUM('Valores Correntes'!L19:L22)/SUM('Valores Correntes'!L15:L18)-1)*'PIB Nominal 2'!L16</f>
        <v>1.8220869453425569E-3</v>
      </c>
      <c r="AE20" s="40">
        <f>(SUM('Valores Correntes'!M19:M22)/SUM('Valores Correntes'!M15:M18)-1)*'PIB Nominal 2'!M16</f>
        <v>1.7307623223888988E-2</v>
      </c>
      <c r="AF20" s="40">
        <f>(SUM('Valores Correntes'!N19:N22)/SUM('Valores Correntes'!N15:N18)-1)*'PIB Nominal 2'!N16</f>
        <v>1.1011699548470808E-2</v>
      </c>
      <c r="AG20" s="40">
        <f>(SUM('Valores Correntes'!O19:O22)/SUM('Valores Correntes'!O15:O18)-1)*'PIB Nominal 2'!O16</f>
        <v>4.1272035263031498E-2</v>
      </c>
      <c r="AH20" s="40">
        <f>(SUM('Valores Correntes'!P19:P22)/SUM('Valores Correntes'!P15:P18)-1)*'PIB Nominal 2'!P16</f>
        <v>7.6819107160338143E-2</v>
      </c>
      <c r="AI20" s="40">
        <f>(SUM('Valores Correntes'!Q19:Q22)/SUM('Valores Correntes'!Q15:Q18)-1)*'PIB Nominal 2'!Q16</f>
        <v>2.3711306182952675E-2</v>
      </c>
      <c r="AJ20" s="39">
        <f>SUM('Valores Correntes'!R19:R22)/SUM('Valores Correntes'!R15:R18)-1</f>
        <v>0.10053041334329316</v>
      </c>
      <c r="AL20" s="41">
        <f t="shared" si="0"/>
        <v>2.2204460492503131E-15</v>
      </c>
    </row>
    <row r="21" spans="1:38" x14ac:dyDescent="0.3">
      <c r="A21" t="s">
        <v>101</v>
      </c>
      <c r="B21" s="40">
        <v>4.9337277900900936E-2</v>
      </c>
      <c r="C21" s="40">
        <v>1.0284306925571508E-2</v>
      </c>
      <c r="D21" s="40">
        <v>0.12979682379187044</v>
      </c>
      <c r="E21" s="40">
        <v>2.6080517447880959E-2</v>
      </c>
      <c r="F21" s="40">
        <v>6.0516680603682246E-2</v>
      </c>
      <c r="G21" s="40">
        <v>0.22667832876900509</v>
      </c>
      <c r="H21" s="40">
        <v>6.9160520599155811E-2</v>
      </c>
      <c r="I21" s="40">
        <v>3.1068097655680516E-2</v>
      </c>
      <c r="J21" s="40">
        <v>3.4335029728911899E-2</v>
      </c>
      <c r="K21" s="40">
        <v>6.2359874225004608E-2</v>
      </c>
      <c r="L21" s="40">
        <v>0.10696011864719342</v>
      </c>
      <c r="M21" s="40">
        <v>0.1480069053490328</v>
      </c>
      <c r="N21" s="40">
        <v>0.13454105792254234</v>
      </c>
      <c r="O21" s="40">
        <v>0.58643160412752104</v>
      </c>
      <c r="P21" s="40">
        <v>0.86244721079742748</v>
      </c>
      <c r="Q21" s="40">
        <v>0.13755278920257155</v>
      </c>
      <c r="S21" t="s">
        <v>101</v>
      </c>
      <c r="T21" s="40">
        <f>(SUM('Valores Correntes'!B20:B23)/SUM('Valores Correntes'!B16:B19)-1)*'PIB Nominal 2'!B17</f>
        <v>9.5711441205032378E-3</v>
      </c>
      <c r="U21" s="40">
        <f>(SUM('Valores Correntes'!C20:C23)/SUM('Valores Correntes'!C16:C19)-1)*'PIB Nominal 2'!C17</f>
        <v>4.8221656895448568E-3</v>
      </c>
      <c r="V21" s="40">
        <f>(SUM('Valores Correntes'!D20:D23)/SUM('Valores Correntes'!D16:D19)-1)*'PIB Nominal 2'!D17</f>
        <v>2.4155158067734678E-2</v>
      </c>
      <c r="W21" s="40">
        <f>(SUM('Valores Correntes'!E20:E23)/SUM('Valores Correntes'!E16:E19)-1)*'PIB Nominal 2'!E17</f>
        <v>3.7527492623806108E-3</v>
      </c>
      <c r="X21" s="40">
        <f>(SUM('Valores Correntes'!F20:F23)/SUM('Valores Correntes'!F16:F19)-1)*'PIB Nominal 2'!F17</f>
        <v>3.8991956999216248E-3</v>
      </c>
      <c r="Y21" s="40">
        <f>(SUM('Valores Correntes'!G20:G23)/SUM('Valores Correntes'!G16:G19)-1)*'PIB Nominal 2'!G17</f>
        <v>3.6629268719581672E-2</v>
      </c>
      <c r="Z21" s="40">
        <f>(SUM('Valores Correntes'!H20:H23)/SUM('Valores Correntes'!H16:H19)-1)*'PIB Nominal 2'!H17</f>
        <v>1.2636371923102173E-2</v>
      </c>
      <c r="AA21" s="40">
        <f>(SUM('Valores Correntes'!I20:I23)/SUM('Valores Correntes'!I16:I19)-1)*'PIB Nominal 2'!I17</f>
        <v>7.5711815679850901E-3</v>
      </c>
      <c r="AB21" s="40">
        <f>(SUM('Valores Correntes'!J20:J23)/SUM('Valores Correntes'!J16:J19)-1)*'PIB Nominal 2'!J17</f>
        <v>4.6025960152623552E-3</v>
      </c>
      <c r="AC21" s="40">
        <f>(SUM('Valores Correntes'!K20:K23)/SUM('Valores Correntes'!K16:K19)-1)*'PIB Nominal 2'!K17</f>
        <v>-5.1825586567638736E-3</v>
      </c>
      <c r="AD21" s="40">
        <f>(SUM('Valores Correntes'!L20:L23)/SUM('Valores Correntes'!L16:L19)-1)*'PIB Nominal 2'!L17</f>
        <v>1.9243802771533895E-3</v>
      </c>
      <c r="AE21" s="40">
        <f>(SUM('Valores Correntes'!M20:M23)/SUM('Valores Correntes'!M16:M19)-1)*'PIB Nominal 2'!M17</f>
        <v>1.5184399509400452E-2</v>
      </c>
      <c r="AF21" s="40">
        <f>(SUM('Valores Correntes'!N20:N23)/SUM('Valores Correntes'!N16:N19)-1)*'PIB Nominal 2'!N17</f>
        <v>1.0575085544816768E-2</v>
      </c>
      <c r="AG21" s="40">
        <f>(SUM('Valores Correntes'!O20:O23)/SUM('Valores Correntes'!O16:O19)-1)*'PIB Nominal 2'!O17</f>
        <v>4.7311456180955669E-2</v>
      </c>
      <c r="AH21" s="40">
        <f>(SUM('Valores Correntes'!P20:P23)/SUM('Valores Correntes'!P16:P19)-1)*'PIB Nominal 2'!P17</f>
        <v>9.3511869021040958E-2</v>
      </c>
      <c r="AI21" s="40">
        <f>(SUM('Valores Correntes'!Q20:Q23)/SUM('Valores Correntes'!Q16:Q19)-1)*'PIB Nominal 2'!Q17</f>
        <v>2.3274157640448E-2</v>
      </c>
      <c r="AJ21" s="39">
        <f>SUM('Valores Correntes'!R20:R23)/SUM('Valores Correntes'!R16:R19)-1</f>
        <v>0.11678602666149041</v>
      </c>
      <c r="AL21" s="41">
        <f t="shared" si="0"/>
        <v>1.8179902028236938E-15</v>
      </c>
    </row>
    <row r="22" spans="1:38" x14ac:dyDescent="0.3">
      <c r="A22" t="s">
        <v>100</v>
      </c>
      <c r="B22" s="40">
        <v>4.7504599720910999E-2</v>
      </c>
      <c r="C22" s="40">
        <v>1.1865012200925068E-2</v>
      </c>
      <c r="D22" s="40">
        <v>0.13134659593552114</v>
      </c>
      <c r="E22" s="40">
        <v>2.6992259807611444E-2</v>
      </c>
      <c r="F22" s="40">
        <v>5.9862318349621503E-2</v>
      </c>
      <c r="G22" s="40">
        <v>0.23006618629367917</v>
      </c>
      <c r="H22" s="40">
        <v>6.974552397945552E-2</v>
      </c>
      <c r="I22" s="40">
        <v>3.1586186556598159E-2</v>
      </c>
      <c r="J22" s="40">
        <v>3.6813723632490934E-2</v>
      </c>
      <c r="K22" s="40">
        <v>5.878547037211606E-2</v>
      </c>
      <c r="L22" s="40">
        <v>0.10520901095069574</v>
      </c>
      <c r="M22" s="40">
        <v>0.14541254582551252</v>
      </c>
      <c r="N22" s="40">
        <v>0.13496615115778254</v>
      </c>
      <c r="O22" s="40">
        <v>0.58251861247465186</v>
      </c>
      <c r="P22" s="40">
        <v>0.86008939848924149</v>
      </c>
      <c r="Q22" s="40">
        <v>0.13991060151075776</v>
      </c>
      <c r="S22" t="s">
        <v>100</v>
      </c>
      <c r="T22" s="40">
        <f>(SUM('Valores Correntes'!B21:B24)/SUM('Valores Correntes'!B17:B20)-1)*'PIB Nominal 2'!B18</f>
        <v>5.909258153533963E-3</v>
      </c>
      <c r="U22" s="40">
        <f>(SUM('Valores Correntes'!C21:C24)/SUM('Valores Correntes'!C17:C20)-1)*'PIB Nominal 2'!C18</f>
        <v>5.75580661774265E-3</v>
      </c>
      <c r="V22" s="40">
        <f>(SUM('Valores Correntes'!D21:D24)/SUM('Valores Correntes'!D17:D20)-1)*'PIB Nominal 2'!D18</f>
        <v>2.1711161805026153E-2</v>
      </c>
      <c r="W22" s="40">
        <f>(SUM('Valores Correntes'!E21:E24)/SUM('Valores Correntes'!E17:E20)-1)*'PIB Nominal 2'!E18</f>
        <v>4.2041689638367373E-3</v>
      </c>
      <c r="X22" s="40">
        <f>(SUM('Valores Correntes'!F21:F24)/SUM('Valores Correntes'!F17:F20)-1)*'PIB Nominal 2'!F18</f>
        <v>4.4867274630646208E-3</v>
      </c>
      <c r="Y22" s="40">
        <f>(SUM('Valores Correntes'!G21:G24)/SUM('Valores Correntes'!G17:G20)-1)*'PIB Nominal 2'!G18</f>
        <v>3.6157864849670207E-2</v>
      </c>
      <c r="Z22" s="40">
        <f>(SUM('Valores Correntes'!H21:H24)/SUM('Valores Correntes'!H17:H20)-1)*'PIB Nominal 2'!H18</f>
        <v>1.1066398786371681E-2</v>
      </c>
      <c r="AA22" s="40">
        <f>(SUM('Valores Correntes'!I21:I24)/SUM('Valores Correntes'!I17:I20)-1)*'PIB Nominal 2'!I18</f>
        <v>7.6682214857461831E-3</v>
      </c>
      <c r="AB22" s="40">
        <f>(SUM('Valores Correntes'!J21:J24)/SUM('Valores Correntes'!J17:J20)-1)*'PIB Nominal 2'!J18</f>
        <v>9.5022078095292756E-3</v>
      </c>
      <c r="AC22" s="40">
        <f>(SUM('Valores Correntes'!K21:K24)/SUM('Valores Correntes'!K17:K20)-1)*'PIB Nominal 2'!K18</f>
        <v>-7.3745906010104761E-3</v>
      </c>
      <c r="AD22" s="40">
        <f>(SUM('Valores Correntes'!L21:L24)/SUM('Valores Correntes'!L17:L20)-1)*'PIB Nominal 2'!L18</f>
        <v>2.2493146014479774E-3</v>
      </c>
      <c r="AE22" s="40">
        <f>(SUM('Valores Correntes'!M21:M24)/SUM('Valores Correntes'!M17:M20)-1)*'PIB Nominal 2'!M18</f>
        <v>6.2322016488123196E-3</v>
      </c>
      <c r="AF22" s="40">
        <f>(SUM('Valores Correntes'!N21:N24)/SUM('Valores Correntes'!N17:N20)-1)*'PIB Nominal 2'!N18</f>
        <v>1.0788232688582774E-2</v>
      </c>
      <c r="AG22" s="40">
        <f>(SUM('Valores Correntes'!O21:O24)/SUM('Valores Correntes'!O17:O20)-1)*'PIB Nominal 2'!O18</f>
        <v>4.0131986419480611E-2</v>
      </c>
      <c r="AH22" s="40">
        <f>(SUM('Valores Correntes'!P21:P24)/SUM('Valores Correntes'!P17:P20)-1)*'PIB Nominal 2'!P18</f>
        <v>8.2199109422683408E-2</v>
      </c>
      <c r="AI22" s="40">
        <f>(SUM('Valores Correntes'!Q21:Q24)/SUM('Valores Correntes'!Q17:Q20)-1)*'PIB Nominal 2'!Q18</f>
        <v>2.0200949587769954E-2</v>
      </c>
      <c r="AJ22" s="39">
        <f>SUM('Valores Correntes'!R21:R24)/SUM('Valores Correntes'!R17:R20)-1</f>
        <v>0.10240005901045435</v>
      </c>
      <c r="AL22" s="41">
        <f t="shared" si="0"/>
        <v>-3.8857805861880479E-16</v>
      </c>
    </row>
    <row r="23" spans="1:38" x14ac:dyDescent="0.3">
      <c r="A23" t="s">
        <v>99</v>
      </c>
      <c r="B23" s="40">
        <v>4.7059184184892244E-2</v>
      </c>
      <c r="C23" s="40">
        <v>1.2211212305720968E-2</v>
      </c>
      <c r="D23" s="40">
        <v>0.1336570202568951</v>
      </c>
      <c r="E23" s="40">
        <v>2.8883097020443196E-2</v>
      </c>
      <c r="F23" s="40">
        <v>5.8880415119554219E-2</v>
      </c>
      <c r="G23" s="40">
        <v>0.23363174470261353</v>
      </c>
      <c r="H23" s="40">
        <v>7.0527516622935424E-2</v>
      </c>
      <c r="I23" s="40">
        <v>3.0620578608158176E-2</v>
      </c>
      <c r="J23" s="40">
        <v>3.4777200882132805E-2</v>
      </c>
      <c r="K23" s="40">
        <v>5.9063549027383692E-2</v>
      </c>
      <c r="L23" s="40">
        <v>0.10219301266061137</v>
      </c>
      <c r="M23" s="40">
        <v>0.14394788998430663</v>
      </c>
      <c r="N23" s="40">
        <v>0.13511412179050675</v>
      </c>
      <c r="O23" s="40">
        <v>0.57624386957603535</v>
      </c>
      <c r="P23" s="40">
        <v>0.85693479846354015</v>
      </c>
      <c r="Q23" s="40">
        <v>0.14306520153645902</v>
      </c>
      <c r="S23" t="s">
        <v>99</v>
      </c>
      <c r="T23" s="40">
        <f>(SUM('Valores Correntes'!B22:B25)/SUM('Valores Correntes'!B18:B21)-1)*'PIB Nominal 2'!B19</f>
        <v>4.8559762310975479E-3</v>
      </c>
      <c r="U23" s="40">
        <f>(SUM('Valores Correntes'!C22:C25)/SUM('Valores Correntes'!C18:C21)-1)*'PIB Nominal 2'!C19</f>
        <v>5.1290408011000627E-3</v>
      </c>
      <c r="V23" s="40">
        <f>(SUM('Valores Correntes'!D22:D25)/SUM('Valores Correntes'!D18:D21)-1)*'PIB Nominal 2'!D19</f>
        <v>2.0733640979340249E-2</v>
      </c>
      <c r="W23" s="40">
        <f>(SUM('Valores Correntes'!E22:E25)/SUM('Valores Correntes'!E18:E21)-1)*'PIB Nominal 2'!E19</f>
        <v>6.240533408903075E-3</v>
      </c>
      <c r="X23" s="40">
        <f>(SUM('Valores Correntes'!F22:F25)/SUM('Valores Correntes'!F18:F21)-1)*'PIB Nominal 2'!F19</f>
        <v>4.2778621131387461E-3</v>
      </c>
      <c r="Y23" s="40">
        <f>(SUM('Valores Correntes'!G22:G25)/SUM('Valores Correntes'!G18:G21)-1)*'PIB Nominal 2'!G19</f>
        <v>3.6381077302482252E-2</v>
      </c>
      <c r="Z23" s="40">
        <f>(SUM('Valores Correntes'!H22:H25)/SUM('Valores Correntes'!H18:H21)-1)*'PIB Nominal 2'!H19</f>
        <v>1.10936511213747E-2</v>
      </c>
      <c r="AA23" s="40">
        <f>(SUM('Valores Correntes'!I22:I25)/SUM('Valores Correntes'!I18:I21)-1)*'PIB Nominal 2'!I19</f>
        <v>6.277278248562764E-3</v>
      </c>
      <c r="AB23" s="40">
        <f>(SUM('Valores Correntes'!J22:J25)/SUM('Valores Correntes'!J18:J21)-1)*'PIB Nominal 2'!J19</f>
        <v>6.3723269269118452E-3</v>
      </c>
      <c r="AC23" s="40">
        <f>(SUM('Valores Correntes'!K22:K25)/SUM('Valores Correntes'!K18:K21)-1)*'PIB Nominal 2'!K19</f>
        <v>-3.5150014583271907E-3</v>
      </c>
      <c r="AD23" s="40">
        <f>(SUM('Valores Correntes'!L22:L25)/SUM('Valores Correntes'!L18:L21)-1)*'PIB Nominal 2'!L19</f>
        <v>1.2346960255257538E-3</v>
      </c>
      <c r="AE23" s="40">
        <f>(SUM('Valores Correntes'!M22:M25)/SUM('Valores Correntes'!M18:M21)-1)*'PIB Nominal 2'!M19</f>
        <v>8.8020225604353748E-3</v>
      </c>
      <c r="AF23" s="40">
        <f>(SUM('Valores Correntes'!N22:N25)/SUM('Valores Correntes'!N18:N21)-1)*'PIB Nominal 2'!N19</f>
        <v>1.2869931390138084E-2</v>
      </c>
      <c r="AG23" s="40">
        <f>(SUM('Valores Correntes'!O22:O25)/SUM('Valores Correntes'!O18:O21)-1)*'PIB Nominal 2'!O19</f>
        <v>4.3134904814622343E-2</v>
      </c>
      <c r="AH23" s="40">
        <f>(SUM('Valores Correntes'!P22:P25)/SUM('Valores Correntes'!P18:P21)-1)*'PIB Nominal 2'!P19</f>
        <v>8.4371958348200465E-2</v>
      </c>
      <c r="AI23" s="40">
        <f>(SUM('Valores Correntes'!Q22:Q25)/SUM('Valores Correntes'!Q18:Q21)-1)*'PIB Nominal 2'!Q19</f>
        <v>2.3948449503255472E-2</v>
      </c>
      <c r="AJ23" s="39">
        <f>SUM('Valores Correntes'!R22:R25)/SUM('Valores Correntes'!R18:R21)-1</f>
        <v>0.10832040785145636</v>
      </c>
      <c r="AL23" s="41">
        <f t="shared" si="0"/>
        <v>-1.2490009027033011E-15</v>
      </c>
    </row>
    <row r="24" spans="1:38" x14ac:dyDescent="0.3">
      <c r="A24" t="s">
        <v>98</v>
      </c>
      <c r="B24" s="40">
        <v>4.7565415409639343E-2</v>
      </c>
      <c r="C24" s="40">
        <v>1.2955981391186094E-2</v>
      </c>
      <c r="D24" s="40">
        <v>0.13106505998465104</v>
      </c>
      <c r="E24" s="40">
        <v>2.9867677624581788E-2</v>
      </c>
      <c r="F24" s="40">
        <v>5.6811912363813014E-2</v>
      </c>
      <c r="G24" s="40">
        <v>0.23070063136423194</v>
      </c>
      <c r="H24" s="40">
        <v>7.1332331544871341E-2</v>
      </c>
      <c r="I24" s="40">
        <v>3.1062477834097352E-2</v>
      </c>
      <c r="J24" s="40">
        <v>3.4571521979083454E-2</v>
      </c>
      <c r="K24" s="40">
        <v>5.9005764364883216E-2</v>
      </c>
      <c r="L24" s="40">
        <v>0.10037044876328811</v>
      </c>
      <c r="M24" s="40">
        <v>0.14243668826858538</v>
      </c>
      <c r="N24" s="40">
        <v>0.13604166308736107</v>
      </c>
      <c r="O24" s="40">
        <v>0.57482089584217011</v>
      </c>
      <c r="P24" s="40">
        <v>0.85308694261604079</v>
      </c>
      <c r="Q24" s="40">
        <v>0.1469130573839591</v>
      </c>
      <c r="S24" t="s">
        <v>98</v>
      </c>
      <c r="T24" s="40">
        <f>(SUM('Valores Correntes'!B23:B26)/SUM('Valores Correntes'!B19:B22)-1)*'PIB Nominal 2'!B20</f>
        <v>5.0748099017756051E-3</v>
      </c>
      <c r="U24" s="40">
        <f>(SUM('Valores Correntes'!C23:C26)/SUM('Valores Correntes'!C19:C22)-1)*'PIB Nominal 2'!C20</f>
        <v>5.0556429370534756E-3</v>
      </c>
      <c r="V24" s="40">
        <f>(SUM('Valores Correntes'!D23:D26)/SUM('Valores Correntes'!D19:D22)-1)*'PIB Nominal 2'!D20</f>
        <v>1.7259584273356339E-2</v>
      </c>
      <c r="W24" s="40">
        <f>(SUM('Valores Correntes'!E23:E26)/SUM('Valores Correntes'!E19:E22)-1)*'PIB Nominal 2'!E20</f>
        <v>7.2289338176080367E-3</v>
      </c>
      <c r="X24" s="40">
        <f>(SUM('Valores Correntes'!F23:F26)/SUM('Valores Correntes'!F19:F22)-1)*'PIB Nominal 2'!F20</f>
        <v>2.1411584355423064E-3</v>
      </c>
      <c r="Y24" s="40">
        <f>(SUM('Valores Correntes'!G23:G26)/SUM('Valores Correntes'!G19:G22)-1)*'PIB Nominal 2'!G20</f>
        <v>3.1685319463560263E-2</v>
      </c>
      <c r="Z24" s="40">
        <f>(SUM('Valores Correntes'!H23:H26)/SUM('Valores Correntes'!H19:H22)-1)*'PIB Nominal 2'!H20</f>
        <v>1.1548698888561667E-2</v>
      </c>
      <c r="AA24" s="40">
        <f>(SUM('Valores Correntes'!I23:I26)/SUM('Valores Correntes'!I19:I22)-1)*'PIB Nominal 2'!I20</f>
        <v>5.3543735013615208E-3</v>
      </c>
      <c r="AB24" s="40">
        <f>(SUM('Valores Correntes'!J23:J26)/SUM('Valores Correntes'!J19:J22)-1)*'PIB Nominal 2'!J20</f>
        <v>5.5060048514397652E-3</v>
      </c>
      <c r="AC24" s="40">
        <f>(SUM('Valores Correntes'!K23:K26)/SUM('Valores Correntes'!K19:K22)-1)*'PIB Nominal 2'!K20</f>
        <v>-4.0710545114654113E-4</v>
      </c>
      <c r="AD24" s="40">
        <f>(SUM('Valores Correntes'!L23:L26)/SUM('Valores Correntes'!L19:L22)-1)*'PIB Nominal 2'!L20</f>
        <v>1.5217060899959055E-3</v>
      </c>
      <c r="AE24" s="40">
        <f>(SUM('Valores Correntes'!M23:M26)/SUM('Valores Correntes'!M19:M22)-1)*'PIB Nominal 2'!M20</f>
        <v>9.2796878076336145E-3</v>
      </c>
      <c r="AF24" s="40">
        <f>(SUM('Valores Correntes'!N23:N26)/SUM('Valores Correntes'!N19:N22)-1)*'PIB Nominal 2'!N20</f>
        <v>1.4889800245265756E-2</v>
      </c>
      <c r="AG24" s="40">
        <f>(SUM('Valores Correntes'!O23:O26)/SUM('Valores Correntes'!O19:O22)-1)*'PIB Nominal 2'!O20</f>
        <v>4.7693165933112368E-2</v>
      </c>
      <c r="AH24" s="40">
        <f>(SUM('Valores Correntes'!P23:P26)/SUM('Valores Correntes'!P19:P22)-1)*'PIB Nominal 2'!P20</f>
        <v>8.4453295298447126E-2</v>
      </c>
      <c r="AI24" s="40">
        <f>(SUM('Valores Correntes'!Q23:Q26)/SUM('Valores Correntes'!Q19:Q22)-1)*'PIB Nominal 2'!Q20</f>
        <v>2.7598990309803458E-2</v>
      </c>
      <c r="AJ24" s="39">
        <f>SUM('Valores Correntes'!R23:R26)/SUM('Valores Correntes'!R19:R22)-1</f>
        <v>0.11205228560824976</v>
      </c>
      <c r="AL24" s="41">
        <f t="shared" si="0"/>
        <v>-1.9428902930940239E-15</v>
      </c>
    </row>
    <row r="25" spans="1:38" x14ac:dyDescent="0.3">
      <c r="A25" t="s">
        <v>97</v>
      </c>
      <c r="B25" s="40">
        <v>4.6318793997464781E-2</v>
      </c>
      <c r="C25" s="40">
        <v>1.4108499458002528E-2</v>
      </c>
      <c r="D25" s="40">
        <v>0.13124011744737873</v>
      </c>
      <c r="E25" s="40">
        <v>2.9673960728629323E-2</v>
      </c>
      <c r="F25" s="40">
        <v>5.5089643058309927E-2</v>
      </c>
      <c r="G25" s="40">
        <v>0.23011222069232048</v>
      </c>
      <c r="H25" s="40">
        <v>7.0907837573469787E-2</v>
      </c>
      <c r="I25" s="40">
        <v>3.0744617798201593E-2</v>
      </c>
      <c r="J25" s="40">
        <v>3.836494923472536E-2</v>
      </c>
      <c r="K25" s="40">
        <v>5.9740147554607846E-2</v>
      </c>
      <c r="L25" s="40">
        <v>9.8946381825508439E-2</v>
      </c>
      <c r="M25" s="40">
        <v>0.13847648303381166</v>
      </c>
      <c r="N25" s="40">
        <v>0.13782924928887205</v>
      </c>
      <c r="O25" s="40">
        <v>0.57500966630919703</v>
      </c>
      <c r="P25" s="40">
        <v>0.85144068099898196</v>
      </c>
      <c r="Q25" s="40">
        <v>0.14855931900101862</v>
      </c>
      <c r="S25" t="s">
        <v>97</v>
      </c>
      <c r="T25" s="40">
        <f>(SUM('Valores Correntes'!B24:B27)/SUM('Valores Correntes'!B20:B23)-1)*'PIB Nominal 2'!B21</f>
        <v>1.5777513412045068E-3</v>
      </c>
      <c r="U25" s="40">
        <f>(SUM('Valores Correntes'!C24:C27)/SUM('Valores Correntes'!C20:C23)-1)*'PIB Nominal 2'!C21</f>
        <v>5.2241854264907014E-3</v>
      </c>
      <c r="V25" s="40">
        <f>(SUM('Valores Correntes'!D24:D27)/SUM('Valores Correntes'!D20:D23)-1)*'PIB Nominal 2'!D21</f>
        <v>1.4466310907542941E-2</v>
      </c>
      <c r="W25" s="40">
        <f>(SUM('Valores Correntes'!E24:E27)/SUM('Valores Correntes'!E20:E23)-1)*'PIB Nominal 2'!E21</f>
        <v>6.5380040600396851E-3</v>
      </c>
      <c r="X25" s="40">
        <f>(SUM('Valores Correntes'!F24:F27)/SUM('Valores Correntes'!F20:F23)-1)*'PIB Nominal 2'!F21</f>
        <v>3.9533087989527369E-5</v>
      </c>
      <c r="Y25" s="40">
        <f>(SUM('Valores Correntes'!G24:G27)/SUM('Valores Correntes'!G20:G23)-1)*'PIB Nominal 2'!G21</f>
        <v>2.6268033482062879E-2</v>
      </c>
      <c r="Z25" s="40">
        <f>(SUM('Valores Correntes'!H24:H27)/SUM('Valores Correntes'!H20:H23)-1)*'PIB Nominal 2'!H21</f>
        <v>8.783534329072298E-3</v>
      </c>
      <c r="AA25" s="40">
        <f>(SUM('Valores Correntes'!I24:I27)/SUM('Valores Correntes'!I20:I23)-1)*'PIB Nominal 2'!I21</f>
        <v>2.7273227155508346E-3</v>
      </c>
      <c r="AB25" s="40">
        <f>(SUM('Valores Correntes'!J24:J27)/SUM('Valores Correntes'!J20:J23)-1)*'PIB Nominal 2'!J21</f>
        <v>7.8368910742257561E-3</v>
      </c>
      <c r="AC25" s="40">
        <f>(SUM('Valores Correntes'!K24:K27)/SUM('Valores Correntes'!K20:K23)-1)*'PIB Nominal 2'!K21</f>
        <v>3.3083156643313742E-3</v>
      </c>
      <c r="AD25" s="40">
        <f>(SUM('Valores Correntes'!L24:L27)/SUM('Valores Correntes'!L20:L23)-1)*'PIB Nominal 2'!L21</f>
        <v>1.8047581827610843E-3</v>
      </c>
      <c r="AE25" s="40">
        <f>(SUM('Valores Correntes'!M24:M27)/SUM('Valores Correntes'!M20:M23)-1)*'PIB Nominal 2'!M21</f>
        <v>4.2106628241874401E-3</v>
      </c>
      <c r="AF25" s="40">
        <f>(SUM('Valores Correntes'!N24:N27)/SUM('Valores Correntes'!N20:N23)-1)*'PIB Nominal 2'!N21</f>
        <v>1.6965051203365902E-2</v>
      </c>
      <c r="AG25" s="40">
        <f>(SUM('Valores Correntes'!O24:O27)/SUM('Valores Correntes'!O20:O23)-1)*'PIB Nominal 2'!O21</f>
        <v>4.5636535993495375E-2</v>
      </c>
      <c r="AH25" s="40">
        <f>(SUM('Valores Correntes'!P24:P27)/SUM('Valores Correntes'!P20:P23)-1)*'PIB Nominal 2'!P21</f>
        <v>7.3482320816762023E-2</v>
      </c>
      <c r="AI25" s="40">
        <f>(SUM('Valores Correntes'!Q24:Q27)/SUM('Valores Correntes'!Q20:Q23)-1)*'PIB Nominal 2'!Q21</f>
        <v>2.5748139391081774E-2</v>
      </c>
      <c r="AJ25" s="39">
        <f>SUM('Valores Correntes'!R24:R27)/SUM('Valores Correntes'!R20:R23)-1</f>
        <v>9.9230460207842208E-2</v>
      </c>
      <c r="AL25" s="41">
        <f t="shared" si="0"/>
        <v>-2.3453461395206432E-15</v>
      </c>
    </row>
    <row r="26" spans="1:38" x14ac:dyDescent="0.3">
      <c r="A26" t="s">
        <v>96</v>
      </c>
      <c r="B26" s="40">
        <v>4.8010430189550785E-2</v>
      </c>
      <c r="C26" s="40">
        <v>1.3814426351477801E-2</v>
      </c>
      <c r="D26" s="40">
        <v>0.13089537935400203</v>
      </c>
      <c r="E26" s="40">
        <v>2.8346033732433856E-2</v>
      </c>
      <c r="F26" s="40">
        <v>5.3339439690635516E-2</v>
      </c>
      <c r="G26" s="40">
        <v>0.22639527912854918</v>
      </c>
      <c r="H26" s="40">
        <v>7.098644548150651E-2</v>
      </c>
      <c r="I26" s="40">
        <v>3.0924551041904929E-2</v>
      </c>
      <c r="J26" s="40">
        <v>3.9041442172934482E-2</v>
      </c>
      <c r="K26" s="40">
        <v>6.0734403976052835E-2</v>
      </c>
      <c r="L26" s="40">
        <v>9.7383243884357235E-2</v>
      </c>
      <c r="M26" s="40">
        <v>0.1380742668621068</v>
      </c>
      <c r="N26" s="40">
        <v>0.13999256905507351</v>
      </c>
      <c r="O26" s="40">
        <v>0.57713692247393611</v>
      </c>
      <c r="P26" s="40">
        <v>0.85154263179203626</v>
      </c>
      <c r="Q26" s="40">
        <v>0.14845736820796454</v>
      </c>
      <c r="S26" t="s">
        <v>96</v>
      </c>
      <c r="T26" s="40">
        <f>(SUM('Valores Correntes'!B25:B28)/SUM('Valores Correntes'!B21:B24)-1)*'PIB Nominal 2'!B22</f>
        <v>5.1769145395284787E-3</v>
      </c>
      <c r="U26" s="40">
        <f>(SUM('Valores Correntes'!C25:C28)/SUM('Valores Correntes'!C21:C24)-1)*'PIB Nominal 2'!C22</f>
        <v>3.2934626546816817E-3</v>
      </c>
      <c r="V26" s="40">
        <f>(SUM('Valores Correntes'!D25:D28)/SUM('Valores Correntes'!D21:D24)-1)*'PIB Nominal 2'!D22</f>
        <v>1.2284001974937122E-2</v>
      </c>
      <c r="W26" s="40">
        <f>(SUM('Valores Correntes'!E25:E28)/SUM('Valores Correntes'!E21:E24)-1)*'PIB Nominal 2'!E22</f>
        <v>4.1116477059505623E-3</v>
      </c>
      <c r="X26" s="40">
        <f>(SUM('Valores Correntes'!F25:F28)/SUM('Valores Correntes'!F21:F24)-1)*'PIB Nominal 2'!F22</f>
        <v>-1.3333186799278731E-3</v>
      </c>
      <c r="Y26" s="40">
        <f>(SUM('Valores Correntes'!G25:G28)/SUM('Valores Correntes'!G21:G24)-1)*'PIB Nominal 2'!G22</f>
        <v>1.8355793655641425E-2</v>
      </c>
      <c r="Z26" s="40">
        <f>(SUM('Valores Correntes'!H25:H28)/SUM('Valores Correntes'!H21:H24)-1)*'PIB Nominal 2'!H22</f>
        <v>8.1474135586425116E-3</v>
      </c>
      <c r="AA26" s="40">
        <f>(SUM('Valores Correntes'!I25:I28)/SUM('Valores Correntes'!I21:I24)-1)*'PIB Nominal 2'!I22</f>
        <v>2.3471102349473523E-3</v>
      </c>
      <c r="AB26" s="40">
        <f>(SUM('Valores Correntes'!J25:J28)/SUM('Valores Correntes'!J21:J24)-1)*'PIB Nominal 2'!J22</f>
        <v>6.0261818726510532E-3</v>
      </c>
      <c r="AC26" s="40">
        <f>(SUM('Valores Correntes'!K25:K28)/SUM('Valores Correntes'!K21:K24)-1)*'PIB Nominal 2'!K22</f>
        <v>7.8579726574798739E-3</v>
      </c>
      <c r="AD26" s="40">
        <f>(SUM('Valores Correntes'!L25:L28)/SUM('Valores Correntes'!L21:L24)-1)*'PIB Nominal 2'!L22</f>
        <v>1.6489516038285881E-3</v>
      </c>
      <c r="AE26" s="40">
        <f>(SUM('Valores Correntes'!M25:M28)/SUM('Valores Correntes'!M21:M24)-1)*'PIB Nominal 2'!M22</f>
        <v>6.0953958858480806E-3</v>
      </c>
      <c r="AF26" s="40">
        <f>(SUM('Valores Correntes'!N25:N28)/SUM('Valores Correntes'!N21:N24)-1)*'PIB Nominal 2'!N22</f>
        <v>1.8646730333030461E-2</v>
      </c>
      <c r="AG26" s="40">
        <f>(SUM('Valores Correntes'!O25:O28)/SUM('Valores Correntes'!O21:O24)-1)*'PIB Nominal 2'!O22</f>
        <v>5.0769756146427369E-2</v>
      </c>
      <c r="AH26" s="40">
        <f>(SUM('Valores Correntes'!P25:P28)/SUM('Valores Correntes'!P21:P24)-1)*'PIB Nominal 2'!P22</f>
        <v>7.4302464341598096E-2</v>
      </c>
      <c r="AI26" s="40">
        <f>(SUM('Valores Correntes'!Q25:Q28)/SUM('Valores Correntes'!Q21:Q24)-1)*'PIB Nominal 2'!Q22</f>
        <v>2.2990645768992519E-2</v>
      </c>
      <c r="AJ26" s="39">
        <f>SUM('Valores Correntes'!R25:R28)/SUM('Valores Correntes'!R21:R24)-1</f>
        <v>9.7293110110588943E-2</v>
      </c>
      <c r="AL26" s="41">
        <f t="shared" si="0"/>
        <v>-8.4654505627668186E-16</v>
      </c>
    </row>
    <row r="27" spans="1:38" x14ac:dyDescent="0.3">
      <c r="A27" t="s">
        <v>95</v>
      </c>
      <c r="B27" s="40">
        <v>5.0356436378018447E-2</v>
      </c>
      <c r="C27" s="40">
        <v>1.3138421574086375E-2</v>
      </c>
      <c r="D27" s="40">
        <v>0.12563423180111374</v>
      </c>
      <c r="E27" s="40">
        <v>2.8381875351191656E-2</v>
      </c>
      <c r="F27" s="40">
        <v>5.3196693230176756E-2</v>
      </c>
      <c r="G27" s="40">
        <v>0.22035122195656848</v>
      </c>
      <c r="H27" s="40">
        <v>6.7699008621705123E-2</v>
      </c>
      <c r="I27" s="40">
        <v>3.2728195830939541E-2</v>
      </c>
      <c r="J27" s="40">
        <v>4.00003897169725E-2</v>
      </c>
      <c r="K27" s="40">
        <v>6.2149448442227709E-2</v>
      </c>
      <c r="L27" s="40">
        <v>9.7290547643685402E-2</v>
      </c>
      <c r="M27" s="40">
        <v>0.14031695032013503</v>
      </c>
      <c r="N27" s="40">
        <v>0.14104403883148556</v>
      </c>
      <c r="O27" s="40">
        <v>0.58122857940715078</v>
      </c>
      <c r="P27" s="40">
        <v>0.8519362377417381</v>
      </c>
      <c r="Q27" s="40">
        <v>0.14806376225826265</v>
      </c>
      <c r="S27" t="s">
        <v>95</v>
      </c>
      <c r="T27" s="40">
        <f>(SUM('Valores Correntes'!B26:B29)/SUM('Valores Correntes'!B22:B25)-1)*'PIB Nominal 2'!B23</f>
        <v>7.8224051797177938E-3</v>
      </c>
      <c r="U27" s="40">
        <f>(SUM('Valores Correntes'!C26:C29)/SUM('Valores Correntes'!C22:C25)-1)*'PIB Nominal 2'!C23</f>
        <v>2.1078600828664277E-3</v>
      </c>
      <c r="V27" s="40">
        <f>(SUM('Valores Correntes'!D26:D29)/SUM('Valores Correntes'!D22:D25)-1)*'PIB Nominal 2'!D23</f>
        <v>3.26701201749273E-3</v>
      </c>
      <c r="W27" s="40">
        <f>(SUM('Valores Correntes'!E26:E29)/SUM('Valores Correntes'!E22:E25)-1)*'PIB Nominal 2'!E23</f>
        <v>2.0492433208917655E-3</v>
      </c>
      <c r="X27" s="40">
        <f>(SUM('Valores Correntes'!F26:F29)/SUM('Valores Correntes'!F22:F25)-1)*'PIB Nominal 2'!F23</f>
        <v>-9.0333644986270842E-4</v>
      </c>
      <c r="Y27" s="40">
        <f>(SUM('Valores Correntes'!G26:G29)/SUM('Valores Correntes'!G22:G25)-1)*'PIB Nominal 2'!G23</f>
        <v>6.5207789713880963E-3</v>
      </c>
      <c r="Z27" s="40">
        <f>(SUM('Valores Correntes'!H26:H29)/SUM('Valores Correntes'!H22:H25)-1)*'PIB Nominal 2'!H23</f>
        <v>3.2550910992716745E-3</v>
      </c>
      <c r="AA27" s="40">
        <f>(SUM('Valores Correntes'!I26:I29)/SUM('Valores Correntes'!I22:I25)-1)*'PIB Nominal 2'!I23</f>
        <v>5.0486532404686426E-3</v>
      </c>
      <c r="AB27" s="40">
        <f>(SUM('Valores Correntes'!J26:J29)/SUM('Valores Correntes'!J22:J25)-1)*'PIB Nominal 2'!J23</f>
        <v>8.817722046717236E-3</v>
      </c>
      <c r="AC27" s="40">
        <f>(SUM('Valores Correntes'!K26:K29)/SUM('Valores Correntes'!K22:K25)-1)*'PIB Nominal 2'!K23</f>
        <v>8.670801414702986E-3</v>
      </c>
      <c r="AD27" s="40">
        <f>(SUM('Valores Correntes'!L26:L29)/SUM('Valores Correntes'!L22:L25)-1)*'PIB Nominal 2'!L23</f>
        <v>3.8403024206271215E-3</v>
      </c>
      <c r="AE27" s="40">
        <f>(SUM('Valores Correntes'!M26:M29)/SUM('Valores Correntes'!M22:M25)-1)*'PIB Nominal 2'!M23</f>
        <v>8.9782859379750907E-3</v>
      </c>
      <c r="AF27" s="40">
        <f>(SUM('Valores Correntes'!N26:N29)/SUM('Valores Correntes'!N22:N25)-1)*'PIB Nominal 2'!N23</f>
        <v>1.860448060159333E-2</v>
      </c>
      <c r="AG27" s="40">
        <f>(SUM('Valores Correntes'!O26:O29)/SUM('Valores Correntes'!O22:O25)-1)*'PIB Nominal 2'!O23</f>
        <v>5.7215336761355345E-2</v>
      </c>
      <c r="AH27" s="40">
        <f>(SUM('Valores Correntes'!P26:P29)/SUM('Valores Correntes'!P22:P25)-1)*'PIB Nominal 2'!P23</f>
        <v>7.1558520912462856E-2</v>
      </c>
      <c r="AI27" s="40">
        <f>(SUM('Valores Correntes'!Q26:Q29)/SUM('Valores Correntes'!Q22:Q25)-1)*'PIB Nominal 2'!Q23</f>
        <v>1.830393386138178E-2</v>
      </c>
      <c r="AJ27" s="39">
        <f>SUM('Valores Correntes'!R26:R29)/SUM('Valores Correntes'!R22:R25)-1</f>
        <v>8.9862454773842915E-2</v>
      </c>
      <c r="AL27" s="41">
        <f t="shared" si="0"/>
        <v>-1.1102230246251565E-16</v>
      </c>
    </row>
    <row r="28" spans="1:38" x14ac:dyDescent="0.3">
      <c r="A28" t="s">
        <v>94</v>
      </c>
      <c r="B28" s="40">
        <v>5.1812197558664223E-2</v>
      </c>
      <c r="C28" s="40">
        <v>1.2638992427352355E-2</v>
      </c>
      <c r="D28" s="40">
        <v>0.12593020536450286</v>
      </c>
      <c r="E28" s="40">
        <v>2.8624274222993084E-2</v>
      </c>
      <c r="F28" s="40">
        <v>5.3672676041746199E-2</v>
      </c>
      <c r="G28" s="40">
        <v>0.22086614805659444</v>
      </c>
      <c r="H28" s="40">
        <v>6.5693080726717951E-2</v>
      </c>
      <c r="I28" s="40">
        <v>3.3256741815452899E-2</v>
      </c>
      <c r="J28" s="40">
        <v>3.9741097290657355E-2</v>
      </c>
      <c r="K28" s="40">
        <v>6.3100593680492298E-2</v>
      </c>
      <c r="L28" s="40">
        <v>9.5744795672877872E-2</v>
      </c>
      <c r="M28" s="40">
        <v>0.14265183447774402</v>
      </c>
      <c r="N28" s="40">
        <v>0.14107987037535391</v>
      </c>
      <c r="O28" s="40">
        <v>0.58126801403929695</v>
      </c>
      <c r="P28" s="40">
        <v>0.85394635965455523</v>
      </c>
      <c r="Q28" s="40">
        <v>0.14605364034544521</v>
      </c>
      <c r="S28" t="s">
        <v>94</v>
      </c>
      <c r="T28" s="40">
        <f>(SUM('Valores Correntes'!B27:B30)/SUM('Valores Correntes'!B23:B26)-1)*'PIB Nominal 2'!B24</f>
        <v>9.3090551653959245E-3</v>
      </c>
      <c r="U28" s="40">
        <f>(SUM('Valores Correntes'!C27:C30)/SUM('Valores Correntes'!C23:C26)-1)*'PIB Nominal 2'!C24</f>
        <v>9.1789458355218958E-4</v>
      </c>
      <c r="V28" s="40">
        <f>(SUM('Valores Correntes'!D27:D30)/SUM('Valores Correntes'!D23:D26)-1)*'PIB Nominal 2'!D24</f>
        <v>7.1690643526185751E-3</v>
      </c>
      <c r="W28" s="40">
        <f>(SUM('Valores Correntes'!E27:E30)/SUM('Valores Correntes'!E23:E26)-1)*'PIB Nominal 2'!E24</f>
        <v>1.5533104580810434E-3</v>
      </c>
      <c r="X28" s="40">
        <f>(SUM('Valores Correntes'!F27:F30)/SUM('Valores Correntes'!F23:F26)-1)*'PIB Nominal 2'!F24</f>
        <v>2.104813389102427E-3</v>
      </c>
      <c r="Y28" s="40">
        <f>(SUM('Valores Correntes'!G27:G30)/SUM('Valores Correntes'!G23:G26)-1)*'PIB Nominal 2'!G24</f>
        <v>1.1745082783354148E-2</v>
      </c>
      <c r="Z28" s="40">
        <f>(SUM('Valores Correntes'!H27:H30)/SUM('Valores Correntes'!H23:H26)-1)*'PIB Nominal 2'!H24</f>
        <v>7.7924377568452463E-4</v>
      </c>
      <c r="AA28" s="40">
        <f>(SUM('Valores Correntes'!I27:I30)/SUM('Valores Correntes'!I23:I26)-1)*'PIB Nominal 2'!I24</f>
        <v>5.4435897123123649E-3</v>
      </c>
      <c r="AB28" s="40">
        <f>(SUM('Valores Correntes'!J27:J30)/SUM('Valores Correntes'!J23:J26)-1)*'PIB Nominal 2'!J24</f>
        <v>9.0524502702684362E-3</v>
      </c>
      <c r="AC28" s="40">
        <f>(SUM('Valores Correntes'!K27:K30)/SUM('Valores Correntes'!K23:K26)-1)*'PIB Nominal 2'!K24</f>
        <v>1.0260026851268008E-2</v>
      </c>
      <c r="AD28" s="40">
        <f>(SUM('Valores Correntes'!L27:L30)/SUM('Valores Correntes'!L23:L26)-1)*'PIB Nominal 2'!L24</f>
        <v>4.7290224190387423E-3</v>
      </c>
      <c r="AE28" s="40">
        <f>(SUM('Valores Correntes'!M27:M30)/SUM('Valores Correntes'!M23:M26)-1)*'PIB Nominal 2'!M24</f>
        <v>1.4152839772433326E-2</v>
      </c>
      <c r="AF28" s="40">
        <f>(SUM('Valores Correntes'!N27:N30)/SUM('Valores Correntes'!N23:N26)-1)*'PIB Nominal 2'!N24</f>
        <v>1.8822313243847061E-2</v>
      </c>
      <c r="AG28" s="40">
        <f>(SUM('Valores Correntes'!O27:O30)/SUM('Valores Correntes'!O23:O26)-1)*'PIB Nominal 2'!O24</f>
        <v>6.3239486044852938E-2</v>
      </c>
      <c r="AH28" s="40">
        <f>(SUM('Valores Correntes'!P27:P30)/SUM('Valores Correntes'!P23:P26)-1)*'PIB Nominal 2'!P24</f>
        <v>8.4293623993603267E-2</v>
      </c>
      <c r="AI28" s="40">
        <f>(SUM('Valores Correntes'!Q27:Q30)/SUM('Valores Correntes'!Q23:Q26)-1)*'PIB Nominal 2'!Q24</f>
        <v>1.3410647488789142E-2</v>
      </c>
      <c r="AJ28" s="39">
        <f>SUM('Valores Correntes'!R27:R30)/SUM('Valores Correntes'!R23:R26)-1</f>
        <v>9.7704271482391913E-2</v>
      </c>
      <c r="AL28" s="41">
        <f t="shared" si="0"/>
        <v>-2.4980018054066022E-16</v>
      </c>
    </row>
    <row r="29" spans="1:38" x14ac:dyDescent="0.3">
      <c r="A29" t="s">
        <v>93</v>
      </c>
      <c r="B29" s="40">
        <v>5.4818945066979499E-2</v>
      </c>
      <c r="C29" s="40">
        <v>1.3753375729031278E-2</v>
      </c>
      <c r="D29" s="40">
        <v>0.12357656861210439</v>
      </c>
      <c r="E29" s="40">
        <v>2.8885492337849795E-2</v>
      </c>
      <c r="F29" s="40">
        <v>5.4422542579367274E-2</v>
      </c>
      <c r="G29" s="40">
        <v>0.22063797925835268</v>
      </c>
      <c r="H29" s="40">
        <v>6.5323355999021199E-2</v>
      </c>
      <c r="I29" s="40">
        <v>3.3228217173517656E-2</v>
      </c>
      <c r="J29" s="40">
        <v>3.6513850965542674E-2</v>
      </c>
      <c r="K29" s="40">
        <v>6.5324938472014107E-2</v>
      </c>
      <c r="L29" s="40">
        <v>9.4144733277599132E-2</v>
      </c>
      <c r="M29" s="40">
        <v>0.14430016779324725</v>
      </c>
      <c r="N29" s="40">
        <v>0.14049249218808316</v>
      </c>
      <c r="O29" s="40">
        <v>0.57932775586902596</v>
      </c>
      <c r="P29" s="40">
        <v>0.85478468019435772</v>
      </c>
      <c r="Q29" s="40">
        <v>0.14521531980564237</v>
      </c>
      <c r="S29" t="s">
        <v>93</v>
      </c>
      <c r="T29" s="40">
        <f>(SUM('Valores Correntes'!B28:B31)/SUM('Valores Correntes'!B24:B27)-1)*'PIB Nominal 2'!B25</f>
        <v>1.4763304408159093E-2</v>
      </c>
      <c r="U29" s="40">
        <f>(SUM('Valores Correntes'!C28:C31)/SUM('Valores Correntes'!C24:C27)-1)*'PIB Nominal 2'!C25</f>
        <v>1.216221743103503E-3</v>
      </c>
      <c r="V29" s="40">
        <f>(SUM('Valores Correntes'!D28:D31)/SUM('Valores Correntes'!D24:D27)-1)*'PIB Nominal 2'!D25</f>
        <v>6.4552744535621249E-3</v>
      </c>
      <c r="W29" s="40">
        <f>(SUM('Valores Correntes'!E28:E31)/SUM('Valores Correntes'!E24:E27)-1)*'PIB Nominal 2'!E25</f>
        <v>2.5117459339059223E-3</v>
      </c>
      <c r="X29" s="40">
        <f>(SUM('Valores Correntes'!F28:F31)/SUM('Valores Correntes'!F24:F27)-1)*'PIB Nominal 2'!F25</f>
        <v>5.5507632329002176E-3</v>
      </c>
      <c r="Y29" s="40">
        <f>(SUM('Valores Correntes'!G28:G31)/SUM('Valores Correntes'!G24:G27)-1)*'PIB Nominal 2'!G25</f>
        <v>1.5734005363471758E-2</v>
      </c>
      <c r="Z29" s="40">
        <f>(SUM('Valores Correntes'!H28:H31)/SUM('Valores Correntes'!H24:H27)-1)*'PIB Nominal 2'!H25</f>
        <v>1.8788177414510005E-3</v>
      </c>
      <c r="AA29" s="40">
        <f>(SUM('Valores Correntes'!I28:I31)/SUM('Valores Correntes'!I24:I27)-1)*'PIB Nominal 2'!I25</f>
        <v>6.2799770522895633E-3</v>
      </c>
      <c r="AB29" s="40">
        <f>(SUM('Valores Correntes'!J28:J31)/SUM('Valores Correntes'!J24:J27)-1)*'PIB Nominal 2'!J25</f>
        <v>2.3206683947357689E-3</v>
      </c>
      <c r="AC29" s="40">
        <f>(SUM('Valores Correntes'!K28:K31)/SUM('Valores Correntes'!K24:K27)-1)*'PIB Nominal 2'!K25</f>
        <v>1.3048271033410568E-2</v>
      </c>
      <c r="AD29" s="40">
        <f>(SUM('Valores Correntes'!L28:L31)/SUM('Valores Correntes'!L24:L27)-1)*'PIB Nominal 2'!L25</f>
        <v>5.9545398432196226E-3</v>
      </c>
      <c r="AE29" s="40">
        <f>(SUM('Valores Correntes'!M28:M31)/SUM('Valores Correntes'!M24:M27)-1)*'PIB Nominal 2'!M25</f>
        <v>2.2310212848893729E-2</v>
      </c>
      <c r="AF29" s="40">
        <f>(SUM('Valores Correntes'!N28:N31)/SUM('Valores Correntes'!N24:N27)-1)*'PIB Nominal 2'!N25</f>
        <v>1.8714737878312591E-2</v>
      </c>
      <c r="AG29" s="40">
        <f>(SUM('Valores Correntes'!O28:O31)/SUM('Valores Correntes'!O24:O27)-1)*'PIB Nominal 2'!O25</f>
        <v>7.0507224792313375E-2</v>
      </c>
      <c r="AH29" s="40">
        <f>(SUM('Valores Correntes'!P28:P31)/SUM('Valores Correntes'!P24:P27)-1)*'PIB Nominal 2'!P25</f>
        <v>0.10100453456394412</v>
      </c>
      <c r="AI29" s="40">
        <f>(SUM('Valores Correntes'!Q28:Q31)/SUM('Valores Correntes'!Q24:Q27)-1)*'PIB Nominal 2'!Q25</f>
        <v>1.3247086495013421E-2</v>
      </c>
      <c r="AJ29" s="39">
        <f>SUM('Valores Correntes'!R28:R31)/SUM('Valores Correntes'!R24:R27)-1</f>
        <v>0.11425162105895792</v>
      </c>
      <c r="AL29" s="41">
        <f t="shared" si="0"/>
        <v>2.6367796834847468E-16</v>
      </c>
    </row>
    <row r="30" spans="1:38" x14ac:dyDescent="0.3">
      <c r="A30" t="s">
        <v>92</v>
      </c>
      <c r="B30" s="40">
        <v>5.4752748947628133E-2</v>
      </c>
      <c r="C30" s="40">
        <v>1.7289813473190852E-2</v>
      </c>
      <c r="D30" s="40">
        <v>0.12356962667373418</v>
      </c>
      <c r="E30" s="40">
        <v>2.9029166063851298E-2</v>
      </c>
      <c r="F30" s="40">
        <v>5.5064672000002583E-2</v>
      </c>
      <c r="G30" s="40">
        <v>0.22495327821077885</v>
      </c>
      <c r="H30" s="40">
        <v>6.5986823370993458E-2</v>
      </c>
      <c r="I30" s="40">
        <v>3.1355487384875209E-2</v>
      </c>
      <c r="J30" s="40">
        <v>3.6382985132783326E-2</v>
      </c>
      <c r="K30" s="40">
        <v>6.7554442572043336E-2</v>
      </c>
      <c r="L30" s="40">
        <v>9.1693452391315433E-2</v>
      </c>
      <c r="M30" s="40">
        <v>0.13986447332394106</v>
      </c>
      <c r="N30" s="40">
        <v>0.14064379055689286</v>
      </c>
      <c r="O30" s="40">
        <v>0.57348145473284551</v>
      </c>
      <c r="P30" s="40">
        <v>0.85318748189125215</v>
      </c>
      <c r="Q30" s="40">
        <v>0.1468125181087479</v>
      </c>
      <c r="S30" t="s">
        <v>92</v>
      </c>
      <c r="T30" s="40">
        <f>(SUM('Valores Correntes'!B29:B32)/SUM('Valores Correntes'!B25:B28)-1)*'PIB Nominal 2'!B26</f>
        <v>1.3942719017189921E-2</v>
      </c>
      <c r="U30" s="40">
        <f>(SUM('Valores Correntes'!C29:C32)/SUM('Valores Correntes'!C25:C28)-1)*'PIB Nominal 2'!C26</f>
        <v>5.7491282544450632E-3</v>
      </c>
      <c r="V30" s="40">
        <f>(SUM('Valores Correntes'!D29:D32)/SUM('Valores Correntes'!D25:D28)-1)*'PIB Nominal 2'!D26</f>
        <v>8.924587056483262E-3</v>
      </c>
      <c r="W30" s="40">
        <f>(SUM('Valores Correntes'!E29:E32)/SUM('Valores Correntes'!E25:E28)-1)*'PIB Nominal 2'!E26</f>
        <v>4.5006870453900526E-3</v>
      </c>
      <c r="X30" s="40">
        <f>(SUM('Valores Correntes'!F29:F32)/SUM('Valores Correntes'!F25:F28)-1)*'PIB Nominal 2'!F26</f>
        <v>8.9666528071034191E-3</v>
      </c>
      <c r="Y30" s="40">
        <f>(SUM('Valores Correntes'!G29:G32)/SUM('Valores Correntes'!G25:G28)-1)*'PIB Nominal 2'!G26</f>
        <v>2.8141055163421733E-2</v>
      </c>
      <c r="Z30" s="40">
        <f>(SUM('Valores Correntes'!H29:H32)/SUM('Valores Correntes'!H25:H28)-1)*'PIB Nominal 2'!H26</f>
        <v>3.6781438323985546E-3</v>
      </c>
      <c r="AA30" s="40">
        <f>(SUM('Valores Correntes'!I29:I32)/SUM('Valores Correntes'!I25:I28)-1)*'PIB Nominal 2'!I26</f>
        <v>4.5544198909216512E-3</v>
      </c>
      <c r="AB30" s="40">
        <f>(SUM('Valores Correntes'!J29:J32)/SUM('Valores Correntes'!J25:J28)-1)*'PIB Nominal 2'!J26</f>
        <v>2.1261804549993152E-3</v>
      </c>
      <c r="AC30" s="40">
        <f>(SUM('Valores Correntes'!K29:K32)/SUM('Valores Correntes'!K25:K28)-1)*'PIB Nominal 2'!K26</f>
        <v>1.5703958310509549E-2</v>
      </c>
      <c r="AD30" s="40">
        <f>(SUM('Valores Correntes'!L29:L32)/SUM('Valores Correntes'!L25:L28)-1)*'PIB Nominal 2'!L26</f>
        <v>6.3685904338432568E-3</v>
      </c>
      <c r="AE30" s="40">
        <f>(SUM('Valores Correntes'!M29:M32)/SUM('Valores Correntes'!M25:M28)-1)*'PIB Nominal 2'!M26</f>
        <v>2.0183441675022104E-2</v>
      </c>
      <c r="AF30" s="40">
        <f>(SUM('Valores Correntes'!N29:N32)/SUM('Valores Correntes'!N25:N28)-1)*'PIB Nominal 2'!N26</f>
        <v>1.9146942820525752E-2</v>
      </c>
      <c r="AG30" s="40">
        <f>(SUM('Valores Correntes'!O29:O32)/SUM('Valores Correntes'!O25:O28)-1)*'PIB Nominal 2'!O26</f>
        <v>7.1761677418221176E-2</v>
      </c>
      <c r="AH30" s="40">
        <f>(SUM('Valores Correntes'!P29:P32)/SUM('Valores Correntes'!P25:P28)-1)*'PIB Nominal 2'!P26</f>
        <v>0.11384545159883229</v>
      </c>
      <c r="AI30" s="40">
        <f>(SUM('Valores Correntes'!Q29:Q32)/SUM('Valores Correntes'!Q25:Q28)-1)*'PIB Nominal 2'!Q26</f>
        <v>1.7662105510306045E-2</v>
      </c>
      <c r="AJ30" s="39">
        <f>SUM('Valores Correntes'!R29:R32)/SUM('Valores Correntes'!R25:R28)-1</f>
        <v>0.13150755710913908</v>
      </c>
      <c r="AL30" s="41">
        <f t="shared" si="0"/>
        <v>2.2204460492503131E-16</v>
      </c>
    </row>
    <row r="31" spans="1:38" x14ac:dyDescent="0.3">
      <c r="A31" t="s">
        <v>91</v>
      </c>
      <c r="B31" s="40">
        <v>5.8488519398336193E-2</v>
      </c>
      <c r="C31" s="40">
        <v>2.0087879561067678E-2</v>
      </c>
      <c r="D31" s="40">
        <v>0.1277871866047344</v>
      </c>
      <c r="E31" s="40">
        <v>2.7429676487348009E-2</v>
      </c>
      <c r="F31" s="40">
        <v>5.1307397461955465E-2</v>
      </c>
      <c r="G31" s="40">
        <v>0.22661214011510558</v>
      </c>
      <c r="H31" s="40">
        <v>7.1354741233512819E-2</v>
      </c>
      <c r="I31" s="40">
        <v>2.8456031309050007E-2</v>
      </c>
      <c r="J31" s="40">
        <v>3.4924624891285498E-2</v>
      </c>
      <c r="K31" s="40">
        <v>6.6846192071124411E-2</v>
      </c>
      <c r="L31" s="40">
        <v>8.9796224015014289E-2</v>
      </c>
      <c r="M31" s="40">
        <v>0.13582596743383119</v>
      </c>
      <c r="N31" s="40">
        <v>0.13989957902964167</v>
      </c>
      <c r="O31" s="40">
        <v>0.56710335998346073</v>
      </c>
      <c r="P31" s="40">
        <v>0.85220401949690217</v>
      </c>
      <c r="Q31" s="40">
        <v>0.14779598050309833</v>
      </c>
      <c r="S31" t="s">
        <v>91</v>
      </c>
      <c r="T31" s="40">
        <f>(SUM('Valores Correntes'!B30:B33)/SUM('Valores Correntes'!B26:B29)-1)*'PIB Nominal 2'!B27</f>
        <v>1.6745078910929453E-2</v>
      </c>
      <c r="U31" s="40">
        <f>(SUM('Valores Correntes'!C30:C33)/SUM('Valores Correntes'!C26:C29)-1)*'PIB Nominal 2'!C27</f>
        <v>9.9075910683172723E-3</v>
      </c>
      <c r="V31" s="40">
        <f>(SUM('Valores Correntes'!D30:D33)/SUM('Valores Correntes'!D26:D29)-1)*'PIB Nominal 2'!D27</f>
        <v>2.0970844612107055E-2</v>
      </c>
      <c r="W31" s="40">
        <f>(SUM('Valores Correntes'!E30:E33)/SUM('Valores Correntes'!E26:E29)-1)*'PIB Nominal 2'!E27</f>
        <v>3.0870842860228165E-3</v>
      </c>
      <c r="X31" s="40">
        <f>(SUM('Valores Correntes'!F30:F33)/SUM('Valores Correntes'!F26:F29)-1)*'PIB Nominal 2'!F27</f>
        <v>5.6662109883811847E-3</v>
      </c>
      <c r="Y31" s="40">
        <f>(SUM('Valores Correntes'!G30:G33)/SUM('Valores Correntes'!G26:G29)-1)*'PIB Nominal 2'!G27</f>
        <v>3.9631730954828401E-2</v>
      </c>
      <c r="Z31" s="40">
        <f>(SUM('Valores Correntes'!H30:H33)/SUM('Valores Correntes'!H26:H29)-1)*'PIB Nominal 2'!H27</f>
        <v>1.416340316565301E-2</v>
      </c>
      <c r="AA31" s="40">
        <f>(SUM('Valores Correntes'!I30:I33)/SUM('Valores Correntes'!I26:I29)-1)*'PIB Nominal 2'!I27</f>
        <v>-8.1740772935168682E-5</v>
      </c>
      <c r="AB31" s="40">
        <f>(SUM('Valores Correntes'!J30:J33)/SUM('Valores Correntes'!J26:J29)-1)*'PIB Nominal 2'!J27</f>
        <v>6.7221417838156096E-5</v>
      </c>
      <c r="AC31" s="40">
        <f>(SUM('Valores Correntes'!K30:K33)/SUM('Valores Correntes'!K26:K29)-1)*'PIB Nominal 2'!K27</f>
        <v>1.4540487042719791E-2</v>
      </c>
      <c r="AD31" s="40">
        <f>(SUM('Valores Correntes'!L30:L33)/SUM('Valores Correntes'!L26:L29)-1)*'PIB Nominal 2'!L27</f>
        <v>5.7290322775782011E-3</v>
      </c>
      <c r="AE31" s="40">
        <f>(SUM('Valores Correntes'!M30:M33)/SUM('Valores Correntes'!M26:M29)-1)*'PIB Nominal 2'!M27</f>
        <v>1.5510694560488014E-2</v>
      </c>
      <c r="AF31" s="40">
        <f>(SUM('Valores Correntes'!N30:N33)/SUM('Valores Correntes'!N26:N29)-1)*'PIB Nominal 2'!N27</f>
        <v>1.9457096053490146E-2</v>
      </c>
      <c r="AG31" s="40">
        <f>(SUM('Valores Correntes'!O30:O33)/SUM('Valores Correntes'!O26:O29)-1)*'PIB Nominal 2'!O27</f>
        <v>6.9386193744833208E-2</v>
      </c>
      <c r="AH31" s="40">
        <f>(SUM('Valores Correntes'!P30:P33)/SUM('Valores Correntes'!P26:P29)-1)*'PIB Nominal 2'!P27</f>
        <v>0.12576300361059034</v>
      </c>
      <c r="AI31" s="40">
        <f>(SUM('Valores Correntes'!Q30:Q33)/SUM('Valores Correntes'!Q26:Q29)-1)*'PIB Nominal 2'!Q27</f>
        <v>2.1496595011711493E-2</v>
      </c>
      <c r="AJ31" s="39">
        <f>SUM('Valores Correntes'!R30:R33)/SUM('Valores Correntes'!R26:R29)-1</f>
        <v>0.14725959862230198</v>
      </c>
      <c r="AL31" s="41">
        <f t="shared" si="0"/>
        <v>-6.106226635438361E-16</v>
      </c>
    </row>
    <row r="32" spans="1:38" x14ac:dyDescent="0.3">
      <c r="A32" t="s">
        <v>90</v>
      </c>
      <c r="B32" s="40">
        <v>6.140408453772557E-2</v>
      </c>
      <c r="C32" s="40">
        <v>2.0273106462706292E-2</v>
      </c>
      <c r="D32" s="40">
        <v>0.13322177336779001</v>
      </c>
      <c r="E32" s="40">
        <v>2.6630533244967815E-2</v>
      </c>
      <c r="F32" s="40">
        <v>4.653115980866921E-2</v>
      </c>
      <c r="G32" s="40">
        <v>0.22665657288413327</v>
      </c>
      <c r="H32" s="40">
        <v>7.6104837993340294E-2</v>
      </c>
      <c r="I32" s="40">
        <v>2.7125346052725412E-2</v>
      </c>
      <c r="J32" s="40">
        <v>3.4659366415353131E-2</v>
      </c>
      <c r="K32" s="40">
        <v>6.606276192740683E-2</v>
      </c>
      <c r="L32" s="40">
        <v>8.8309513954443336E-2</v>
      </c>
      <c r="M32" s="40">
        <v>0.13189762440549241</v>
      </c>
      <c r="N32" s="40">
        <v>0.13967580537879676</v>
      </c>
      <c r="O32" s="40">
        <v>0.5638352561275588</v>
      </c>
      <c r="P32" s="40">
        <v>0.85189591354941729</v>
      </c>
      <c r="Q32" s="40">
        <v>0.1481040864505834</v>
      </c>
      <c r="S32" t="s">
        <v>90</v>
      </c>
      <c r="T32" s="40">
        <f>(SUM('Valores Correntes'!B31:B34)/SUM('Valores Correntes'!B27:B30)-1)*'PIB Nominal 2'!B28</f>
        <v>1.8703133822934922E-2</v>
      </c>
      <c r="U32" s="40">
        <f>(SUM('Valores Correntes'!C31:C34)/SUM('Valores Correntes'!C27:C30)-1)*'PIB Nominal 2'!C28</f>
        <v>1.0642273487032781E-2</v>
      </c>
      <c r="V32" s="40">
        <f>(SUM('Valores Correntes'!D31:D34)/SUM('Valores Correntes'!D27:D30)-1)*'PIB Nominal 2'!D28</f>
        <v>2.7059250744111498E-2</v>
      </c>
      <c r="W32" s="40">
        <f>(SUM('Valores Correntes'!E31:E34)/SUM('Valores Correntes'!E27:E30)-1)*'PIB Nominal 2'!E28</f>
        <v>1.957744722080094E-3</v>
      </c>
      <c r="X32" s="40">
        <f>(SUM('Valores Correntes'!F31:F34)/SUM('Valores Correntes'!F27:F30)-1)*'PIB Nominal 2'!F28</f>
        <v>-2.3714030857243678E-4</v>
      </c>
      <c r="Y32" s="40">
        <f>(SUM('Valores Correntes'!G31:G34)/SUM('Valores Correntes'!G27:G30)-1)*'PIB Nominal 2'!G28</f>
        <v>3.9422128644651951E-2</v>
      </c>
      <c r="Z32" s="40">
        <f>(SUM('Valores Correntes'!H31:H34)/SUM('Valores Correntes'!H27:H30)-1)*'PIB Nominal 2'!H28</f>
        <v>2.1704327951302338E-2</v>
      </c>
      <c r="AA32" s="40">
        <f>(SUM('Valores Correntes'!I31:I34)/SUM('Valores Correntes'!I27:I30)-1)*'PIB Nominal 2'!I28</f>
        <v>-2.1064888616233535E-3</v>
      </c>
      <c r="AB32" s="40">
        <f>(SUM('Valores Correntes'!J31:J34)/SUM('Valores Correntes'!J27:J30)-1)*'PIB Nominal 2'!J28</f>
        <v>6.1087314070923124E-5</v>
      </c>
      <c r="AC32" s="40">
        <f>(SUM('Valores Correntes'!K31:K34)/SUM('Valores Correntes'!K27:K30)-1)*'PIB Nominal 2'!K28</f>
        <v>1.2764677894930734E-2</v>
      </c>
      <c r="AD32" s="40">
        <f>(SUM('Valores Correntes'!L31:L34)/SUM('Valores Correntes'!L27:L30)-1)*'PIB Nominal 2'!L28</f>
        <v>5.6682404064999099E-3</v>
      </c>
      <c r="AE32" s="40">
        <f>(SUM('Valores Correntes'!M31:M34)/SUM('Valores Correntes'!M27:M30)-1)*'PIB Nominal 2'!M28</f>
        <v>8.8169930997561326E-3</v>
      </c>
      <c r="AF32" s="40">
        <f>(SUM('Valores Correntes'!N31:N34)/SUM('Valores Correntes'!N27:N30)-1)*'PIB Nominal 2'!N28</f>
        <v>1.9321278447675574E-2</v>
      </c>
      <c r="AG32" s="40">
        <f>(SUM('Valores Correntes'!O31:O34)/SUM('Valores Correntes'!O27:O30)-1)*'PIB Nominal 2'!O28</f>
        <v>6.623011625261227E-2</v>
      </c>
      <c r="AH32" s="40">
        <f>(SUM('Valores Correntes'!P31:P34)/SUM('Valores Correntes'!P27:P30)-1)*'PIB Nominal 2'!P28</f>
        <v>0.1243553787201991</v>
      </c>
      <c r="AI32" s="40">
        <f>(SUM('Valores Correntes'!Q31:Q34)/SUM('Valores Correntes'!Q27:Q30)-1)*'PIB Nominal 2'!Q28</f>
        <v>2.402639282589096E-2</v>
      </c>
      <c r="AJ32" s="39">
        <f>SUM('Valores Correntes'!R31:R34)/SUM('Valores Correntes'!R27:R30)-1</f>
        <v>0.14838177154608978</v>
      </c>
      <c r="AL32" s="41">
        <f t="shared" si="0"/>
        <v>-3.3306690738754696E-16</v>
      </c>
    </row>
    <row r="33" spans="1:38" x14ac:dyDescent="0.3">
      <c r="A33" t="s">
        <v>89</v>
      </c>
      <c r="B33" s="40">
        <v>6.1584055814440847E-2</v>
      </c>
      <c r="C33" s="40">
        <v>1.9837195481869123E-2</v>
      </c>
      <c r="D33" s="40">
        <v>0.14087923184366039</v>
      </c>
      <c r="E33" s="40">
        <v>2.7054240157624889E-2</v>
      </c>
      <c r="F33" s="40">
        <v>4.252742935715724E-2</v>
      </c>
      <c r="G33" s="40">
        <v>0.23029809684031141</v>
      </c>
      <c r="H33" s="40">
        <v>7.943654593139278E-2</v>
      </c>
      <c r="I33" s="40">
        <v>2.7747152549549257E-2</v>
      </c>
      <c r="J33" s="40">
        <v>3.490595237679428E-2</v>
      </c>
      <c r="K33" s="40">
        <v>6.5016364775222366E-2</v>
      </c>
      <c r="L33" s="40">
        <v>8.647560789440624E-2</v>
      </c>
      <c r="M33" s="40">
        <v>0.13001715947061673</v>
      </c>
      <c r="N33" s="40">
        <v>0.13800236197847143</v>
      </c>
      <c r="O33" s="40">
        <v>0.56160114497645319</v>
      </c>
      <c r="P33" s="40">
        <v>0.85348329763120556</v>
      </c>
      <c r="Q33" s="40">
        <v>0.14651670236879485</v>
      </c>
      <c r="S33" t="s">
        <v>89</v>
      </c>
      <c r="T33" s="40">
        <f>(SUM('Valores Correntes'!B32:B35)/SUM('Valores Correntes'!B28:B31)-1)*'PIB Nominal 2'!B29</f>
        <v>1.6129042117025736E-2</v>
      </c>
      <c r="U33" s="40">
        <f>(SUM('Valores Correntes'!C32:C35)/SUM('Valores Correntes'!C28:C31)-1)*'PIB Nominal 2'!C29</f>
        <v>9.100089704536898E-3</v>
      </c>
      <c r="V33" s="40">
        <f>(SUM('Valores Correntes'!D32:D35)/SUM('Valores Correntes'!D28:D31)-1)*'PIB Nominal 2'!D29</f>
        <v>3.872352356520832E-2</v>
      </c>
      <c r="W33" s="40">
        <f>(SUM('Valores Correntes'!E32:E35)/SUM('Valores Correntes'!E28:E31)-1)*'PIB Nominal 2'!E29</f>
        <v>2.2823782837223579E-3</v>
      </c>
      <c r="X33" s="40">
        <f>(SUM('Valores Correntes'!F32:F35)/SUM('Valores Correntes'!F28:F31)-1)*'PIB Nominal 2'!F29</f>
        <v>-5.4287653248856222E-3</v>
      </c>
      <c r="Y33" s="40">
        <f>(SUM('Valores Correntes'!G32:G35)/SUM('Valores Correntes'!G28:G31)-1)*'PIB Nominal 2'!G29</f>
        <v>4.467722622858173E-2</v>
      </c>
      <c r="Z33" s="40">
        <f>(SUM('Valores Correntes'!H32:H35)/SUM('Valores Correntes'!H28:H31)-1)*'PIB Nominal 2'!H29</f>
        <v>2.6191614363819782E-2</v>
      </c>
      <c r="AA33" s="40">
        <f>(SUM('Valores Correntes'!I32:I35)/SUM('Valores Correntes'!I28:I31)-1)*'PIB Nominal 2'!I29</f>
        <v>-1.262075979282757E-3</v>
      </c>
      <c r="AB33" s="40">
        <f>(SUM('Valores Correntes'!J32:J35)/SUM('Valores Correntes'!J28:J31)-1)*'PIB Nominal 2'!J29</f>
        <v>3.6995943673900997E-3</v>
      </c>
      <c r="AC33" s="40">
        <f>(SUM('Valores Correntes'!K32:K35)/SUM('Valores Correntes'!K28:K31)-1)*'PIB Nominal 2'!K29</f>
        <v>9.5772444683539584E-3</v>
      </c>
      <c r="AD33" s="40">
        <f>(SUM('Valores Correntes'!L32:L35)/SUM('Valores Correntes'!L28:L31)-1)*'PIB Nominal 2'!L29</f>
        <v>5.4795970703013525E-3</v>
      </c>
      <c r="AE33" s="40">
        <f>(SUM('Valores Correntes'!M32:M35)/SUM('Valores Correntes'!M28:M31)-1)*'PIB Nominal 2'!M29</f>
        <v>5.4862605578884036E-3</v>
      </c>
      <c r="AF33" s="40">
        <f>(SUM('Valores Correntes'!N32:N35)/SUM('Valores Correntes'!N28:N31)-1)*'PIB Nominal 2'!N29</f>
        <v>1.8493298525544277E-2</v>
      </c>
      <c r="AG33" s="40">
        <f>(SUM('Valores Correntes'!O32:O35)/SUM('Valores Correntes'!O28:O31)-1)*'PIB Nominal 2'!O29</f>
        <v>6.7665533374014486E-2</v>
      </c>
      <c r="AH33" s="40">
        <f>(SUM('Valores Correntes'!P32:P35)/SUM('Valores Correntes'!P28:P31)-1)*'PIB Nominal 2'!P29</f>
        <v>0.12847180171962236</v>
      </c>
      <c r="AI33" s="40">
        <f>(SUM('Valores Correntes'!Q32:Q35)/SUM('Valores Correntes'!Q28:Q31)-1)*'PIB Nominal 2'!Q29</f>
        <v>2.3579427218252538E-2</v>
      </c>
      <c r="AJ33" s="39">
        <f>SUM('Valores Correntes'!R32:R35)/SUM('Valores Correntes'!R28:R31)-1</f>
        <v>0.15205122893787459</v>
      </c>
      <c r="AL33" s="41">
        <f t="shared" si="0"/>
        <v>0</v>
      </c>
    </row>
    <row r="34" spans="1:38" x14ac:dyDescent="0.3">
      <c r="A34" t="s">
        <v>88</v>
      </c>
      <c r="B34" s="40">
        <v>6.1671843874241829E-2</v>
      </c>
      <c r="C34" s="40">
        <v>1.8816037292183844E-2</v>
      </c>
      <c r="D34" s="40">
        <v>0.14450764563053248</v>
      </c>
      <c r="E34" s="40">
        <v>2.8003374087164357E-2</v>
      </c>
      <c r="F34" s="40">
        <v>3.9511121173355944E-2</v>
      </c>
      <c r="G34" s="40">
        <v>0.23083817818323626</v>
      </c>
      <c r="H34" s="40">
        <v>8.1546131395676569E-2</v>
      </c>
      <c r="I34" s="40">
        <v>2.9026477377546683E-2</v>
      </c>
      <c r="J34" s="40">
        <v>3.5229928907040596E-2</v>
      </c>
      <c r="K34" s="40">
        <v>6.3734418233031678E-2</v>
      </c>
      <c r="L34" s="40">
        <v>8.4990207633857964E-2</v>
      </c>
      <c r="M34" s="40">
        <v>0.13187845155182054</v>
      </c>
      <c r="N34" s="40">
        <v>0.13717266625927813</v>
      </c>
      <c r="O34" s="40">
        <v>0.56357828135825216</v>
      </c>
      <c r="P34" s="40">
        <v>0.85608830341573039</v>
      </c>
      <c r="Q34" s="40">
        <v>0.14391169658426967</v>
      </c>
      <c r="S34" t="s">
        <v>88</v>
      </c>
      <c r="T34" s="40">
        <f>(SUM('Valores Correntes'!B33:B36)/SUM('Valores Correntes'!B29:B32)-1)*'PIB Nominal 2'!B30</f>
        <v>1.6411998241662371E-2</v>
      </c>
      <c r="U34" s="40">
        <f>(SUM('Valores Correntes'!C33:C36)/SUM('Valores Correntes'!C29:C32)-1)*'PIB Nominal 2'!C30</f>
        <v>4.4225021133680121E-3</v>
      </c>
      <c r="V34" s="40">
        <f>(SUM('Valores Correntes'!D33:D36)/SUM('Valores Correntes'!D29:D32)-1)*'PIB Nominal 2'!D30</f>
        <v>4.3181510023049895E-2</v>
      </c>
      <c r="W34" s="40">
        <f>(SUM('Valores Correntes'!E33:E36)/SUM('Valores Correntes'!E29:E32)-1)*'PIB Nominal 2'!E30</f>
        <v>3.2846567792585604E-3</v>
      </c>
      <c r="X34" s="40">
        <f>(SUM('Valores Correntes'!F33:F36)/SUM('Valores Correntes'!F29:F32)-1)*'PIB Nominal 2'!F30</f>
        <v>-9.4717600189536538E-3</v>
      </c>
      <c r="Y34" s="40">
        <f>(SUM('Valores Correntes'!G33:G36)/SUM('Valores Correntes'!G29:G32)-1)*'PIB Nominal 2'!G30</f>
        <v>4.1416908896722449E-2</v>
      </c>
      <c r="Z34" s="40">
        <f>(SUM('Valores Correntes'!H33:H36)/SUM('Valores Correntes'!H29:H32)-1)*'PIB Nominal 2'!H30</f>
        <v>2.8111381911657188E-2</v>
      </c>
      <c r="AA34" s="40">
        <f>(SUM('Valores Correntes'!I33:I36)/SUM('Valores Correntes'!I29:I32)-1)*'PIB Nominal 2'!I30</f>
        <v>2.1389209967027003E-3</v>
      </c>
      <c r="AB34" s="40">
        <f>(SUM('Valores Correntes'!J33:J36)/SUM('Valores Correntes'!J29:J32)-1)*'PIB Nominal 2'!J30</f>
        <v>4.2697475677118167E-3</v>
      </c>
      <c r="AC34" s="40">
        <f>(SUM('Valores Correntes'!K33:K36)/SUM('Valores Correntes'!K29:K32)-1)*'PIB Nominal 2'!K30</f>
        <v>5.9903628996248468E-3</v>
      </c>
      <c r="AD34" s="40">
        <f>(SUM('Valores Correntes'!L33:L36)/SUM('Valores Correntes'!L29:L32)-1)*'PIB Nominal 2'!L30</f>
        <v>6.3789621802712105E-3</v>
      </c>
      <c r="AE34" s="40">
        <f>(SUM('Valores Correntes'!M33:M36)/SUM('Valores Correntes'!M29:M32)-1)*'PIB Nominal 2'!M30</f>
        <v>1.2313507336699324E-2</v>
      </c>
      <c r="AF34" s="40">
        <f>(SUM('Valores Correntes'!N33:N36)/SUM('Valores Correntes'!N29:N32)-1)*'PIB Nominal 2'!N30</f>
        <v>1.7643322368226536E-2</v>
      </c>
      <c r="AG34" s="40">
        <f>(SUM('Valores Correntes'!O33:O36)/SUM('Valores Correntes'!O29:O32)-1)*'PIB Nominal 2'!O30</f>
        <v>7.684620526089278E-2</v>
      </c>
      <c r="AH34" s="40">
        <f>(SUM('Valores Correntes'!P33:P36)/SUM('Valores Correntes'!P29:P32)-1)*'PIB Nominal 2'!P30</f>
        <v>0.13467511239927812</v>
      </c>
      <c r="AI34" s="40">
        <f>(SUM('Valores Correntes'!Q33:Q36)/SUM('Valores Correntes'!Q29:Q32)-1)*'PIB Nominal 2'!Q30</f>
        <v>1.9250937459165222E-2</v>
      </c>
      <c r="AJ34" s="39">
        <f>SUM('Valores Correntes'!R33:R36)/SUM('Valores Correntes'!R29:R32)-1</f>
        <v>0.15392604985844338</v>
      </c>
      <c r="AL34" s="41">
        <f t="shared" si="0"/>
        <v>5.5511151231257827E-16</v>
      </c>
    </row>
    <row r="35" spans="1:38" x14ac:dyDescent="0.3">
      <c r="A35" t="s">
        <v>87</v>
      </c>
      <c r="B35" s="40">
        <v>6.1990067093979445E-2</v>
      </c>
      <c r="C35" s="40">
        <v>1.7460606589873123E-2</v>
      </c>
      <c r="D35" s="40">
        <v>0.14643723740013134</v>
      </c>
      <c r="E35" s="40">
        <v>2.9149199455247441E-2</v>
      </c>
      <c r="F35" s="40">
        <v>3.9659786897651796E-2</v>
      </c>
      <c r="G35" s="40">
        <v>0.23270683034290354</v>
      </c>
      <c r="H35" s="40">
        <v>8.2106348932331055E-2</v>
      </c>
      <c r="I35" s="40">
        <v>3.1264428012197351E-2</v>
      </c>
      <c r="J35" s="40">
        <v>3.6328153961046043E-2</v>
      </c>
      <c r="K35" s="40">
        <v>6.1752438606415133E-2</v>
      </c>
      <c r="L35" s="40">
        <v>8.3978139690229006E-2</v>
      </c>
      <c r="M35" s="40">
        <v>0.13225451198575572</v>
      </c>
      <c r="N35" s="40">
        <v>0.13509957790415997</v>
      </c>
      <c r="O35" s="40">
        <v>0.56278359909213382</v>
      </c>
      <c r="P35" s="40">
        <v>0.85748049652901681</v>
      </c>
      <c r="Q35" s="40">
        <v>0.14251950347098286</v>
      </c>
      <c r="S35" t="s">
        <v>87</v>
      </c>
      <c r="T35" s="40">
        <f>(SUM('Valores Correntes'!B34:B37)/SUM('Valores Correntes'!B30:B33)-1)*'PIB Nominal 2'!B31</f>
        <v>1.2406536667110191E-2</v>
      </c>
      <c r="U35" s="40">
        <f>(SUM('Valores Correntes'!C34:C37)/SUM('Valores Correntes'!C30:C33)-1)*'PIB Nominal 2'!C31</f>
        <v>-1.1902420801417241E-4</v>
      </c>
      <c r="V35" s="40">
        <f>(SUM('Valores Correntes'!D34:D37)/SUM('Valores Correntes'!D30:D33)-1)*'PIB Nominal 2'!D31</f>
        <v>3.9686033577659534E-2</v>
      </c>
      <c r="W35" s="40">
        <f>(SUM('Valores Correntes'!E34:E37)/SUM('Valores Correntes'!E30:E33)-1)*'PIB Nominal 2'!E31</f>
        <v>5.906859937264938E-3</v>
      </c>
      <c r="X35" s="40">
        <f>(SUM('Valores Correntes'!F34:F37)/SUM('Valores Correntes'!F30:F33)-1)*'PIB Nominal 2'!F31</f>
        <v>-5.9504080689603781E-3</v>
      </c>
      <c r="Y35" s="40">
        <f>(SUM('Valores Correntes'!G34:G37)/SUM('Valores Correntes'!G30:G33)-1)*'PIB Nominal 2'!G31</f>
        <v>3.9523461237949691E-2</v>
      </c>
      <c r="Z35" s="40">
        <f>(SUM('Valores Correntes'!H34:H37)/SUM('Valores Correntes'!H30:H33)-1)*'PIB Nominal 2'!H31</f>
        <v>2.2546338145251883E-2</v>
      </c>
      <c r="AA35" s="40">
        <f>(SUM('Valores Correntes'!I34:I37)/SUM('Valores Correntes'!I30:I33)-1)*'PIB Nominal 2'!I31</f>
        <v>7.2995902071930664E-3</v>
      </c>
      <c r="AB35" s="40">
        <f>(SUM('Valores Correntes'!J34:J37)/SUM('Valores Correntes'!J30:J33)-1)*'PIB Nominal 2'!J31</f>
        <v>6.6221362683368291E-3</v>
      </c>
      <c r="AC35" s="40">
        <f>(SUM('Valores Correntes'!K34:K37)/SUM('Valores Correntes'!K30:K33)-1)*'PIB Nominal 2'!K31</f>
        <v>3.7770997304911401E-3</v>
      </c>
      <c r="AD35" s="40">
        <f>(SUM('Valores Correntes'!L34:L37)/SUM('Valores Correntes'!L30:L33)-1)*'PIB Nominal 2'!L31</f>
        <v>6.2455323616117039E-3</v>
      </c>
      <c r="AE35" s="40">
        <f>(SUM('Valores Correntes'!M34:M37)/SUM('Valores Correntes'!M30:M33)-1)*'PIB Nominal 2'!M31</f>
        <v>1.5427152326851067E-2</v>
      </c>
      <c r="AF35" s="40">
        <f>(SUM('Valores Correntes'!N34:N37)/SUM('Valores Correntes'!N30:N33)-1)*'PIB Nominal 2'!N31</f>
        <v>1.4607305684857677E-2</v>
      </c>
      <c r="AG35" s="40">
        <f>(SUM('Valores Correntes'!O34:O37)/SUM('Valores Correntes'!O30:O33)-1)*'PIB Nominal 2'!O31</f>
        <v>7.6525154724592051E-2</v>
      </c>
      <c r="AH35" s="40">
        <f>(SUM('Valores Correntes'!P34:P37)/SUM('Valores Correntes'!P30:P33)-1)*'PIB Nominal 2'!P31</f>
        <v>0.12845515262965226</v>
      </c>
      <c r="AI35" s="40">
        <f>(SUM('Valores Correntes'!Q34:Q37)/SUM('Valores Correntes'!Q30:Q33)-1)*'PIB Nominal 2'!Q31</f>
        <v>1.5196715950624573E-2</v>
      </c>
      <c r="AJ35" s="39">
        <f>SUM('Valores Correntes'!R34:R37)/SUM('Valores Correntes'!R30:R33)-1</f>
        <v>0.14365186858027768</v>
      </c>
      <c r="AL35" s="41">
        <f t="shared" si="0"/>
        <v>1.1657341758564144E-15</v>
      </c>
    </row>
    <row r="36" spans="1:38" x14ac:dyDescent="0.3">
      <c r="A36" t="s">
        <v>86</v>
      </c>
      <c r="B36" s="40">
        <v>6.2803376660701335E-2</v>
      </c>
      <c r="C36" s="40">
        <v>1.9573342088282999E-2</v>
      </c>
      <c r="D36" s="40">
        <v>0.14680395443062993</v>
      </c>
      <c r="E36" s="40">
        <v>2.9694493103546472E-2</v>
      </c>
      <c r="F36" s="40">
        <v>4.0533287323372559E-2</v>
      </c>
      <c r="G36" s="40">
        <v>0.23660507694583163</v>
      </c>
      <c r="H36" s="40">
        <v>8.228174591903023E-2</v>
      </c>
      <c r="I36" s="40">
        <v>3.1616659128468491E-2</v>
      </c>
      <c r="J36" s="40">
        <v>3.6909280961442338E-2</v>
      </c>
      <c r="K36" s="40">
        <v>6.0117201686622303E-2</v>
      </c>
      <c r="L36" s="40">
        <v>8.2386261980260556E-2</v>
      </c>
      <c r="M36" s="40">
        <v>0.13114066390322471</v>
      </c>
      <c r="N36" s="40">
        <v>0.13288121634224362</v>
      </c>
      <c r="O36" s="40">
        <v>0.55733302992129174</v>
      </c>
      <c r="P36" s="40">
        <v>0.8567414835278252</v>
      </c>
      <c r="Q36" s="40">
        <v>0.14325851647217472</v>
      </c>
      <c r="S36" t="s">
        <v>86</v>
      </c>
      <c r="T36" s="40">
        <f>(SUM('Valores Correntes'!B35:B38)/SUM('Valores Correntes'!B31:B34)-1)*'PIB Nominal 2'!B32</f>
        <v>1.0569413631771852E-2</v>
      </c>
      <c r="U36" s="40">
        <f>(SUM('Valores Correntes'!C35:C38)/SUM('Valores Correntes'!C31:C34)-1)*'PIB Nominal 2'!C32</f>
        <v>2.1582017864169366E-3</v>
      </c>
      <c r="V36" s="40">
        <f>(SUM('Valores Correntes'!D35:D38)/SUM('Valores Correntes'!D31:D34)-1)*'PIB Nominal 2'!D32</f>
        <v>3.5017495080645257E-2</v>
      </c>
      <c r="W36" s="40">
        <f>(SUM('Valores Correntes'!E35:E38)/SUM('Valores Correntes'!E31:E34)-1)*'PIB Nominal 2'!E32</f>
        <v>7.3997475881581601E-3</v>
      </c>
      <c r="X36" s="40">
        <f>(SUM('Valores Correntes'!F35:F38)/SUM('Valores Correntes'!F31:F34)-1)*'PIB Nominal 2'!F32</f>
        <v>-7.9477811800445888E-5</v>
      </c>
      <c r="Y36" s="40">
        <f>(SUM('Valores Correntes'!G35:G38)/SUM('Valores Correntes'!G31:G34)-1)*'PIB Nominal 2'!G32</f>
        <v>4.4495966643419607E-2</v>
      </c>
      <c r="Z36" s="40">
        <f>(SUM('Valores Correntes'!H35:H38)/SUM('Valores Correntes'!H31:H34)-1)*'PIB Nominal 2'!H32</f>
        <v>1.8191128309249929E-2</v>
      </c>
      <c r="AA36" s="40">
        <f>(SUM('Valores Correntes'!I35:I38)/SUM('Valores Correntes'!I31:I34)-1)*'PIB Nominal 2'!I32</f>
        <v>9.1077624026096558E-3</v>
      </c>
      <c r="AB36" s="40">
        <f>(SUM('Valores Correntes'!J35:J38)/SUM('Valores Correntes'!J31:J34)-1)*'PIB Nominal 2'!J32</f>
        <v>7.6391564820329164E-3</v>
      </c>
      <c r="AC36" s="40">
        <f>(SUM('Valores Correntes'!K35:K38)/SUM('Valores Correntes'!K31:K34)-1)*'PIB Nominal 2'!K32</f>
        <v>2.8323442851688743E-3</v>
      </c>
      <c r="AD36" s="40">
        <f>(SUM('Valores Correntes'!L35:L38)/SUM('Valores Correntes'!L31:L34)-1)*'PIB Nominal 2'!L32</f>
        <v>6.1062291331163317E-3</v>
      </c>
      <c r="AE36" s="40">
        <f>(SUM('Valores Correntes'!M35:M38)/SUM('Valores Correntes'!M31:M34)-1)*'PIB Nominal 2'!M32</f>
        <v>1.8391306464869136E-2</v>
      </c>
      <c r="AF36" s="40">
        <f>(SUM('Valores Correntes'!N35:N38)/SUM('Valores Correntes'!N31:N34)-1)*'PIB Nominal 2'!N32</f>
        <v>1.2607821548441461E-2</v>
      </c>
      <c r="AG36" s="40">
        <f>(SUM('Valores Correntes'!O35:O38)/SUM('Valores Correntes'!O31:O34)-1)*'PIB Nominal 2'!O32</f>
        <v>7.4875748625487126E-2</v>
      </c>
      <c r="AH36" s="40">
        <f>(SUM('Valores Correntes'!P35:P38)/SUM('Valores Correntes'!P31:P34)-1)*'PIB Nominal 2'!P32</f>
        <v>0.12994112890067933</v>
      </c>
      <c r="AI36" s="40">
        <f>(SUM('Valores Correntes'!Q35:Q38)/SUM('Valores Correntes'!Q31:Q34)-1)*'PIB Nominal 2'!Q32</f>
        <v>1.6072063325243663E-2</v>
      </c>
      <c r="AJ36" s="39">
        <f>SUM('Valores Correntes'!R35:R38)/SUM('Valores Correntes'!R31:R34)-1</f>
        <v>0.14601319222592379</v>
      </c>
      <c r="AL36" s="41">
        <f t="shared" si="0"/>
        <v>1.5265566588595902E-15</v>
      </c>
    </row>
    <row r="37" spans="1:38" x14ac:dyDescent="0.3">
      <c r="A37" t="s">
        <v>85</v>
      </c>
      <c r="B37" s="40">
        <v>6.0463092759189624E-2</v>
      </c>
      <c r="C37" s="40">
        <v>2.1120002452230353E-2</v>
      </c>
      <c r="D37" s="40">
        <v>0.14764667283671806</v>
      </c>
      <c r="E37" s="40">
        <v>2.9411440461911853E-2</v>
      </c>
      <c r="F37" s="40">
        <v>4.1628300686819018E-2</v>
      </c>
      <c r="G37" s="40">
        <v>0.2398064164376793</v>
      </c>
      <c r="H37" s="40">
        <v>8.3231425917889235E-2</v>
      </c>
      <c r="I37" s="40">
        <v>3.0141179478715089E-2</v>
      </c>
      <c r="J37" s="40">
        <v>3.7189303656652462E-2</v>
      </c>
      <c r="K37" s="40">
        <v>5.7343601232192724E-2</v>
      </c>
      <c r="L37" s="40">
        <v>8.1130817107646913E-2</v>
      </c>
      <c r="M37" s="40">
        <v>0.13003083312093999</v>
      </c>
      <c r="N37" s="40">
        <v>0.13312403614445953</v>
      </c>
      <c r="O37" s="40">
        <v>0.5521911966584957</v>
      </c>
      <c r="P37" s="40">
        <v>0.85246070585536482</v>
      </c>
      <c r="Q37" s="40">
        <v>0.14753929414463568</v>
      </c>
      <c r="S37" t="s">
        <v>85</v>
      </c>
      <c r="T37" s="40">
        <f>(SUM('Valores Correntes'!B36:B39)/SUM('Valores Correntes'!B32:B35)-1)*'PIB Nominal 2'!B33</f>
        <v>7.6216400438833716E-3</v>
      </c>
      <c r="U37" s="40">
        <f>(SUM('Valores Correntes'!C36:C39)/SUM('Valores Correntes'!C32:C35)-1)*'PIB Nominal 2'!C33</f>
        <v>4.3366335357338023E-3</v>
      </c>
      <c r="V37" s="40">
        <f>(SUM('Valores Correntes'!D36:D39)/SUM('Valores Correntes'!D32:D35)-1)*'PIB Nominal 2'!D33</f>
        <v>2.8116270512252517E-2</v>
      </c>
      <c r="W37" s="40">
        <f>(SUM('Valores Correntes'!E36:E39)/SUM('Valores Correntes'!E32:E35)-1)*'PIB Nominal 2'!E33</f>
        <v>6.6099194226493362E-3</v>
      </c>
      <c r="X37" s="40">
        <f>(SUM('Valores Correntes'!F36:F39)/SUM('Valores Correntes'!F32:F35)-1)*'PIB Nominal 2'!F33</f>
        <v>5.1200756738023819E-3</v>
      </c>
      <c r="Y37" s="40">
        <f>(SUM('Valores Correntes'!G36:G39)/SUM('Valores Correntes'!G32:G35)-1)*'PIB Nominal 2'!G33</f>
        <v>4.4182899144438258E-2</v>
      </c>
      <c r="Z37" s="40">
        <f>(SUM('Valores Correntes'!H36:H39)/SUM('Valores Correntes'!H32:H35)-1)*'PIB Nominal 2'!H33</f>
        <v>1.5829648453819605E-2</v>
      </c>
      <c r="AA37" s="40">
        <f>(SUM('Valores Correntes'!I36:I39)/SUM('Valores Correntes'!I32:I35)-1)*'PIB Nominal 2'!I33</f>
        <v>6.7522619630847047E-3</v>
      </c>
      <c r="AB37" s="40">
        <f>(SUM('Valores Correntes'!J36:J39)/SUM('Valores Correntes'!J32:J35)-1)*'PIB Nominal 2'!J33</f>
        <v>7.6607030917846602E-3</v>
      </c>
      <c r="AC37" s="40">
        <f>(SUM('Valores Correntes'!K36:K39)/SUM('Valores Correntes'!K32:K35)-1)*'PIB Nominal 2'!K33</f>
        <v>6.187796607690138E-4</v>
      </c>
      <c r="AD37" s="40">
        <f>(SUM('Valores Correntes'!L36:L39)/SUM('Valores Correntes'!L32:L35)-1)*'PIB Nominal 2'!L33</f>
        <v>6.3862421576782033E-3</v>
      </c>
      <c r="AE37" s="40">
        <f>(SUM('Valores Correntes'!M36:M39)/SUM('Valores Correntes'!M32:M35)-1)*'PIB Nominal 2'!M33</f>
        <v>1.881535766529455E-2</v>
      </c>
      <c r="AF37" s="40">
        <f>(SUM('Valores Correntes'!N36:N39)/SUM('Valores Correntes'!N32:N35)-1)*'PIB Nominal 2'!N33</f>
        <v>1.4370616915264959E-2</v>
      </c>
      <c r="AG37" s="40">
        <f>(SUM('Valores Correntes'!O36:O39)/SUM('Valores Correntes'!O32:O35)-1)*'PIB Nominal 2'!O33</f>
        <v>7.0433609907695358E-2</v>
      </c>
      <c r="AH37" s="40">
        <f>(SUM('Valores Correntes'!P36:P39)/SUM('Valores Correntes'!P32:P35)-1)*'PIB Nominal 2'!P33</f>
        <v>0.12223814909601696</v>
      </c>
      <c r="AI37" s="40">
        <f>(SUM('Valores Correntes'!Q36:Q39)/SUM('Valores Correntes'!Q32:Q35)-1)*'PIB Nominal 2'!Q33</f>
        <v>2.2355894975700341E-2</v>
      </c>
      <c r="AJ37" s="39">
        <f>SUM('Valores Correntes'!R36:R39)/SUM('Valores Correntes'!R32:R35)-1</f>
        <v>0.14459404407171728</v>
      </c>
      <c r="AL37" s="41">
        <f t="shared" si="0"/>
        <v>0</v>
      </c>
    </row>
    <row r="38" spans="1:38" x14ac:dyDescent="0.3">
      <c r="A38" t="s">
        <v>84</v>
      </c>
      <c r="B38" s="40">
        <v>5.6653115767889443E-2</v>
      </c>
      <c r="C38" s="40">
        <v>2.085442411709407E-2</v>
      </c>
      <c r="D38" s="40">
        <v>0.15099530156387139</v>
      </c>
      <c r="E38" s="40">
        <v>2.9302741282143618E-2</v>
      </c>
      <c r="F38" s="40">
        <v>4.191376594266847E-2</v>
      </c>
      <c r="G38" s="40">
        <v>0.24306623290577778</v>
      </c>
      <c r="H38" s="40">
        <v>8.4091699770190542E-2</v>
      </c>
      <c r="I38" s="40">
        <v>2.9373098512257535E-2</v>
      </c>
      <c r="J38" s="40">
        <v>3.8484275530119454E-2</v>
      </c>
      <c r="K38" s="40">
        <v>5.5326570712463309E-2</v>
      </c>
      <c r="L38" s="40">
        <v>8.1029086355757285E-2</v>
      </c>
      <c r="M38" s="40">
        <v>0.12825870780307097</v>
      </c>
      <c r="N38" s="40">
        <v>0.13264127239520443</v>
      </c>
      <c r="O38" s="40">
        <v>0.54920471107906355</v>
      </c>
      <c r="P38" s="40">
        <v>0.84892405975273078</v>
      </c>
      <c r="Q38" s="40">
        <v>0.15107594024726978</v>
      </c>
      <c r="S38" t="s">
        <v>84</v>
      </c>
      <c r="T38" s="40">
        <f>(SUM('Valores Correntes'!B37:B40)/SUM('Valores Correntes'!B33:B36)-1)*'PIB Nominal 2'!B34</f>
        <v>2.889220486832119E-3</v>
      </c>
      <c r="U38" s="40">
        <f>(SUM('Valores Correntes'!C37:C40)/SUM('Valores Correntes'!C33:C36)-1)*'PIB Nominal 2'!C34</f>
        <v>4.9493602395784455E-3</v>
      </c>
      <c r="V38" s="40">
        <f>(SUM('Valores Correntes'!D37:D40)/SUM('Valores Correntes'!D33:D36)-1)*'PIB Nominal 2'!D34</f>
        <v>2.7564397545779419E-2</v>
      </c>
      <c r="W38" s="40">
        <f>(SUM('Valores Correntes'!E37:E40)/SUM('Valores Correntes'!E33:E36)-1)*'PIB Nominal 2'!E34</f>
        <v>5.3896024549067792E-3</v>
      </c>
      <c r="X38" s="40">
        <f>(SUM('Valores Correntes'!F37:F40)/SUM('Valores Correntes'!F33:F36)-1)*'PIB Nominal 2'!F34</f>
        <v>8.2531951217302748E-3</v>
      </c>
      <c r="Y38" s="40">
        <f>(SUM('Valores Correntes'!G37:G40)/SUM('Valores Correntes'!G33:G36)-1)*'PIB Nominal 2'!G34</f>
        <v>4.6156555361995581E-2</v>
      </c>
      <c r="Z38" s="40">
        <f>(SUM('Valores Correntes'!H37:H40)/SUM('Valores Correntes'!H33:H36)-1)*'PIB Nominal 2'!H34</f>
        <v>1.4283543062802599E-2</v>
      </c>
      <c r="AA38" s="40">
        <f>(SUM('Valores Correntes'!I37:I40)/SUM('Valores Correntes'!I33:I36)-1)*'PIB Nominal 2'!I34</f>
        <v>4.4466772376998333E-3</v>
      </c>
      <c r="AB38" s="40">
        <f>(SUM('Valores Correntes'!J37:J40)/SUM('Valores Correntes'!J33:J36)-1)*'PIB Nominal 2'!J34</f>
        <v>8.6261901380056231E-3</v>
      </c>
      <c r="AC38" s="40">
        <f>(SUM('Valores Correntes'!K37:K40)/SUM('Valores Correntes'!K33:K36)-1)*'PIB Nominal 2'!K34</f>
        <v>-6.8506526753419619E-4</v>
      </c>
      <c r="AD38" s="40">
        <f>(SUM('Valores Correntes'!L37:L40)/SUM('Valores Correntes'!L33:L36)-1)*'PIB Nominal 2'!L34</f>
        <v>7.3493572501998252E-3</v>
      </c>
      <c r="AE38" s="40">
        <f>(SUM('Valores Correntes'!M37:M40)/SUM('Valores Correntes'!M33:M36)-1)*'PIB Nominal 2'!M34</f>
        <v>1.4283301020940446E-2</v>
      </c>
      <c r="AF38" s="40">
        <f>(SUM('Valores Correntes'!N37:N40)/SUM('Valores Correntes'!N33:N36)-1)*'PIB Nominal 2'!N34</f>
        <v>1.3983392996605521E-2</v>
      </c>
      <c r="AG38" s="40">
        <f>(SUM('Valores Correntes'!O37:O40)/SUM('Valores Correntes'!O33:O36)-1)*'PIB Nominal 2'!O34</f>
        <v>6.2287396438719764E-2</v>
      </c>
      <c r="AH38" s="40">
        <f>(SUM('Valores Correntes'!P37:P40)/SUM('Valores Correntes'!P33:P36)-1)*'PIB Nominal 2'!P34</f>
        <v>0.11133317228754719</v>
      </c>
      <c r="AI38" s="40">
        <f>(SUM('Valores Correntes'!Q37:Q40)/SUM('Valores Correntes'!Q33:Q36)-1)*'PIB Nominal 2'!Q34</f>
        <v>2.8252241259410685E-2</v>
      </c>
      <c r="AJ38" s="39">
        <f>SUM('Valores Correntes'!R37:R40)/SUM('Valores Correntes'!R33:R36)-1</f>
        <v>0.13958541354695742</v>
      </c>
      <c r="AL38" s="41">
        <f t="shared" si="0"/>
        <v>-7.4940054162198066E-16</v>
      </c>
    </row>
    <row r="39" spans="1:38" x14ac:dyDescent="0.3">
      <c r="A39" t="s">
        <v>83</v>
      </c>
      <c r="B39" s="40">
        <v>5.1750945746028121E-2</v>
      </c>
      <c r="C39" s="40">
        <v>2.2465889717348295E-2</v>
      </c>
      <c r="D39" s="40">
        <v>0.15196644731327069</v>
      </c>
      <c r="E39" s="40">
        <v>2.9218402219963961E-2</v>
      </c>
      <c r="F39" s="40">
        <v>4.1140584857986849E-2</v>
      </c>
      <c r="G39" s="40">
        <v>0.24479132410856985</v>
      </c>
      <c r="H39" s="40">
        <v>8.5439982718506127E-2</v>
      </c>
      <c r="I39" s="40">
        <v>2.9252976767682341E-2</v>
      </c>
      <c r="J39" s="40">
        <v>3.8885494114708416E-2</v>
      </c>
      <c r="K39" s="40">
        <v>5.5146889085786154E-2</v>
      </c>
      <c r="L39" s="40">
        <v>8.0955509033667855E-2</v>
      </c>
      <c r="M39" s="40">
        <v>0.12758157029313613</v>
      </c>
      <c r="N39" s="40">
        <v>0.13308770028101952</v>
      </c>
      <c r="O39" s="40">
        <v>0.55035012229450675</v>
      </c>
      <c r="P39" s="40">
        <v>0.84689239214910494</v>
      </c>
      <c r="Q39" s="40">
        <v>0.15310760785089547</v>
      </c>
      <c r="S39" t="s">
        <v>83</v>
      </c>
      <c r="T39" s="40">
        <f>(SUM('Valores Correntes'!B38:B41)/SUM('Valores Correntes'!B34:B37)-1)*'PIB Nominal 2'!B35</f>
        <v>-2.9934927623869417E-3</v>
      </c>
      <c r="U39" s="40">
        <f>(SUM('Valores Correntes'!C38:C41)/SUM('Valores Correntes'!C34:C37)-1)*'PIB Nominal 2'!C35</f>
        <v>8.1507230878385788E-3</v>
      </c>
      <c r="V39" s="40">
        <f>(SUM('Valores Correntes'!D38:D41)/SUM('Valores Correntes'!D34:D37)-1)*'PIB Nominal 2'!D35</f>
        <v>2.6805969570893155E-2</v>
      </c>
      <c r="W39" s="40">
        <f>(SUM('Valores Correntes'!E38:E41)/SUM('Valores Correntes'!E34:E37)-1)*'PIB Nominal 2'!E35</f>
        <v>4.1600592176294924E-3</v>
      </c>
      <c r="X39" s="40">
        <f>(SUM('Valores Correntes'!F38:F41)/SUM('Valores Correntes'!F34:F37)-1)*'PIB Nominal 2'!F35</f>
        <v>7.2408742908578669E-3</v>
      </c>
      <c r="Y39" s="40">
        <f>(SUM('Valores Correntes'!G38:G41)/SUM('Valores Correntes'!G34:G37)-1)*'PIB Nominal 2'!G35</f>
        <v>4.6357626167219362E-2</v>
      </c>
      <c r="Z39" s="40">
        <f>(SUM('Valores Correntes'!H38:H41)/SUM('Valores Correntes'!H34:H37)-1)*'PIB Nominal 2'!H35</f>
        <v>1.5296050553850242E-2</v>
      </c>
      <c r="AA39" s="40">
        <f>(SUM('Valores Correntes'!I38:I41)/SUM('Valores Correntes'!I34:I37)-1)*'PIB Nominal 2'!I35</f>
        <v>2.0842459765746625E-3</v>
      </c>
      <c r="AB39" s="40">
        <f>(SUM('Valores Correntes'!J38:J41)/SUM('Valores Correntes'!J34:J37)-1)*'PIB Nominal 2'!J35</f>
        <v>8.0016821586188832E-3</v>
      </c>
      <c r="AC39" s="40">
        <f>(SUM('Valores Correntes'!K38:K41)/SUM('Valores Correntes'!K34:K37)-1)*'PIB Nominal 2'!K35</f>
        <v>1.1155436923503776E-3</v>
      </c>
      <c r="AD39" s="40">
        <f>(SUM('Valores Correntes'!L38:L41)/SUM('Valores Correntes'!L34:L37)-1)*'PIB Nominal 2'!L35</f>
        <v>8.3119167987049849E-3</v>
      </c>
      <c r="AE39" s="40">
        <f>(SUM('Valores Correntes'!M38:M41)/SUM('Valores Correntes'!M34:M37)-1)*'PIB Nominal 2'!M35</f>
        <v>1.3189701383388108E-2</v>
      </c>
      <c r="AF39" s="40">
        <f>(SUM('Valores Correntes'!N38:N41)/SUM('Valores Correntes'!N34:N37)-1)*'PIB Nominal 2'!N35</f>
        <v>1.6621676443206057E-2</v>
      </c>
      <c r="AG39" s="40">
        <f>(SUM('Valores Correntes'!O38:O41)/SUM('Valores Correntes'!O34:O37)-1)*'PIB Nominal 2'!O35</f>
        <v>6.4620817006694045E-2</v>
      </c>
      <c r="AH39" s="40">
        <f>(SUM('Valores Correntes'!P38:P41)/SUM('Valores Correntes'!P34:P37)-1)*'PIB Nominal 2'!P35</f>
        <v>0.1079849504115266</v>
      </c>
      <c r="AI39" s="40">
        <f>(SUM('Valores Correntes'!Q38:Q41)/SUM('Valores Correntes'!Q34:Q37)-1)*'PIB Nominal 2'!Q35</f>
        <v>3.2024637454227949E-2</v>
      </c>
      <c r="AJ39" s="39">
        <f>SUM('Valores Correntes'!R38:R41)/SUM('Valores Correntes'!R34:R37)-1</f>
        <v>0.14000958786575368</v>
      </c>
      <c r="AL39" s="41">
        <f t="shared" si="0"/>
        <v>-7.2164496600635175E-16</v>
      </c>
    </row>
    <row r="40" spans="1:38" x14ac:dyDescent="0.3">
      <c r="A40" t="s">
        <v>82</v>
      </c>
      <c r="B40" s="40">
        <v>4.6818030361869871E-2</v>
      </c>
      <c r="C40" s="40">
        <v>2.3660969241267843E-2</v>
      </c>
      <c r="D40" s="40">
        <v>0.1526112755144047</v>
      </c>
      <c r="E40" s="40">
        <v>2.9241792402279573E-2</v>
      </c>
      <c r="F40" s="40">
        <v>4.0604664400971005E-2</v>
      </c>
      <c r="G40" s="40">
        <v>0.24611870155892335</v>
      </c>
      <c r="H40" s="40">
        <v>8.7556783955636083E-2</v>
      </c>
      <c r="I40" s="40">
        <v>2.9246621080287635E-2</v>
      </c>
      <c r="J40" s="40">
        <v>3.922437053024825E-2</v>
      </c>
      <c r="K40" s="40">
        <v>5.6626967111673268E-2</v>
      </c>
      <c r="L40" s="40">
        <v>8.0820669186564387E-2</v>
      </c>
      <c r="M40" s="40">
        <v>0.12676842743063382</v>
      </c>
      <c r="N40" s="40">
        <v>0.13369144052985077</v>
      </c>
      <c r="O40" s="40">
        <v>0.55393527982489443</v>
      </c>
      <c r="P40" s="40">
        <v>0.84687201174568749</v>
      </c>
      <c r="Q40" s="40">
        <v>0.15312798825431251</v>
      </c>
      <c r="S40" t="s">
        <v>82</v>
      </c>
      <c r="T40" s="40">
        <f>(SUM('Valores Correntes'!B39:B42)/SUM('Valores Correntes'!B35:B38)-1)*'PIB Nominal 2'!B36</f>
        <v>-9.8871796011529081E-3</v>
      </c>
      <c r="U40" s="40">
        <f>(SUM('Valores Correntes'!C39:C42)/SUM('Valores Correntes'!C35:C38)-1)*'PIB Nominal 2'!C36</f>
        <v>7.1695281545145779E-3</v>
      </c>
      <c r="V40" s="40">
        <f>(SUM('Valores Correntes'!D39:D42)/SUM('Valores Correntes'!D35:D38)-1)*'PIB Nominal 2'!D36</f>
        <v>2.5685325152697371E-2</v>
      </c>
      <c r="W40" s="40">
        <f>(SUM('Valores Correntes'!E39:E42)/SUM('Valores Correntes'!E35:E38)-1)*'PIB Nominal 2'!E36</f>
        <v>3.356116611843347E-3</v>
      </c>
      <c r="X40" s="40">
        <f>(SUM('Valores Correntes'!F39:F42)/SUM('Valores Correntes'!F35:F38)-1)*'PIB Nominal 2'!F36</f>
        <v>5.3602371664688243E-3</v>
      </c>
      <c r="Y40" s="40">
        <f>(SUM('Valores Correntes'!G39:G42)/SUM('Valores Correntes'!G35:G38)-1)*'PIB Nominal 2'!G36</f>
        <v>4.1571207085524656E-2</v>
      </c>
      <c r="Z40" s="40">
        <f>(SUM('Valores Correntes'!H39:H42)/SUM('Valores Correntes'!H35:H38)-1)*'PIB Nominal 2'!H36</f>
        <v>1.6679530279170393E-2</v>
      </c>
      <c r="AA40" s="40">
        <f>(SUM('Valores Correntes'!I39:I42)/SUM('Valores Correntes'!I35:I38)-1)*'PIB Nominal 2'!I36</f>
        <v>1.4394082124351928E-3</v>
      </c>
      <c r="AB40" s="40">
        <f>(SUM('Valores Correntes'!J39:J42)/SUM('Valores Correntes'!J35:J38)-1)*'PIB Nominal 2'!J36</f>
        <v>7.4241628949613322E-3</v>
      </c>
      <c r="AC40" s="40">
        <f>(SUM('Valores Correntes'!K39:K42)/SUM('Valores Correntes'!K35:K38)-1)*'PIB Nominal 2'!K36</f>
        <v>3.8855709077221228E-3</v>
      </c>
      <c r="AD40" s="40">
        <f>(SUM('Valores Correntes'!L39:L42)/SUM('Valores Correntes'!L35:L38)-1)*'PIB Nominal 2'!L36</f>
        <v>8.9615034875476941E-3</v>
      </c>
      <c r="AE40" s="40">
        <f>(SUM('Valores Correntes'!M39:M42)/SUM('Valores Correntes'!M35:M38)-1)*'PIB Nominal 2'!M36</f>
        <v>1.2139671365039406E-2</v>
      </c>
      <c r="AF40" s="40">
        <f>(SUM('Valores Correntes'!N39:N42)/SUM('Valores Correntes'!N35:N38)-1)*'PIB Nominal 2'!N36</f>
        <v>1.8223871966087705E-2</v>
      </c>
      <c r="AG40" s="40">
        <f>(SUM('Valores Correntes'!O39:O42)/SUM('Valores Correntes'!O35:O38)-1)*'PIB Nominal 2'!O36</f>
        <v>6.8753719112964642E-2</v>
      </c>
      <c r="AH40" s="40">
        <f>(SUM('Valores Correntes'!P39:P42)/SUM('Valores Correntes'!P35:P38)-1)*'PIB Nominal 2'!P36</f>
        <v>0.1004377465973357</v>
      </c>
      <c r="AI40" s="40">
        <f>(SUM('Valores Correntes'!Q39:Q42)/SUM('Valores Correntes'!Q35:Q38)-1)*'PIB Nominal 2'!Q36</f>
        <v>2.9814778990436733E-2</v>
      </c>
      <c r="AJ40" s="39">
        <f>SUM('Valores Correntes'!R39:R42)/SUM('Valores Correntes'!R35:R38)-1</f>
        <v>0.13025252558777245</v>
      </c>
      <c r="AL40" s="41">
        <f t="shared" si="0"/>
        <v>-6.9388939039072284E-16</v>
      </c>
    </row>
    <row r="41" spans="1:38" x14ac:dyDescent="0.3">
      <c r="A41" t="s">
        <v>81</v>
      </c>
      <c r="B41" s="40">
        <v>4.640168052340405E-2</v>
      </c>
      <c r="C41" s="40">
        <v>2.472767564249332E-2</v>
      </c>
      <c r="D41" s="40">
        <v>0.15092226122704008</v>
      </c>
      <c r="E41" s="40">
        <v>2.9119836725230733E-2</v>
      </c>
      <c r="F41" s="40">
        <v>3.9647193850332024E-2</v>
      </c>
      <c r="G41" s="40">
        <v>0.24441696744509625</v>
      </c>
      <c r="H41" s="40">
        <v>8.9256337379567036E-2</v>
      </c>
      <c r="I41" s="40">
        <v>2.9399630276213604E-2</v>
      </c>
      <c r="J41" s="40">
        <v>3.9525835383569921E-2</v>
      </c>
      <c r="K41" s="40">
        <v>5.8952702935115127E-2</v>
      </c>
      <c r="L41" s="40">
        <v>8.0724946350505103E-2</v>
      </c>
      <c r="M41" s="40">
        <v>0.12599060455137129</v>
      </c>
      <c r="N41" s="40">
        <v>0.13394334717197459</v>
      </c>
      <c r="O41" s="40">
        <v>0.55779340404831679</v>
      </c>
      <c r="P41" s="40">
        <v>0.848612052016817</v>
      </c>
      <c r="Q41" s="40">
        <v>0.15138794798318284</v>
      </c>
      <c r="S41" t="s">
        <v>81</v>
      </c>
      <c r="T41" s="40">
        <f>(SUM('Valores Correntes'!B40:B43)/SUM('Valores Correntes'!B36:B39)-1)*'PIB Nominal 2'!B37</f>
        <v>-8.6759390237735531E-3</v>
      </c>
      <c r="U41" s="40">
        <f>(SUM('Valores Correntes'!C40:C43)/SUM('Valores Correntes'!C36:C39)-1)*'PIB Nominal 2'!C37</f>
        <v>6.4776174092186049E-3</v>
      </c>
      <c r="V41" s="40">
        <f>(SUM('Valores Correntes'!D40:D43)/SUM('Valores Correntes'!D36:D39)-1)*'PIB Nominal 2'!D37</f>
        <v>2.0791932319386242E-2</v>
      </c>
      <c r="W41" s="40">
        <f>(SUM('Valores Correntes'!E40:E43)/SUM('Valores Correntes'!E36:E39)-1)*'PIB Nominal 2'!E37</f>
        <v>3.0881036112627761E-3</v>
      </c>
      <c r="X41" s="40">
        <f>(SUM('Valores Correntes'!F40:F43)/SUM('Valores Correntes'!F36:F39)-1)*'PIB Nominal 2'!F37</f>
        <v>2.6204269442715792E-3</v>
      </c>
      <c r="Y41" s="40">
        <f>(SUM('Valores Correntes'!G40:G43)/SUM('Valores Correntes'!G36:G39)-1)*'PIB Nominal 2'!G37</f>
        <v>3.2978080284139295E-2</v>
      </c>
      <c r="Z41" s="40">
        <f>(SUM('Valores Correntes'!H40:H43)/SUM('Valores Correntes'!H36:H39)-1)*'PIB Nominal 2'!H37</f>
        <v>1.6384183120330697E-2</v>
      </c>
      <c r="AA41" s="40">
        <f>(SUM('Valores Correntes'!I40:I43)/SUM('Valores Correntes'!I36:I39)-1)*'PIB Nominal 2'!I37</f>
        <v>2.6706315527999791E-3</v>
      </c>
      <c r="AB41" s="40">
        <f>(SUM('Valores Correntes'!J40:J43)/SUM('Valores Correntes'!J36:J39)-1)*'PIB Nominal 2'!J37</f>
        <v>6.9239803977311793E-3</v>
      </c>
      <c r="AC41" s="40">
        <f>(SUM('Valores Correntes'!K40:K43)/SUM('Valores Correntes'!K36:K39)-1)*'PIB Nominal 2'!K37</f>
        <v>8.4512720478656361E-3</v>
      </c>
      <c r="AD41" s="40">
        <f>(SUM('Valores Correntes'!L40:L43)/SUM('Valores Correntes'!L36:L39)-1)*'PIB Nominal 2'!L37</f>
        <v>8.9632303445408793E-3</v>
      </c>
      <c r="AE41" s="40">
        <f>(SUM('Valores Correntes'!M40:M43)/SUM('Valores Correntes'!M36:M39)-1)*'PIB Nominal 2'!M37</f>
        <v>1.0582496687857693E-2</v>
      </c>
      <c r="AF41" s="40">
        <f>(SUM('Valores Correntes'!N40:N43)/SUM('Valores Correntes'!N36:N39)-1)*'PIB Nominal 2'!N37</f>
        <v>1.636504773328076E-2</v>
      </c>
      <c r="AG41" s="40">
        <f>(SUM('Valores Correntes'!O40:O43)/SUM('Valores Correntes'!O36:O39)-1)*'PIB Nominal 2'!O37</f>
        <v>7.0340841884407201E-2</v>
      </c>
      <c r="AH41" s="40">
        <f>(SUM('Valores Correntes'!P40:P43)/SUM('Valores Correntes'!P36:P39)-1)*'PIB Nominal 2'!P37</f>
        <v>9.4642983144772805E-2</v>
      </c>
      <c r="AI41" s="40">
        <f>(SUM('Valores Correntes'!Q40:Q43)/SUM('Valores Correntes'!Q36:Q39)-1)*'PIB Nominal 2'!Q37</f>
        <v>2.141904631762306E-2</v>
      </c>
      <c r="AJ41" s="39">
        <f>SUM('Valores Correntes'!R40:R43)/SUM('Valores Correntes'!R36:R39)-1</f>
        <v>0.11606202946239641</v>
      </c>
      <c r="AL41" s="41">
        <f t="shared" si="0"/>
        <v>4.163336342344337E-16</v>
      </c>
    </row>
    <row r="42" spans="1:38" x14ac:dyDescent="0.3">
      <c r="A42" t="s">
        <v>80</v>
      </c>
      <c r="B42" s="40">
        <v>4.6511688226617595E-2</v>
      </c>
      <c r="C42" s="40">
        <v>2.6731559147075128E-2</v>
      </c>
      <c r="D42" s="40">
        <v>0.14738281139567819</v>
      </c>
      <c r="E42" s="40">
        <v>2.8649214794843135E-2</v>
      </c>
      <c r="F42" s="40">
        <v>3.8962197512717553E-2</v>
      </c>
      <c r="G42" s="40">
        <v>0.24172578285031401</v>
      </c>
      <c r="H42" s="40">
        <v>9.1332943832690874E-2</v>
      </c>
      <c r="I42" s="40">
        <v>2.9612438896468224E-2</v>
      </c>
      <c r="J42" s="40">
        <v>3.8714283293392868E-2</v>
      </c>
      <c r="K42" s="40">
        <v>6.059191201541498E-2</v>
      </c>
      <c r="L42" s="40">
        <v>7.9157590374740544E-2</v>
      </c>
      <c r="M42" s="40">
        <v>0.12538180320403897</v>
      </c>
      <c r="N42" s="40">
        <v>0.13596794444633081</v>
      </c>
      <c r="O42" s="40">
        <v>0.56075891606307737</v>
      </c>
      <c r="P42" s="40">
        <v>0.8489963871400088</v>
      </c>
      <c r="Q42" s="40">
        <v>0.15100361285999095</v>
      </c>
      <c r="S42" t="s">
        <v>80</v>
      </c>
      <c r="T42" s="40">
        <f>(SUM('Valores Correntes'!B41:B44)/SUM('Valores Correntes'!B37:B40)-1)*'PIB Nominal 2'!B38</f>
        <v>-5.0849956580728143E-3</v>
      </c>
      <c r="U42" s="40">
        <f>(SUM('Valores Correntes'!C41:C44)/SUM('Valores Correntes'!C37:C40)-1)*'PIB Nominal 2'!C38</f>
        <v>8.7832068822932003E-3</v>
      </c>
      <c r="V42" s="40">
        <f>(SUM('Valores Correntes'!D41:D44)/SUM('Valores Correntes'!D37:D40)-1)*'PIB Nominal 2'!D38</f>
        <v>1.2409958704134302E-2</v>
      </c>
      <c r="W42" s="40">
        <f>(SUM('Valores Correntes'!E41:E44)/SUM('Valores Correntes'!E37:E40)-1)*'PIB Nominal 2'!E38</f>
        <v>2.4610197405519974E-3</v>
      </c>
      <c r="X42" s="40">
        <f>(SUM('Valores Correntes'!F41:F44)/SUM('Valores Correntes'!F37:F40)-1)*'PIB Nominal 2'!F38</f>
        <v>1.2841345783535505E-3</v>
      </c>
      <c r="Y42" s="40">
        <f>(SUM('Valores Correntes'!G41:G44)/SUM('Valores Correntes'!G37:G40)-1)*'PIB Nominal 2'!G38</f>
        <v>2.493831990533284E-2</v>
      </c>
      <c r="Z42" s="40">
        <f>(SUM('Valores Correntes'!H41:H44)/SUM('Valores Correntes'!H37:H40)-1)*'PIB Nominal 2'!H38</f>
        <v>1.7170335583150766E-2</v>
      </c>
      <c r="AA42" s="40">
        <f>(SUM('Valores Correntes'!I41:I44)/SUM('Valores Correntes'!I37:I40)-1)*'PIB Nominal 2'!I38</f>
        <v>3.4586017330106742E-3</v>
      </c>
      <c r="AB42" s="40">
        <f>(SUM('Valores Correntes'!J41:J44)/SUM('Valores Correntes'!J37:J40)-1)*'PIB Nominal 2'!J38</f>
        <v>4.4387592372284066E-3</v>
      </c>
      <c r="AC42" s="40">
        <f>(SUM('Valores Correntes'!K41:K44)/SUM('Valores Correntes'!K37:K40)-1)*'PIB Nominal 2'!K38</f>
        <v>1.1852478589518737E-2</v>
      </c>
      <c r="AD42" s="40">
        <f>(SUM('Valores Correntes'!L41:L44)/SUM('Valores Correntes'!L37:L40)-1)*'PIB Nominal 2'!L38</f>
        <v>6.7339745798000571E-3</v>
      </c>
      <c r="AE42" s="40">
        <f>(SUM('Valores Correntes'!M41:M44)/SUM('Valores Correntes'!M37:M40)-1)*'PIB Nominal 2'!M38</f>
        <v>1.0753745490574399E-2</v>
      </c>
      <c r="AF42" s="40">
        <f>(SUM('Valores Correntes'!N41:N44)/SUM('Valores Correntes'!N37:N40)-1)*'PIB Nominal 2'!N38</f>
        <v>1.8108174843321636E-2</v>
      </c>
      <c r="AG42" s="40">
        <f>(SUM('Valores Correntes'!O41:O44)/SUM('Valores Correntes'!O37:O40)-1)*'PIB Nominal 2'!O38</f>
        <v>7.251607005660464E-2</v>
      </c>
      <c r="AH42" s="40">
        <f>(SUM('Valores Correntes'!P41:P44)/SUM('Valores Correntes'!P37:P40)-1)*'PIB Nominal 2'!P38</f>
        <v>9.236939430386458E-2</v>
      </c>
      <c r="AI42" s="40">
        <f>(SUM('Valores Correntes'!Q41:Q44)/SUM('Valores Correntes'!Q37:Q40)-1)*'PIB Nominal 2'!Q38</f>
        <v>1.6343750197850535E-2</v>
      </c>
      <c r="AJ42" s="39">
        <f>SUM('Valores Correntes'!R41:R44)/SUM('Valores Correntes'!R37:R40)-1</f>
        <v>0.10871314450171599</v>
      </c>
      <c r="AL42" s="41">
        <f t="shared" si="0"/>
        <v>7.9103390504542404E-16</v>
      </c>
    </row>
    <row r="43" spans="1:38" x14ac:dyDescent="0.3">
      <c r="A43" t="s">
        <v>79</v>
      </c>
      <c r="B43" s="40">
        <v>4.5585489028286845E-2</v>
      </c>
      <c r="C43" s="40">
        <v>2.8800182491564259E-2</v>
      </c>
      <c r="D43" s="40">
        <v>0.14395655366361562</v>
      </c>
      <c r="E43" s="40">
        <v>2.8244644508618629E-2</v>
      </c>
      <c r="F43" s="40">
        <v>3.8611685909173382E-2</v>
      </c>
      <c r="G43" s="40">
        <v>0.23961306657297188</v>
      </c>
      <c r="H43" s="40">
        <v>9.2602018258296739E-2</v>
      </c>
      <c r="I43" s="40">
        <v>2.9967263460856042E-2</v>
      </c>
      <c r="J43" s="40">
        <v>3.7919610250446989E-2</v>
      </c>
      <c r="K43" s="40">
        <v>6.1989171421311037E-2</v>
      </c>
      <c r="L43" s="40">
        <v>7.829815776814332E-2</v>
      </c>
      <c r="M43" s="40">
        <v>0.12674369481315517</v>
      </c>
      <c r="N43" s="40">
        <v>0.13651486735784818</v>
      </c>
      <c r="O43" s="40">
        <v>0.56403478333005752</v>
      </c>
      <c r="P43" s="40">
        <v>0.84923333893131625</v>
      </c>
      <c r="Q43" s="40">
        <v>0.15076666106868367</v>
      </c>
      <c r="S43" t="s">
        <v>79</v>
      </c>
      <c r="T43" s="40">
        <f>(SUM('Valores Correntes'!B42:B45)/SUM('Valores Correntes'!B38:B41)-1)*'PIB Nominal 2'!B39</f>
        <v>-1.3532663194338677E-3</v>
      </c>
      <c r="U43" s="40">
        <f>(SUM('Valores Correntes'!C42:C45)/SUM('Valores Correntes'!C38:C41)-1)*'PIB Nominal 2'!C39</f>
        <v>9.3745576613472048E-3</v>
      </c>
      <c r="V43" s="40">
        <f>(SUM('Valores Correntes'!D42:D45)/SUM('Valores Correntes'!D38:D41)-1)*'PIB Nominal 2'!D39</f>
        <v>7.1867480905182307E-3</v>
      </c>
      <c r="W43" s="40">
        <f>(SUM('Valores Correntes'!E42:E45)/SUM('Valores Correntes'!E38:E41)-1)*'PIB Nominal 2'!E39</f>
        <v>2.0078623174239149E-3</v>
      </c>
      <c r="X43" s="40">
        <f>(SUM('Valores Correntes'!F42:F45)/SUM('Valores Correntes'!F38:F41)-1)*'PIB Nominal 2'!F39</f>
        <v>1.5471083104108062E-3</v>
      </c>
      <c r="Y43" s="40">
        <f>(SUM('Valores Correntes'!G42:G45)/SUM('Valores Correntes'!G38:G41)-1)*'PIB Nominal 2'!G39</f>
        <v>2.0116276379700097E-2</v>
      </c>
      <c r="Z43" s="40">
        <f>(SUM('Valores Correntes'!H42:H45)/SUM('Valores Correntes'!H38:H41)-1)*'PIB Nominal 2'!H39</f>
        <v>1.6937482784635274E-2</v>
      </c>
      <c r="AA43" s="40">
        <f>(SUM('Valores Correntes'!I42:I45)/SUM('Valores Correntes'!I38:I41)-1)*'PIB Nominal 2'!I39</f>
        <v>3.877753413918879E-3</v>
      </c>
      <c r="AB43" s="40">
        <f>(SUM('Valores Correntes'!J42:J45)/SUM('Valores Correntes'!J38:J41)-1)*'PIB Nominal 2'!J39</f>
        <v>3.0370650619095663E-3</v>
      </c>
      <c r="AC43" s="40">
        <f>(SUM('Valores Correntes'!K42:K45)/SUM('Valores Correntes'!K38:K41)-1)*'PIB Nominal 2'!K39</f>
        <v>1.3386112441801918E-2</v>
      </c>
      <c r="AD43" s="40">
        <f>(SUM('Valores Correntes'!L42:L45)/SUM('Valores Correntes'!L38:L41)-1)*'PIB Nominal 2'!L39</f>
        <v>5.6081220473363528E-3</v>
      </c>
      <c r="AE43" s="40">
        <f>(SUM('Valores Correntes'!M42:M45)/SUM('Valores Correntes'!M38:M41)-1)*'PIB Nominal 2'!M39</f>
        <v>1.2541706580604228E-2</v>
      </c>
      <c r="AF43" s="40">
        <f>(SUM('Valores Correntes'!N42:N45)/SUM('Valores Correntes'!N38:N41)-1)*'PIB Nominal 2'!N39</f>
        <v>1.7838234017845823E-2</v>
      </c>
      <c r="AG43" s="40">
        <f>(SUM('Valores Correntes'!O42:O45)/SUM('Valores Correntes'!O38:O41)-1)*'PIB Nominal 2'!O39</f>
        <v>7.3226476348051864E-2</v>
      </c>
      <c r="AH43" s="40">
        <f>(SUM('Valores Correntes'!P42:P45)/SUM('Valores Correntes'!P38:P41)-1)*'PIB Nominal 2'!P39</f>
        <v>9.1989486408317916E-2</v>
      </c>
      <c r="AI43" s="40">
        <f>(SUM('Valores Correntes'!Q42:Q45)/SUM('Valores Correntes'!Q38:Q41)-1)*'PIB Nominal 2'!Q39</f>
        <v>1.3574597708917519E-2</v>
      </c>
      <c r="AJ43" s="39">
        <f>SUM('Valores Correntes'!R42:R45)/SUM('Valores Correntes'!R38:R41)-1</f>
        <v>0.10556408411723606</v>
      </c>
      <c r="AL43" s="41">
        <f t="shared" si="0"/>
        <v>4.5796699765787707E-16</v>
      </c>
    </row>
    <row r="44" spans="1:38" x14ac:dyDescent="0.3">
      <c r="A44" t="s">
        <v>78</v>
      </c>
      <c r="B44" s="40">
        <v>4.4225638742810103E-2</v>
      </c>
      <c r="C44" s="40">
        <v>2.940328487326976E-2</v>
      </c>
      <c r="D44" s="40">
        <v>0.14187548294693791</v>
      </c>
      <c r="E44" s="40">
        <v>2.7891150032529951E-2</v>
      </c>
      <c r="F44" s="40">
        <v>3.7985990624547057E-2</v>
      </c>
      <c r="G44" s="40">
        <v>0.23715590847728468</v>
      </c>
      <c r="H44" s="40">
        <v>9.3243620822538578E-2</v>
      </c>
      <c r="I44" s="40">
        <v>2.9995476725448025E-2</v>
      </c>
      <c r="J44" s="40">
        <v>3.7540049818297769E-2</v>
      </c>
      <c r="K44" s="40">
        <v>6.3257089170301303E-2</v>
      </c>
      <c r="L44" s="40">
        <v>7.7779479938063931E-2</v>
      </c>
      <c r="M44" s="40">
        <v>0.1290981663284598</v>
      </c>
      <c r="N44" s="40">
        <v>0.13739708477813778</v>
      </c>
      <c r="O44" s="40">
        <v>0.56831096758124711</v>
      </c>
      <c r="P44" s="40">
        <v>0.849692514801342</v>
      </c>
      <c r="Q44" s="40">
        <v>0.15030748519865808</v>
      </c>
      <c r="S44" t="s">
        <v>78</v>
      </c>
      <c r="T44" s="40">
        <f>(SUM('Valores Correntes'!B43:B46)/SUM('Valores Correntes'!B39:B42)-1)*'PIB Nominal 2'!B40</f>
        <v>1.7976295815926603E-3</v>
      </c>
      <c r="U44" s="40">
        <f>(SUM('Valores Correntes'!C43:C46)/SUM('Valores Correntes'!C39:C42)-1)*'PIB Nominal 2'!C40</f>
        <v>8.6610082191940496E-3</v>
      </c>
      <c r="V44" s="40">
        <f>(SUM('Valores Correntes'!D43:D46)/SUM('Valores Correntes'!D39:D42)-1)*'PIB Nominal 2'!D40</f>
        <v>3.3473590996442922E-3</v>
      </c>
      <c r="W44" s="40">
        <f>(SUM('Valores Correntes'!E43:E46)/SUM('Valores Correntes'!E39:E42)-1)*'PIB Nominal 2'!E40</f>
        <v>1.4179494117153792E-3</v>
      </c>
      <c r="X44" s="40">
        <f>(SUM('Valores Correntes'!F43:F46)/SUM('Valores Correntes'!F39:F42)-1)*'PIB Nominal 2'!F40</f>
        <v>1.1519739498716177E-3</v>
      </c>
      <c r="Y44" s="40">
        <f>(SUM('Valores Correntes'!G43:G46)/SUM('Valores Correntes'!G39:G42)-1)*'PIB Nominal 2'!G40</f>
        <v>1.4578290680425154E-2</v>
      </c>
      <c r="Z44" s="40">
        <f>(SUM('Valores Correntes'!H43:H46)/SUM('Valores Correntes'!H39:H42)-1)*'PIB Nominal 2'!H40</f>
        <v>1.4942587238695352E-2</v>
      </c>
      <c r="AA44" s="40">
        <f>(SUM('Valores Correntes'!I43:I46)/SUM('Valores Correntes'!I39:I42)-1)*'PIB Nominal 2'!I40</f>
        <v>3.726331663407861E-3</v>
      </c>
      <c r="AB44" s="40">
        <f>(SUM('Valores Correntes'!J43:J46)/SUM('Valores Correntes'!J39:J42)-1)*'PIB Nominal 2'!J40</f>
        <v>2.0420610715725005E-3</v>
      </c>
      <c r="AC44" s="40">
        <f>(SUM('Valores Correntes'!K43:K46)/SUM('Valores Correntes'!K39:K42)-1)*'PIB Nominal 2'!K40</f>
        <v>1.2909284337416617E-2</v>
      </c>
      <c r="AD44" s="40">
        <f>(SUM('Valores Correntes'!L43:L46)/SUM('Valores Correntes'!L39:L42)-1)*'PIB Nominal 2'!L40</f>
        <v>4.6795260562464327E-3</v>
      </c>
      <c r="AE44" s="40">
        <f>(SUM('Valores Correntes'!M43:M46)/SUM('Valores Correntes'!M39:M42)-1)*'PIB Nominal 2'!M40</f>
        <v>1.5144560871187037E-2</v>
      </c>
      <c r="AF44" s="40">
        <f>(SUM('Valores Correntes'!N43:N46)/SUM('Valores Correntes'!N39:N42)-1)*'PIB Nominal 2'!N40</f>
        <v>1.7344251450583745E-2</v>
      </c>
      <c r="AG44" s="40">
        <f>(SUM('Valores Correntes'!O43:O46)/SUM('Valores Correntes'!O39:O42)-1)*'PIB Nominal 2'!O40</f>
        <v>7.0788602689109248E-2</v>
      </c>
      <c r="AH44" s="40">
        <f>(SUM('Valores Correntes'!P43:P46)/SUM('Valores Correntes'!P39:P42)-1)*'PIB Nominal 2'!P40</f>
        <v>8.7164522951127393E-2</v>
      </c>
      <c r="AI44" s="40">
        <f>(SUM('Valores Correntes'!Q43:Q46)/SUM('Valores Correntes'!Q39:Q42)-1)*'PIB Nominal 2'!Q40</f>
        <v>1.2099644293175766E-2</v>
      </c>
      <c r="AJ44" s="39">
        <f>SUM('Valores Correntes'!R43:R46)/SUM('Valores Correntes'!R39:R42)-1</f>
        <v>9.9264167244303092E-2</v>
      </c>
      <c r="AL44" s="41">
        <f t="shared" si="0"/>
        <v>2.6367796834847468E-16</v>
      </c>
    </row>
    <row r="45" spans="1:38" x14ac:dyDescent="0.3">
      <c r="A45" t="s">
        <v>77</v>
      </c>
      <c r="B45" s="40">
        <v>4.3932689369839496E-2</v>
      </c>
      <c r="C45" s="40">
        <v>3.0434687952583923E-2</v>
      </c>
      <c r="D45" s="40">
        <v>0.14114131061124716</v>
      </c>
      <c r="E45" s="40">
        <v>2.7661760925343552E-2</v>
      </c>
      <c r="F45" s="40">
        <v>3.7517290061127077E-2</v>
      </c>
      <c r="G45" s="40">
        <v>0.23675504955030169</v>
      </c>
      <c r="H45" s="40">
        <v>9.4079092097668779E-2</v>
      </c>
      <c r="I45" s="40">
        <v>2.976542633536965E-2</v>
      </c>
      <c r="J45" s="40">
        <v>3.7233488520130732E-2</v>
      </c>
      <c r="K45" s="40">
        <v>6.1851172617469433E-2</v>
      </c>
      <c r="L45" s="40">
        <v>7.6879261019739145E-2</v>
      </c>
      <c r="M45" s="40">
        <v>0.13189764159549208</v>
      </c>
      <c r="N45" s="40">
        <v>0.13822877481711818</v>
      </c>
      <c r="O45" s="40">
        <v>0.56993485700298796</v>
      </c>
      <c r="P45" s="40">
        <v>0.85062259592312928</v>
      </c>
      <c r="Q45" s="40">
        <v>0.14937740407687081</v>
      </c>
      <c r="S45" t="s">
        <v>77</v>
      </c>
      <c r="T45" s="40">
        <f>(SUM('Valores Correntes'!B44:B47)/SUM('Valores Correntes'!B40:B43)-1)*'PIB Nominal 2'!B41</f>
        <v>2.1549602887459282E-3</v>
      </c>
      <c r="U45" s="40">
        <f>(SUM('Valores Correntes'!C44:C47)/SUM('Valores Correntes'!C40:C43)-1)*'PIB Nominal 2'!C41</f>
        <v>8.910288077479251E-3</v>
      </c>
      <c r="V45" s="40">
        <f>(SUM('Valores Correntes'!D44:D47)/SUM('Valores Correntes'!D40:D43)-1)*'PIB Nominal 2'!D41</f>
        <v>5.0742876164130051E-3</v>
      </c>
      <c r="W45" s="40">
        <f>(SUM('Valores Correntes'!E44:E47)/SUM('Valores Correntes'!E40:E43)-1)*'PIB Nominal 2'!E41</f>
        <v>1.4533471328368101E-3</v>
      </c>
      <c r="X45" s="40">
        <f>(SUM('Valores Correntes'!F44:F47)/SUM('Valores Correntes'!F40:F43)-1)*'PIB Nominal 2'!F41</f>
        <v>1.8188216354858696E-3</v>
      </c>
      <c r="Y45" s="40">
        <f>(SUM('Valores Correntes'!G44:G47)/SUM('Valores Correntes'!G40:G43)-1)*'PIB Nominal 2'!G41</f>
        <v>1.725674446221483E-2</v>
      </c>
      <c r="Z45" s="40">
        <f>(SUM('Valores Correntes'!H44:H47)/SUM('Valores Correntes'!H40:H43)-1)*'PIB Nominal 2'!H41</f>
        <v>1.4724656009282928E-2</v>
      </c>
      <c r="AA45" s="40">
        <f>(SUM('Valores Correntes'!I44:I47)/SUM('Valores Correntes'!I40:I43)-1)*'PIB Nominal 2'!I41</f>
        <v>3.4986314946508406E-3</v>
      </c>
      <c r="AB45" s="40">
        <f>(SUM('Valores Correntes'!J44:J47)/SUM('Valores Correntes'!J40:J43)-1)*'PIB Nominal 2'!J41</f>
        <v>1.626508217240298E-3</v>
      </c>
      <c r="AC45" s="40">
        <f>(SUM('Valores Correntes'!K44:K47)/SUM('Valores Correntes'!K40:K43)-1)*'PIB Nominal 2'!K41</f>
        <v>9.4083561230756813E-3</v>
      </c>
      <c r="AD45" s="40">
        <f>(SUM('Valores Correntes'!L44:L47)/SUM('Valores Correntes'!L40:L43)-1)*'PIB Nominal 2'!L41</f>
        <v>4.2459196898917174E-3</v>
      </c>
      <c r="AE45" s="40">
        <f>(SUM('Valores Correntes'!M44:M47)/SUM('Valores Correntes'!M40:M43)-1)*'PIB Nominal 2'!M41</f>
        <v>1.9789371561786923E-2</v>
      </c>
      <c r="AF45" s="40">
        <f>(SUM('Valores Correntes'!N44:N47)/SUM('Valores Correntes'!N40:N43)-1)*'PIB Nominal 2'!N41</f>
        <v>1.8834119105931323E-2</v>
      </c>
      <c r="AG45" s="40">
        <f>(SUM('Valores Correntes'!O44:O47)/SUM('Valores Correntes'!O40:O43)-1)*'PIB Nominal 2'!O41</f>
        <v>7.2127562201859577E-2</v>
      </c>
      <c r="AH45" s="40">
        <f>(SUM('Valores Correntes'!P44:P47)/SUM('Valores Correntes'!P40:P43)-1)*'PIB Nominal 2'!P41</f>
        <v>9.1539266952820414E-2</v>
      </c>
      <c r="AI45" s="40">
        <f>(SUM('Valores Correntes'!Q44:Q47)/SUM('Valores Correntes'!Q40:Q43)-1)*'PIB Nominal 2'!Q41</f>
        <v>1.371154989075081E-2</v>
      </c>
      <c r="AJ45" s="39">
        <f>SUM('Valores Correntes'!R44:R47)/SUM('Valores Correntes'!R40:R43)-1</f>
        <v>0.10525081684357107</v>
      </c>
      <c r="AL45" s="41">
        <f t="shared" si="0"/>
        <v>0</v>
      </c>
    </row>
    <row r="46" spans="1:38" x14ac:dyDescent="0.3">
      <c r="A46" t="s">
        <v>76</v>
      </c>
      <c r="B46" s="40">
        <v>4.3700437789580777E-2</v>
      </c>
      <c r="C46" s="40">
        <v>2.9887588860197063E-2</v>
      </c>
      <c r="D46" s="40">
        <v>0.14108945872190984</v>
      </c>
      <c r="E46" s="40">
        <v>2.7482923180866734E-2</v>
      </c>
      <c r="F46" s="40">
        <v>3.6980245955106711E-2</v>
      </c>
      <c r="G46" s="40">
        <v>0.23544021671808035</v>
      </c>
      <c r="H46" s="40">
        <v>9.4886648897006931E-2</v>
      </c>
      <c r="I46" s="40">
        <v>2.9313593854014802E-2</v>
      </c>
      <c r="J46" s="40">
        <v>3.6930085870468837E-2</v>
      </c>
      <c r="K46" s="40">
        <v>6.1203965749361509E-2</v>
      </c>
      <c r="L46" s="40">
        <v>7.5941323786152343E-2</v>
      </c>
      <c r="M46" s="40">
        <v>0.13464260299593989</v>
      </c>
      <c r="N46" s="40">
        <v>0.13846305098477188</v>
      </c>
      <c r="O46" s="40">
        <v>0.57138127213771617</v>
      </c>
      <c r="P46" s="40">
        <v>0.8505219266453774</v>
      </c>
      <c r="Q46" s="40">
        <v>0.14947807335462271</v>
      </c>
      <c r="S46" t="s">
        <v>76</v>
      </c>
      <c r="T46" s="40">
        <f>(SUM('Valores Correntes'!B45:B48)/SUM('Valores Correntes'!B41:B44)-1)*'PIB Nominal 2'!B42</f>
        <v>1.9978336256182821E-3</v>
      </c>
      <c r="U46" s="40">
        <f>(SUM('Valores Correntes'!C45:C48)/SUM('Valores Correntes'!C41:C44)-1)*'PIB Nominal 2'!C42</f>
        <v>6.4450568837611955E-3</v>
      </c>
      <c r="V46" s="40">
        <f>(SUM('Valores Correntes'!D45:D48)/SUM('Valores Correntes'!D41:D44)-1)*'PIB Nominal 2'!D42</f>
        <v>9.2330608284310559E-3</v>
      </c>
      <c r="W46" s="40">
        <f>(SUM('Valores Correntes'!E45:E48)/SUM('Valores Correntes'!E41:E44)-1)*'PIB Nominal 2'!E42</f>
        <v>1.8581103039328176E-3</v>
      </c>
      <c r="X46" s="40">
        <f>(SUM('Valores Correntes'!F45:F48)/SUM('Valores Correntes'!F41:F44)-1)*'PIB Nominal 2'!F42</f>
        <v>2.0875983245226201E-3</v>
      </c>
      <c r="Y46" s="40">
        <f>(SUM('Valores Correntes'!G45:G48)/SUM('Valores Correntes'!G41:G44)-1)*'PIB Nominal 2'!G42</f>
        <v>1.9623826340647705E-2</v>
      </c>
      <c r="Z46" s="40">
        <f>(SUM('Valores Correntes'!H45:H48)/SUM('Valores Correntes'!H41:H44)-1)*'PIB Nominal 2'!H42</f>
        <v>1.399565700005029E-2</v>
      </c>
      <c r="AA46" s="40">
        <f>(SUM('Valores Correntes'!I45:I48)/SUM('Valores Correntes'!I41:I44)-1)*'PIB Nominal 2'!I42</f>
        <v>2.9270159363603411E-3</v>
      </c>
      <c r="AB46" s="40">
        <f>(SUM('Valores Correntes'!J45:J48)/SUM('Valores Correntes'!J41:J44)-1)*'PIB Nominal 2'!J42</f>
        <v>2.279832513052945E-3</v>
      </c>
      <c r="AC46" s="40">
        <f>(SUM('Valores Correntes'!K45:K48)/SUM('Valores Correntes'!K41:K44)-1)*'PIB Nominal 2'!K42</f>
        <v>7.3473413224548366E-3</v>
      </c>
      <c r="AD46" s="40">
        <f>(SUM('Valores Correntes'!L45:L48)/SUM('Valores Correntes'!L41:L44)-1)*'PIB Nominal 2'!L42</f>
        <v>5.1408169645653515E-3</v>
      </c>
      <c r="AE46" s="40">
        <f>(SUM('Valores Correntes'!M45:M48)/SUM('Valores Correntes'!M41:M44)-1)*'PIB Nominal 2'!M42</f>
        <v>2.407775881963296E-2</v>
      </c>
      <c r="AF46" s="40">
        <f>(SUM('Valores Correntes'!N45:N48)/SUM('Valores Correntes'!N41:N44)-1)*'PIB Nominal 2'!N42</f>
        <v>1.7732492831084332E-2</v>
      </c>
      <c r="AG46" s="40">
        <f>(SUM('Valores Correntes'!O45:O48)/SUM('Valores Correntes'!O41:O44)-1)*'PIB Nominal 2'!O42</f>
        <v>7.3500915387200952E-2</v>
      </c>
      <c r="AH46" s="40">
        <f>(SUM('Valores Correntes'!P45:P48)/SUM('Valores Correntes'!P41:P44)-1)*'PIB Nominal 2'!P42</f>
        <v>9.512257535346709E-2</v>
      </c>
      <c r="AI46" s="40">
        <f>(SUM('Valores Correntes'!Q45:Q48)/SUM('Valores Correntes'!Q41:Q44)-1)*'PIB Nominal 2'!Q42</f>
        <v>1.4924012413251165E-2</v>
      </c>
      <c r="AJ46" s="39">
        <f>SUM('Valores Correntes'!R45:R48)/SUM('Valores Correntes'!R41:R44)-1</f>
        <v>0.11004658776671805</v>
      </c>
      <c r="AL46" s="41">
        <f t="shared" si="0"/>
        <v>0</v>
      </c>
    </row>
    <row r="47" spans="1:38" x14ac:dyDescent="0.3">
      <c r="A47" t="s">
        <v>75</v>
      </c>
      <c r="B47" s="40">
        <v>4.4870295612301374E-2</v>
      </c>
      <c r="C47" s="40">
        <v>2.8159964171983257E-2</v>
      </c>
      <c r="D47" s="40">
        <v>0.14104606768060618</v>
      </c>
      <c r="E47" s="40">
        <v>2.7066439418147851E-2</v>
      </c>
      <c r="F47" s="40">
        <v>3.7072244877749169E-2</v>
      </c>
      <c r="G47" s="40">
        <v>0.2333447161484864</v>
      </c>
      <c r="H47" s="40">
        <v>9.5265554198389571E-2</v>
      </c>
      <c r="I47" s="40">
        <v>2.9159849914508706E-2</v>
      </c>
      <c r="J47" s="40">
        <v>3.6859539086610577E-2</v>
      </c>
      <c r="K47" s="40">
        <v>6.3096093097504913E-2</v>
      </c>
      <c r="L47" s="40">
        <v>7.5381885188567213E-2</v>
      </c>
      <c r="M47" s="40">
        <v>0.13476504572071732</v>
      </c>
      <c r="N47" s="40">
        <v>0.13936933686107847</v>
      </c>
      <c r="O47" s="40">
        <v>0.57389730406737682</v>
      </c>
      <c r="P47" s="40">
        <v>0.8521123158281646</v>
      </c>
      <c r="Q47" s="40">
        <v>0.14788768417183537</v>
      </c>
      <c r="S47" t="s">
        <v>75</v>
      </c>
      <c r="T47" s="40">
        <f>(SUM('Valores Correntes'!B46:B49)/SUM('Valores Correntes'!B42:B45)-1)*'PIB Nominal 2'!B43</f>
        <v>4.5571341412152791E-3</v>
      </c>
      <c r="U47" s="40">
        <f>(SUM('Valores Correntes'!C46:C49)/SUM('Valores Correntes'!C42:C45)-1)*'PIB Nominal 2'!C43</f>
        <v>2.6686200352309462E-3</v>
      </c>
      <c r="V47" s="40">
        <f>(SUM('Valores Correntes'!D46:D49)/SUM('Valores Correntes'!D42:D45)-1)*'PIB Nominal 2'!D43</f>
        <v>1.3662640164690584E-2</v>
      </c>
      <c r="W47" s="40">
        <f>(SUM('Valores Correntes'!E46:E49)/SUM('Valores Correntes'!E42:E45)-1)*'PIB Nominal 2'!E43</f>
        <v>2.0021424528710746E-3</v>
      </c>
      <c r="X47" s="40">
        <f>(SUM('Valores Correntes'!F46:F49)/SUM('Valores Correntes'!F42:F45)-1)*'PIB Nominal 2'!F43</f>
        <v>2.8166037774864246E-3</v>
      </c>
      <c r="Y47" s="40">
        <f>(SUM('Valores Correntes'!G46:G49)/SUM('Valores Correntes'!G42:G45)-1)*'PIB Nominal 2'!G43</f>
        <v>2.1150006430278982E-2</v>
      </c>
      <c r="Z47" s="40">
        <f>(SUM('Valores Correntes'!H46:H49)/SUM('Valores Correntes'!H42:H45)-1)*'PIB Nominal 2'!H43</f>
        <v>1.3857382555056301E-2</v>
      </c>
      <c r="AA47" s="40">
        <f>(SUM('Valores Correntes'!I46:I49)/SUM('Valores Correntes'!I42:I45)-1)*'PIB Nominal 2'!I43</f>
        <v>2.6189128945676961E-3</v>
      </c>
      <c r="AB47" s="40">
        <f>(SUM('Valores Correntes'!J46:J49)/SUM('Valores Correntes'!J42:J45)-1)*'PIB Nominal 2'!J43</f>
        <v>3.2709803931044545E-3</v>
      </c>
      <c r="AC47" s="40">
        <f>(SUM('Valores Correntes'!K46:K49)/SUM('Valores Correntes'!K42:K45)-1)*'PIB Nominal 2'!K43</f>
        <v>8.5208079867284073E-3</v>
      </c>
      <c r="AD47" s="40">
        <f>(SUM('Valores Correntes'!L46:L49)/SUM('Valores Correntes'!L42:L45)-1)*'PIB Nominal 2'!L43</f>
        <v>5.9412128719899086E-3</v>
      </c>
      <c r="AE47" s="40">
        <f>(SUM('Valores Correntes'!M46:M49)/SUM('Valores Correntes'!M42:M45)-1)*'PIB Nominal 2'!M43</f>
        <v>2.3856447481028071E-2</v>
      </c>
      <c r="AF47" s="40">
        <f>(SUM('Valores Correntes'!N46:N49)/SUM('Valores Correntes'!N42:N45)-1)*'PIB Nominal 2'!N43</f>
        <v>1.923057724520847E-2</v>
      </c>
      <c r="AG47" s="40">
        <f>(SUM('Valores Correntes'!O46:O49)/SUM('Valores Correntes'!O42:O45)-1)*'PIB Nominal 2'!O43</f>
        <v>7.7296321427683307E-2</v>
      </c>
      <c r="AH47" s="40">
        <f>(SUM('Valores Correntes'!P46:P49)/SUM('Valores Correntes'!P42:P45)-1)*'PIB Nominal 2'!P43</f>
        <v>0.10300346199917763</v>
      </c>
      <c r="AI47" s="40">
        <f>(SUM('Valores Correntes'!Q46:Q49)/SUM('Valores Correntes'!Q42:Q45)-1)*'PIB Nominal 2'!Q43</f>
        <v>1.4498049529873243E-2</v>
      </c>
      <c r="AJ47" s="39">
        <f>SUM('Valores Correntes'!R46:R49)/SUM('Valores Correntes'!R42:R45)-1</f>
        <v>0.11750151152905075</v>
      </c>
      <c r="AL47" s="41">
        <f t="shared" si="0"/>
        <v>0</v>
      </c>
    </row>
    <row r="48" spans="1:38" x14ac:dyDescent="0.3">
      <c r="A48" t="s">
        <v>74</v>
      </c>
      <c r="B48" s="40">
        <v>4.5855791970680827E-2</v>
      </c>
      <c r="C48" s="40">
        <v>2.6765299992149206E-2</v>
      </c>
      <c r="D48" s="40">
        <v>0.14046947983348332</v>
      </c>
      <c r="E48" s="40">
        <v>2.6738953724102784E-2</v>
      </c>
      <c r="F48" s="40">
        <v>3.7611807139614498E-2</v>
      </c>
      <c r="G48" s="40">
        <v>0.23158554068934978</v>
      </c>
      <c r="H48" s="40">
        <v>9.6283434755492572E-2</v>
      </c>
      <c r="I48" s="40">
        <v>2.9341142006404284E-2</v>
      </c>
      <c r="J48" s="40">
        <v>3.6721912542213193E-2</v>
      </c>
      <c r="K48" s="40">
        <v>6.4325905506638553E-2</v>
      </c>
      <c r="L48" s="40">
        <v>7.5120721025476289E-2</v>
      </c>
      <c r="M48" s="40">
        <v>0.13395623248223582</v>
      </c>
      <c r="N48" s="40">
        <v>0.13984065739702395</v>
      </c>
      <c r="O48" s="40">
        <v>0.57559000571548458</v>
      </c>
      <c r="P48" s="40">
        <v>0.85303133837551515</v>
      </c>
      <c r="Q48" s="40">
        <v>0.14696866162448469</v>
      </c>
      <c r="S48" t="s">
        <v>74</v>
      </c>
      <c r="T48" s="40">
        <f>(SUM('Valores Correntes'!B47:B50)/SUM('Valores Correntes'!B43:B46)-1)*'PIB Nominal 2'!B44</f>
        <v>7.7612371521721801E-3</v>
      </c>
      <c r="U48" s="40">
        <f>(SUM('Valores Correntes'!C47:C50)/SUM('Valores Correntes'!C43:C46)-1)*'PIB Nominal 2'!C44</f>
        <v>9.4063176595193983E-4</v>
      </c>
      <c r="V48" s="40">
        <f>(SUM('Valores Correntes'!D47:D50)/SUM('Valores Correntes'!D43:D46)-1)*'PIB Nominal 2'!D44</f>
        <v>1.7375270366953476E-2</v>
      </c>
      <c r="W48" s="40">
        <f>(SUM('Valores Correntes'!E47:E50)/SUM('Valores Correntes'!E43:E46)-1)*'PIB Nominal 2'!E44</f>
        <v>2.4228977480729498E-3</v>
      </c>
      <c r="X48" s="40">
        <f>(SUM('Valores Correntes'!F47:F50)/SUM('Valores Correntes'!F43:F46)-1)*'PIB Nominal 2'!F44</f>
        <v>4.6546500867361692E-3</v>
      </c>
      <c r="Y48" s="40">
        <f>(SUM('Valores Correntes'!G47:G50)/SUM('Valores Correntes'!G43:G46)-1)*'PIB Nominal 2'!G44</f>
        <v>2.5393449967714508E-2</v>
      </c>
      <c r="Z48" s="40">
        <f>(SUM('Valores Correntes'!H47:H50)/SUM('Valores Correntes'!H43:H46)-1)*'PIB Nominal 2'!H44</f>
        <v>1.591325463992874E-2</v>
      </c>
      <c r="AA48" s="40">
        <f>(SUM('Valores Correntes'!I47:I50)/SUM('Valores Correntes'!I43:I46)-1)*'PIB Nominal 2'!I44</f>
        <v>3.268681247862486E-3</v>
      </c>
      <c r="AB48" s="40">
        <f>(SUM('Valores Correntes'!J47:J50)/SUM('Valores Correntes'!J43:J46)-1)*'PIB Nominal 2'!J44</f>
        <v>4.0917141948292827E-3</v>
      </c>
      <c r="AC48" s="40">
        <f>(SUM('Valores Correntes'!K47:K50)/SUM('Valores Correntes'!K43:K46)-1)*'PIB Nominal 2'!K44</f>
        <v>9.6694207140797205E-3</v>
      </c>
      <c r="AD48" s="40">
        <f>(SUM('Valores Correntes'!L47:L50)/SUM('Valores Correntes'!L43:L46)-1)*'PIB Nominal 2'!L44</f>
        <v>7.3851510335258266E-3</v>
      </c>
      <c r="AE48" s="40">
        <f>(SUM('Valores Correntes'!M47:M50)/SUM('Valores Correntes'!M43:M46)-1)*'PIB Nominal 2'!M44</f>
        <v>2.276849509276245E-2</v>
      </c>
      <c r="AF48" s="40">
        <f>(SUM('Valores Correntes'!N47:N50)/SUM('Valores Correntes'!N43:N46)-1)*'PIB Nominal 2'!N44</f>
        <v>2.1140770283225439E-2</v>
      </c>
      <c r="AG48" s="40">
        <f>(SUM('Valores Correntes'!O47:O50)/SUM('Valores Correntes'!O43:O46)-1)*'PIB Nominal 2'!O44</f>
        <v>8.4237487206213935E-2</v>
      </c>
      <c r="AH48" s="40">
        <f>(SUM('Valores Correntes'!P47:P50)/SUM('Valores Correntes'!P43:P46)-1)*'PIB Nominal 2'!P44</f>
        <v>0.11739217432610052</v>
      </c>
      <c r="AI48" s="40">
        <f>(SUM('Valores Correntes'!Q47:Q50)/SUM('Valores Correntes'!Q43:Q46)-1)*'PIB Nominal 2'!Q44</f>
        <v>1.6311413831781928E-2</v>
      </c>
      <c r="AJ48" s="39">
        <f>SUM('Valores Correntes'!R47:R50)/SUM('Valores Correntes'!R43:R46)-1</f>
        <v>0.13370358815788252</v>
      </c>
      <c r="AL48" s="41">
        <f t="shared" si="0"/>
        <v>0</v>
      </c>
    </row>
    <row r="49" spans="1:38" x14ac:dyDescent="0.3">
      <c r="A49" t="s">
        <v>73</v>
      </c>
      <c r="B49" s="40">
        <v>4.5012580905909698E-2</v>
      </c>
      <c r="C49" s="40">
        <v>2.491514637175327E-2</v>
      </c>
      <c r="D49" s="40">
        <v>0.14214798972288564</v>
      </c>
      <c r="E49" s="40">
        <v>2.6174530792643595E-2</v>
      </c>
      <c r="F49" s="40">
        <v>3.8311399488910027E-2</v>
      </c>
      <c r="G49" s="40">
        <v>0.23154906637619252</v>
      </c>
      <c r="H49" s="40">
        <v>9.7983610514073519E-2</v>
      </c>
      <c r="I49" s="40">
        <v>3.0148449471773149E-2</v>
      </c>
      <c r="J49" s="40">
        <v>3.6679384039875383E-2</v>
      </c>
      <c r="K49" s="40">
        <v>6.3992648170807132E-2</v>
      </c>
      <c r="L49" s="40">
        <v>7.4953855754375007E-2</v>
      </c>
      <c r="M49" s="40">
        <v>0.13269016990223248</v>
      </c>
      <c r="N49" s="40">
        <v>0.13945970263192325</v>
      </c>
      <c r="O49" s="40">
        <v>0.57590782048505995</v>
      </c>
      <c r="P49" s="40">
        <v>0.85246946776716226</v>
      </c>
      <c r="Q49" s="40">
        <v>0.14753053223283794</v>
      </c>
      <c r="S49" t="s">
        <v>73</v>
      </c>
      <c r="T49" s="40">
        <f>(SUM('Valores Correntes'!B48:B51)/SUM('Valores Correntes'!B44:B47)-1)*'PIB Nominal 2'!B45</f>
        <v>7.1044087182878142E-3</v>
      </c>
      <c r="U49" s="40">
        <f>(SUM('Valores Correntes'!C48:C51)/SUM('Valores Correntes'!C44:C47)-1)*'PIB Nominal 2'!C45</f>
        <v>-2.1848799286171587E-3</v>
      </c>
      <c r="V49" s="40">
        <f>(SUM('Valores Correntes'!D48:D51)/SUM('Valores Correntes'!D44:D47)-1)*'PIB Nominal 2'!D45</f>
        <v>2.0031871386067341E-2</v>
      </c>
      <c r="W49" s="40">
        <f>(SUM('Valores Correntes'!E48:E51)/SUM('Valores Correntes'!E44:E47)-1)*'PIB Nominal 2'!E45</f>
        <v>2.0159884635939148E-3</v>
      </c>
      <c r="X49" s="40">
        <f>(SUM('Valores Correntes'!F48:F51)/SUM('Valores Correntes'!F44:F47)-1)*'PIB Nominal 2'!F45</f>
        <v>5.9217355236560456E-3</v>
      </c>
      <c r="Y49" s="40">
        <f>(SUM('Valores Correntes'!G48:G51)/SUM('Valores Correntes'!G44:G47)-1)*'PIB Nominal 2'!G45</f>
        <v>2.5784715444700127E-2</v>
      </c>
      <c r="Z49" s="40">
        <f>(SUM('Valores Correntes'!H48:H51)/SUM('Valores Correntes'!H44:H47)-1)*'PIB Nominal 2'!H45</f>
        <v>1.7018717452262598E-2</v>
      </c>
      <c r="AA49" s="40">
        <f>(SUM('Valores Correntes'!I48:I51)/SUM('Valores Correntes'!I44:I47)-1)*'PIB Nominal 2'!I45</f>
        <v>4.4181139533371024E-3</v>
      </c>
      <c r="AB49" s="40">
        <f>(SUM('Valores Correntes'!J48:J51)/SUM('Valores Correntes'!J44:J47)-1)*'PIB Nominal 2'!J45</f>
        <v>4.3550914586155025E-3</v>
      </c>
      <c r="AC49" s="40">
        <f>(SUM('Valores Correntes'!K48:K51)/SUM('Valores Correntes'!K44:K47)-1)*'PIB Nominal 2'!K45</f>
        <v>1.0706299002286351E-2</v>
      </c>
      <c r="AD49" s="40">
        <f>(SUM('Valores Correntes'!L48:L51)/SUM('Valores Correntes'!L44:L47)-1)*'PIB Nominal 2'!L45</f>
        <v>8.106474328689689E-3</v>
      </c>
      <c r="AE49" s="40">
        <f>(SUM('Valores Correntes'!M48:M51)/SUM('Valores Correntes'!M44:M47)-1)*'PIB Nominal 2'!M45</f>
        <v>1.8551878968244485E-2</v>
      </c>
      <c r="AF49" s="40">
        <f>(SUM('Valores Correntes'!N48:N51)/SUM('Valores Correntes'!N44:N47)-1)*'PIB Nominal 2'!N45</f>
        <v>1.9896317752991766E-2</v>
      </c>
      <c r="AG49" s="40">
        <f>(SUM('Valores Correntes'!O48:O51)/SUM('Valores Correntes'!O44:O47)-1)*'PIB Nominal 2'!O45</f>
        <v>8.3052892916427618E-2</v>
      </c>
      <c r="AH49" s="40">
        <f>(SUM('Valores Correntes'!P48:P51)/SUM('Valores Correntes'!P44:P47)-1)*'PIB Nominal 2'!P45</f>
        <v>0.11594201707941547</v>
      </c>
      <c r="AI49" s="40">
        <f>(SUM('Valores Correntes'!Q48:Q51)/SUM('Valores Correntes'!Q44:Q47)-1)*'PIB Nominal 2'!Q45</f>
        <v>1.7898723908326024E-2</v>
      </c>
      <c r="AJ49" s="39">
        <f>SUM('Valores Correntes'!R48:R51)/SUM('Valores Correntes'!R44:R47)-1</f>
        <v>0.13384074098774135</v>
      </c>
      <c r="AL49" s="41">
        <f t="shared" si="0"/>
        <v>-2.4980018054066022E-16</v>
      </c>
    </row>
    <row r="50" spans="1:38" x14ac:dyDescent="0.3">
      <c r="A50" t="s">
        <v>72</v>
      </c>
      <c r="B50" s="40">
        <v>4.4169154361723535E-2</v>
      </c>
      <c r="C50" s="40">
        <v>2.5213495420687741E-2</v>
      </c>
      <c r="D50" s="40">
        <v>0.14154264807293906</v>
      </c>
      <c r="E50" s="40">
        <v>2.557817022021304E-2</v>
      </c>
      <c r="F50" s="40">
        <v>3.8919490371680424E-2</v>
      </c>
      <c r="G50" s="40">
        <v>0.23125380408552026</v>
      </c>
      <c r="H50" s="40">
        <v>9.9548661550474773E-2</v>
      </c>
      <c r="I50" s="40">
        <v>3.1574780385093093E-2</v>
      </c>
      <c r="J50" s="40">
        <v>3.7629551149061038E-2</v>
      </c>
      <c r="K50" s="40">
        <v>6.2558561555725589E-2</v>
      </c>
      <c r="L50" s="40">
        <v>7.5065465596057604E-2</v>
      </c>
      <c r="M50" s="40">
        <v>0.13225529591006799</v>
      </c>
      <c r="N50" s="40">
        <v>0.13863004605070942</v>
      </c>
      <c r="O50" s="40">
        <v>0.57726236219718952</v>
      </c>
      <c r="P50" s="40">
        <v>0.85268532064443336</v>
      </c>
      <c r="Q50" s="40">
        <v>0.14731467935556677</v>
      </c>
      <c r="S50" t="s">
        <v>72</v>
      </c>
      <c r="T50" s="40">
        <f>(SUM('Valores Correntes'!B49:B52)/SUM('Valores Correntes'!B45:B48)-1)*'PIB Nominal 2'!B46</f>
        <v>6.1664270576021283E-3</v>
      </c>
      <c r="U50" s="40">
        <f>(SUM('Valores Correntes'!C49:C52)/SUM('Valores Correntes'!C45:C48)-1)*'PIB Nominal 2'!C46</f>
        <v>-1.4216155664435054E-3</v>
      </c>
      <c r="V50" s="40">
        <f>(SUM('Valores Correntes'!D49:D52)/SUM('Valores Correntes'!D45:D48)-1)*'PIB Nominal 2'!D46</f>
        <v>1.8711837081983929E-2</v>
      </c>
      <c r="W50" s="40">
        <f>(SUM('Valores Correntes'!E49:E52)/SUM('Valores Correntes'!E45:E48)-1)*'PIB Nominal 2'!E46</f>
        <v>1.3947670498282428E-3</v>
      </c>
      <c r="X50" s="40">
        <f>(SUM('Valores Correntes'!F49:F52)/SUM('Valores Correntes'!F45:F48)-1)*'PIB Nominal 2'!F46</f>
        <v>6.9597613719905912E-3</v>
      </c>
      <c r="Y50" s="40">
        <f>(SUM('Valores Correntes'!G49:G52)/SUM('Valores Correntes'!G45:G48)-1)*'PIB Nominal 2'!G46</f>
        <v>2.5644749937359233E-2</v>
      </c>
      <c r="Z50" s="40">
        <f>(SUM('Valores Correntes'!H49:H52)/SUM('Valores Correntes'!H45:H48)-1)*'PIB Nominal 2'!H46</f>
        <v>1.7503541112095393E-2</v>
      </c>
      <c r="AA50" s="40">
        <f>(SUM('Valores Correntes'!I49:I52)/SUM('Valores Correntes'!I45:I48)-1)*'PIB Nominal 2'!I46</f>
        <v>6.334254260718244E-3</v>
      </c>
      <c r="AB50" s="40">
        <f>(SUM('Valores Correntes'!J49:J52)/SUM('Valores Correntes'!J45:J48)-1)*'PIB Nominal 2'!J46</f>
        <v>5.5535832992653208E-3</v>
      </c>
      <c r="AC50" s="40">
        <f>(SUM('Valores Correntes'!K49:K52)/SUM('Valores Correntes'!K45:K48)-1)*'PIB Nominal 2'!K46</f>
        <v>9.4244938445343634E-3</v>
      </c>
      <c r="AD50" s="40">
        <f>(SUM('Valores Correntes'!L49:L52)/SUM('Valores Correntes'!L45:L48)-1)*'PIB Nominal 2'!L46</f>
        <v>8.8073992007958544E-3</v>
      </c>
      <c r="AE50" s="40">
        <f>(SUM('Valores Correntes'!M49:M52)/SUM('Valores Correntes'!M45:M48)-1)*'PIB Nominal 2'!M46</f>
        <v>1.4673295435360568E-2</v>
      </c>
      <c r="AF50" s="40">
        <f>(SUM('Valores Correntes'!N49:N52)/SUM('Valores Correntes'!N45:N48)-1)*'PIB Nominal 2'!N46</f>
        <v>1.8049924417814313E-2</v>
      </c>
      <c r="AG50" s="40">
        <f>(SUM('Valores Correntes'!O49:O52)/SUM('Valores Correntes'!O45:O48)-1)*'PIB Nominal 2'!O46</f>
        <v>8.0346491570584072E-2</v>
      </c>
      <c r="AH50" s="40">
        <f>(SUM('Valores Correntes'!P49:P52)/SUM('Valores Correntes'!P45:P48)-1)*'PIB Nominal 2'!P46</f>
        <v>0.11215766856554535</v>
      </c>
      <c r="AI50" s="40">
        <f>(SUM('Valores Correntes'!Q49:Q52)/SUM('Valores Correntes'!Q45:Q48)-1)*'PIB Nominal 2'!Q46</f>
        <v>1.6839831336715357E-2</v>
      </c>
      <c r="AJ50" s="39">
        <f>SUM('Valores Correntes'!R49:R52)/SUM('Valores Correntes'!R45:R48)-1</f>
        <v>0.12899749990226073</v>
      </c>
      <c r="AL50" s="41">
        <f t="shared" si="0"/>
        <v>0</v>
      </c>
    </row>
    <row r="51" spans="1:38" x14ac:dyDescent="0.3">
      <c r="A51" t="s">
        <v>71</v>
      </c>
      <c r="B51" s="40">
        <v>4.5777653820491516E-2</v>
      </c>
      <c r="C51" s="40">
        <v>2.5384473686087993E-2</v>
      </c>
      <c r="D51" s="40">
        <v>0.13954689108662161</v>
      </c>
      <c r="E51" s="40">
        <v>2.4782900463672545E-2</v>
      </c>
      <c r="F51" s="40">
        <v>3.8538824317642176E-2</v>
      </c>
      <c r="G51" s="40">
        <v>0.22825308955402429</v>
      </c>
      <c r="H51" s="40">
        <v>0.10004908919576484</v>
      </c>
      <c r="I51" s="40">
        <v>3.2722574666629221E-2</v>
      </c>
      <c r="J51" s="40">
        <v>3.7882838408556871E-2</v>
      </c>
      <c r="K51" s="40">
        <v>6.1416611278036007E-2</v>
      </c>
      <c r="L51" s="40">
        <v>7.4592837285588035E-2</v>
      </c>
      <c r="M51" s="40">
        <v>0.13154358102883867</v>
      </c>
      <c r="N51" s="40">
        <v>0.13760775150955956</v>
      </c>
      <c r="O51" s="40">
        <v>0.57581528337297316</v>
      </c>
      <c r="P51" s="40">
        <v>0.84984602674748899</v>
      </c>
      <c r="Q51" s="40">
        <v>0.15015397325251101</v>
      </c>
      <c r="S51" t="s">
        <v>71</v>
      </c>
      <c r="T51" s="40">
        <f>(SUM('Valores Correntes'!B50:B53)/SUM('Valores Correntes'!B46:B49)-1)*'PIB Nominal 2'!B47</f>
        <v>6.6933990371287064E-3</v>
      </c>
      <c r="U51" s="40">
        <f>(SUM('Valores Correntes'!C50:C53)/SUM('Valores Correntes'!C46:C49)-1)*'PIB Nominal 2'!C47</f>
        <v>4.3296580032610882E-4</v>
      </c>
      <c r="V51" s="40">
        <f>(SUM('Valores Correntes'!D50:D53)/SUM('Valores Correntes'!D46:D49)-1)*'PIB Nominal 2'!D47</f>
        <v>1.6138774283637875E-2</v>
      </c>
      <c r="W51" s="40">
        <f>(SUM('Valores Correntes'!E50:E53)/SUM('Valores Correntes'!E46:E49)-1)*'PIB Nominal 2'!E47</f>
        <v>8.4888182236541676E-4</v>
      </c>
      <c r="X51" s="40">
        <f>(SUM('Valores Correntes'!F50:F53)/SUM('Valores Correntes'!F46:F49)-1)*'PIB Nominal 2'!F47</f>
        <v>6.3376724818293723E-3</v>
      </c>
      <c r="Y51" s="40">
        <f>(SUM('Valores Correntes'!G50:G53)/SUM('Valores Correntes'!G46:G49)-1)*'PIB Nominal 2'!G47</f>
        <v>2.3758294388158824E-2</v>
      </c>
      <c r="Z51" s="40">
        <f>(SUM('Valores Correntes'!H50:H53)/SUM('Valores Correntes'!H46:H49)-1)*'PIB Nominal 2'!H47</f>
        <v>1.7429183401612258E-2</v>
      </c>
      <c r="AA51" s="40">
        <f>(SUM('Valores Correntes'!I50:I53)/SUM('Valores Correntes'!I46:I49)-1)*'PIB Nominal 2'!I47</f>
        <v>7.6986761879792856E-3</v>
      </c>
      <c r="AB51" s="40">
        <f>(SUM('Valores Correntes'!J50:J53)/SUM('Valores Correntes'!J46:J49)-1)*'PIB Nominal 2'!J47</f>
        <v>5.8114793935487201E-3</v>
      </c>
      <c r="AC51" s="40">
        <f>(SUM('Valores Correntes'!K50:K53)/SUM('Valores Correntes'!K46:K49)-1)*'PIB Nominal 2'!K47</f>
        <v>6.0832362486793424E-3</v>
      </c>
      <c r="AD51" s="40">
        <f>(SUM('Valores Correntes'!L50:L53)/SUM('Valores Correntes'!L46:L49)-1)*'PIB Nominal 2'!L47</f>
        <v>8.6390718467399836E-3</v>
      </c>
      <c r="AE51" s="40">
        <f>(SUM('Valores Correntes'!M50:M53)/SUM('Valores Correntes'!M46:M49)-1)*'PIB Nominal 2'!M47</f>
        <v>1.3404912308616512E-2</v>
      </c>
      <c r="AF51" s="40">
        <f>(SUM('Valores Correntes'!N50:N53)/SUM('Valores Correntes'!N46:N49)-1)*'PIB Nominal 2'!N47</f>
        <v>1.563126906900052E-2</v>
      </c>
      <c r="AG51" s="40">
        <f>(SUM('Valores Correntes'!O50:O53)/SUM('Valores Correntes'!O46:O49)-1)*'PIB Nominal 2'!O47</f>
        <v>7.4697828456176577E-2</v>
      </c>
      <c r="AH51" s="40">
        <f>(SUM('Valores Correntes'!P50:P53)/SUM('Valores Correntes'!P46:P49)-1)*'PIB Nominal 2'!P47</f>
        <v>0.10514952188146402</v>
      </c>
      <c r="AI51" s="40">
        <f>(SUM('Valores Correntes'!Q50:Q53)/SUM('Valores Correntes'!Q46:Q49)-1)*'PIB Nominal 2'!Q47</f>
        <v>2.1244916147785769E-2</v>
      </c>
      <c r="AJ51" s="39">
        <f>SUM('Valores Correntes'!R50:R53)/SUM('Valores Correntes'!R46:R49)-1</f>
        <v>0.12639443802924988</v>
      </c>
      <c r="AL51" s="41">
        <f t="shared" si="0"/>
        <v>0</v>
      </c>
    </row>
    <row r="52" spans="1:38" x14ac:dyDescent="0.3">
      <c r="A52" t="s">
        <v>70</v>
      </c>
      <c r="B52" s="40">
        <v>4.786227231188981E-2</v>
      </c>
      <c r="C52" s="40">
        <v>2.6526979009161813E-2</v>
      </c>
      <c r="D52" s="40">
        <v>0.13954725625420908</v>
      </c>
      <c r="E52" s="40">
        <v>2.3815798581577088E-2</v>
      </c>
      <c r="F52" s="40">
        <v>3.7885089376582873E-2</v>
      </c>
      <c r="G52" s="40">
        <v>0.22777512322153079</v>
      </c>
      <c r="H52" s="40">
        <v>0.10108601818892878</v>
      </c>
      <c r="I52" s="40">
        <v>3.3496795236385185E-2</v>
      </c>
      <c r="J52" s="40">
        <v>3.7698654151922743E-2</v>
      </c>
      <c r="K52" s="40">
        <v>5.8174971231152145E-2</v>
      </c>
      <c r="L52" s="40">
        <v>7.340448219697629E-2</v>
      </c>
      <c r="M52" s="40">
        <v>0.13085432969725871</v>
      </c>
      <c r="N52" s="40">
        <v>0.13721706074448686</v>
      </c>
      <c r="O52" s="40">
        <v>0.57193231144711076</v>
      </c>
      <c r="P52" s="40">
        <v>0.84756970698053136</v>
      </c>
      <c r="Q52" s="40">
        <v>0.15243029301946873</v>
      </c>
      <c r="S52" t="s">
        <v>70</v>
      </c>
      <c r="T52" s="40">
        <f>(SUM('Valores Correntes'!B51:B54)/SUM('Valores Correntes'!B47:B50)-1)*'PIB Nominal 2'!B48</f>
        <v>8.0371268555482767E-3</v>
      </c>
      <c r="U52" s="40">
        <f>(SUM('Valores Correntes'!C51:C54)/SUM('Valores Correntes'!C47:C50)-1)*'PIB Nominal 2'!C48</f>
        <v>3.1040784846996599E-3</v>
      </c>
      <c r="V52" s="40">
        <f>(SUM('Valores Correntes'!D51:D54)/SUM('Valores Correntes'!D47:D50)-1)*'PIB Nominal 2'!D48</f>
        <v>1.6660731300743008E-2</v>
      </c>
      <c r="W52" s="40">
        <f>(SUM('Valores Correntes'!E51:E54)/SUM('Valores Correntes'!E47:E50)-1)*'PIB Nominal 2'!E48</f>
        <v>7.7635579784318345E-5</v>
      </c>
      <c r="X52" s="40">
        <f>(SUM('Valores Correntes'!F51:F54)/SUM('Valores Correntes'!F47:F50)-1)*'PIB Nominal 2'!F48</f>
        <v>5.0468036591338203E-3</v>
      </c>
      <c r="Y52" s="40">
        <f>(SUM('Valores Correntes'!G51:G54)/SUM('Valores Correntes'!G47:G50)-1)*'PIB Nominal 2'!G48</f>
        <v>2.4889249024360762E-2</v>
      </c>
      <c r="Z52" s="40">
        <f>(SUM('Valores Correntes'!H51:H54)/SUM('Valores Correntes'!H47:H50)-1)*'PIB Nominal 2'!H48</f>
        <v>1.7539422154068014E-2</v>
      </c>
      <c r="AA52" s="40">
        <f>(SUM('Valores Correntes'!I51:I54)/SUM('Valores Correntes'!I47:I50)-1)*'PIB Nominal 2'!I48</f>
        <v>8.3762495718654306E-3</v>
      </c>
      <c r="AB52" s="40">
        <f>(SUM('Valores Correntes'!J51:J54)/SUM('Valores Correntes'!J47:J50)-1)*'PIB Nominal 2'!J48</f>
        <v>5.7267721927769201E-3</v>
      </c>
      <c r="AC52" s="40">
        <f>(SUM('Valores Correntes'!K51:K54)/SUM('Valores Correntes'!K47:K50)-1)*'PIB Nominal 2'!K48</f>
        <v>1.1791123464284371E-3</v>
      </c>
      <c r="AD52" s="40">
        <f>(SUM('Valores Correntes'!L51:L54)/SUM('Valores Correntes'!L47:L50)-1)*'PIB Nominal 2'!L48</f>
        <v>7.5327262397152745E-3</v>
      </c>
      <c r="AE52" s="40">
        <f>(SUM('Valores Correntes'!M51:M54)/SUM('Valores Correntes'!M47:M50)-1)*'PIB Nominal 2'!M48</f>
        <v>1.3385743311987322E-2</v>
      </c>
      <c r="AF52" s="40">
        <f>(SUM('Valores Correntes'!N51:N54)/SUM('Valores Correntes'!N47:N50)-1)*'PIB Nominal 2'!N48</f>
        <v>1.4665753583370016E-2</v>
      </c>
      <c r="AG52" s="40">
        <f>(SUM('Valores Correntes'!O51:O54)/SUM('Valores Correntes'!O47:O50)-1)*'PIB Nominal 2'!O48</f>
        <v>6.8405779400211364E-2</v>
      </c>
      <c r="AH52" s="40">
        <f>(SUM('Valores Correntes'!P51:P54)/SUM('Valores Correntes'!P47:P50)-1)*'PIB Nominal 2'!P48</f>
        <v>0.10133215528012052</v>
      </c>
      <c r="AI52" s="40">
        <f>(SUM('Valores Correntes'!Q51:Q54)/SUM('Valores Correntes'!Q47:Q50)-1)*'PIB Nominal 2'!Q48</f>
        <v>2.466784896207639E-2</v>
      </c>
      <c r="AJ52" s="39">
        <f>SUM('Valores Correntes'!R51:R54)/SUM('Valores Correntes'!R47:R50)-1</f>
        <v>0.12600000424219671</v>
      </c>
      <c r="AL52" s="41">
        <f t="shared" si="0"/>
        <v>0</v>
      </c>
    </row>
    <row r="53" spans="1:38" x14ac:dyDescent="0.3">
      <c r="A53" t="s">
        <v>69</v>
      </c>
      <c r="B53" s="40">
        <v>4.7343739663337922E-2</v>
      </c>
      <c r="C53" s="40">
        <v>2.9901382771639878E-2</v>
      </c>
      <c r="D53" s="40">
        <v>0.14142893952907945</v>
      </c>
      <c r="E53" s="40">
        <v>2.2699845621942792E-2</v>
      </c>
      <c r="F53" s="40">
        <v>3.7267250156090947E-2</v>
      </c>
      <c r="G53" s="40">
        <v>0.23129741807875304</v>
      </c>
      <c r="H53" s="40">
        <v>0.10251570286417333</v>
      </c>
      <c r="I53" s="40">
        <v>3.3766316206850923E-2</v>
      </c>
      <c r="J53" s="40">
        <v>3.693613769088739E-2</v>
      </c>
      <c r="K53" s="40">
        <v>5.6830890783206578E-2</v>
      </c>
      <c r="L53" s="40">
        <v>7.2236663700958534E-2</v>
      </c>
      <c r="M53" s="40">
        <v>0.12932331460128518</v>
      </c>
      <c r="N53" s="40">
        <v>0.13595179268269944</v>
      </c>
      <c r="O53" s="40">
        <v>0.56756081853006146</v>
      </c>
      <c r="P53" s="40">
        <v>0.84620197627215232</v>
      </c>
      <c r="Q53" s="40">
        <v>0.15379802372784751</v>
      </c>
      <c r="S53" t="s">
        <v>69</v>
      </c>
      <c r="T53" s="40">
        <f>(SUM('Valores Correntes'!B52:B55)/SUM('Valores Correntes'!B48:B51)-1)*'PIB Nominal 2'!B49</f>
        <v>8.9654435003211734E-3</v>
      </c>
      <c r="U53" s="40">
        <f>(SUM('Valores Correntes'!C52:C55)/SUM('Valores Correntes'!C48:C51)-1)*'PIB Nominal 2'!C49</f>
        <v>9.1763212753935945E-3</v>
      </c>
      <c r="V53" s="40">
        <f>(SUM('Valores Correntes'!D52:D55)/SUM('Valores Correntes'!D48:D51)-1)*'PIB Nominal 2'!D49</f>
        <v>1.9099406531273459E-2</v>
      </c>
      <c r="W53" s="40">
        <f>(SUM('Valores Correntes'!E52:E55)/SUM('Valores Correntes'!E48:E51)-1)*'PIB Nominal 2'!E49</f>
        <v>-2.9375268529556182E-4</v>
      </c>
      <c r="X53" s="40">
        <f>(SUM('Valores Correntes'!F52:F55)/SUM('Valores Correntes'!F48:F51)-1)*'PIB Nominal 2'!F49</f>
        <v>4.1781155511606697E-3</v>
      </c>
      <c r="Y53" s="40">
        <f>(SUM('Valores Correntes'!G52:G55)/SUM('Valores Correntes'!G48:G51)-1)*'PIB Nominal 2'!G49</f>
        <v>3.2160090672532164E-2</v>
      </c>
      <c r="Z53" s="40">
        <f>(SUM('Valores Correntes'!H52:H55)/SUM('Valores Correntes'!H48:H51)-1)*'PIB Nominal 2'!H49</f>
        <v>1.8897631875601277E-2</v>
      </c>
      <c r="AA53" s="40">
        <f>(SUM('Valores Correntes'!I52:I55)/SUM('Valores Correntes'!I48:I51)-1)*'PIB Nominal 2'!I49</f>
        <v>8.3495452638080066E-3</v>
      </c>
      <c r="AB53" s="40">
        <f>(SUM('Valores Correntes'!J52:J55)/SUM('Valores Correntes'!J48:J51)-1)*'PIB Nominal 2'!J49</f>
        <v>5.4326196997560462E-3</v>
      </c>
      <c r="AC53" s="40">
        <f>(SUM('Valores Correntes'!K52:K55)/SUM('Valores Correntes'!K48:K51)-1)*'PIB Nominal 2'!K49</f>
        <v>8.0196314502161575E-4</v>
      </c>
      <c r="AD53" s="40">
        <f>(SUM('Valores Correntes'!L52:L55)/SUM('Valores Correntes'!L48:L51)-1)*'PIB Nominal 2'!L49</f>
        <v>7.4053415545458781E-3</v>
      </c>
      <c r="AE53" s="40">
        <f>(SUM('Valores Correntes'!M52:M55)/SUM('Valores Correntes'!M48:M51)-1)*'PIB Nominal 2'!M49</f>
        <v>1.4755238539984433E-2</v>
      </c>
      <c r="AF53" s="40">
        <f>(SUM('Valores Correntes'!N52:N55)/SUM('Valores Correntes'!N48:N51)-1)*'PIB Nominal 2'!N49</f>
        <v>1.554303343584691E-2</v>
      </c>
      <c r="AG53" s="40">
        <f>(SUM('Valores Correntes'!O52:O55)/SUM('Valores Correntes'!O48:O51)-1)*'PIB Nominal 2'!O49</f>
        <v>7.118537351456411E-2</v>
      </c>
      <c r="AH53" s="40">
        <f>(SUM('Valores Correntes'!P52:P55)/SUM('Valores Correntes'!P48:P51)-1)*'PIB Nominal 2'!P49</f>
        <v>0.1123109076874175</v>
      </c>
      <c r="AI53" s="40">
        <f>(SUM('Valores Correntes'!Q52:Q55)/SUM('Valores Correntes'!Q48:Q51)-1)*'PIB Nominal 2'!Q49</f>
        <v>2.7819229688071642E-2</v>
      </c>
      <c r="AJ53" s="39">
        <f>SUM('Valores Correntes'!R52:R55)/SUM('Valores Correntes'!R48:R51)-1</f>
        <v>0.14013013737548929</v>
      </c>
      <c r="AL53" s="41">
        <f t="shared" si="0"/>
        <v>2.2204460492503131E-16</v>
      </c>
    </row>
    <row r="54" spans="1:38" x14ac:dyDescent="0.3">
      <c r="A54" t="s">
        <v>68</v>
      </c>
      <c r="B54" s="40">
        <v>4.5678511810472243E-2</v>
      </c>
      <c r="C54" s="40">
        <v>3.2249025535299992E-2</v>
      </c>
      <c r="D54" s="40">
        <v>0.13955176898247765</v>
      </c>
      <c r="E54" s="40">
        <v>2.2135993104339582E-2</v>
      </c>
      <c r="F54" s="40">
        <v>3.6916149899681998E-2</v>
      </c>
      <c r="G54" s="40">
        <v>0.23085293752179922</v>
      </c>
      <c r="H54" s="40">
        <v>0.10357856982333019</v>
      </c>
      <c r="I54" s="40">
        <v>3.3607494338153111E-2</v>
      </c>
      <c r="J54" s="40">
        <v>3.6862223024895405E-2</v>
      </c>
      <c r="K54" s="40">
        <v>5.4929291103616877E-2</v>
      </c>
      <c r="L54" s="40">
        <v>7.116187962522548E-2</v>
      </c>
      <c r="M54" s="40">
        <v>0.1282788783549948</v>
      </c>
      <c r="N54" s="40">
        <v>0.13963028147112735</v>
      </c>
      <c r="O54" s="40">
        <v>0.56804861774134319</v>
      </c>
      <c r="P54" s="40">
        <v>0.84458006707361477</v>
      </c>
      <c r="Q54" s="40">
        <v>0.1554199329263852</v>
      </c>
      <c r="S54" t="s">
        <v>68</v>
      </c>
      <c r="T54" s="40">
        <f>(SUM('Valores Correntes'!B53:B56)/SUM('Valores Correntes'!B49:B52)-1)*'PIB Nominal 2'!B50</f>
        <v>8.0504951307474436E-3</v>
      </c>
      <c r="U54" s="40">
        <f>(SUM('Valores Correntes'!C53:C56)/SUM('Valores Correntes'!C49:C52)-1)*'PIB Nominal 2'!C50</f>
        <v>1.1653572773531122E-2</v>
      </c>
      <c r="V54" s="40">
        <f>(SUM('Valores Correntes'!D53:D56)/SUM('Valores Correntes'!D49:D52)-1)*'PIB Nominal 2'!D50</f>
        <v>1.7992857211376508E-2</v>
      </c>
      <c r="W54" s="40">
        <f>(SUM('Valores Correntes'!E53:E56)/SUM('Valores Correntes'!E49:E52)-1)*'PIB Nominal 2'!E50</f>
        <v>-2.7231511984266197E-4</v>
      </c>
      <c r="X54" s="40">
        <f>(SUM('Valores Correntes'!F53:F56)/SUM('Valores Correntes'!F49:F52)-1)*'PIB Nominal 2'!F50</f>
        <v>3.2830318201865264E-3</v>
      </c>
      <c r="Y54" s="40">
        <f>(SUM('Valores Correntes'!G53:G56)/SUM('Valores Correntes'!G49:G52)-1)*'PIB Nominal 2'!G50</f>
        <v>3.2657146685251506E-2</v>
      </c>
      <c r="Z54" s="40">
        <f>(SUM('Valores Correntes'!H53:H56)/SUM('Valores Correntes'!H49:H52)-1)*'PIB Nominal 2'!H50</f>
        <v>1.886230230815307E-2</v>
      </c>
      <c r="AA54" s="40">
        <f>(SUM('Valores Correntes'!I53:I56)/SUM('Valores Correntes'!I49:I52)-1)*'PIB Nominal 2'!I50</f>
        <v>6.845288594829628E-3</v>
      </c>
      <c r="AB54" s="40">
        <f>(SUM('Valores Correntes'!J53:J56)/SUM('Valores Correntes'!J49:J52)-1)*'PIB Nominal 2'!J50</f>
        <v>4.5113218693112805E-3</v>
      </c>
      <c r="AC54" s="40">
        <f>(SUM('Valores Correntes'!K53:K56)/SUM('Valores Correntes'!K49:K52)-1)*'PIB Nominal 2'!K50</f>
        <v>2.3657371930698435E-4</v>
      </c>
      <c r="AD54" s="40">
        <f>(SUM('Valores Correntes'!L53:L56)/SUM('Valores Correntes'!L49:L52)-1)*'PIB Nominal 2'!L50</f>
        <v>6.2867559183645482E-3</v>
      </c>
      <c r="AE54" s="40">
        <f>(SUM('Valores Correntes'!M53:M56)/SUM('Valores Correntes'!M49:M52)-1)*'PIB Nominal 2'!M50</f>
        <v>1.4393047030242362E-2</v>
      </c>
      <c r="AF54" s="40">
        <f>(SUM('Valores Correntes'!N53:N56)/SUM('Valores Correntes'!N49:N52)-1)*'PIB Nominal 2'!N50</f>
        <v>2.099521466730065E-2</v>
      </c>
      <c r="AG54" s="40">
        <f>(SUM('Valores Correntes'!O53:O56)/SUM('Valores Correntes'!O49:O52)-1)*'PIB Nominal 2'!O50</f>
        <v>7.2130504107508653E-2</v>
      </c>
      <c r="AH54" s="40">
        <f>(SUM('Valores Correntes'!P53:P56)/SUM('Valores Correntes'!P49:P52)-1)*'PIB Nominal 2'!P50</f>
        <v>0.11283814592350748</v>
      </c>
      <c r="AI54" s="40">
        <f>(SUM('Valores Correntes'!Q53:Q56)/SUM('Valores Correntes'!Q49:Q52)-1)*'PIB Nominal 2'!Q50</f>
        <v>3.036130219203078E-2</v>
      </c>
      <c r="AJ54" s="39">
        <f>SUM('Valores Correntes'!R53:R56)/SUM('Valores Correntes'!R49:R52)-1</f>
        <v>0.14319944811553853</v>
      </c>
      <c r="AL54" s="41">
        <f t="shared" si="0"/>
        <v>0</v>
      </c>
    </row>
    <row r="55" spans="1:38" x14ac:dyDescent="0.3">
      <c r="A55" t="s">
        <v>67</v>
      </c>
      <c r="B55" s="40">
        <v>4.4648748221609309E-2</v>
      </c>
      <c r="C55" s="40">
        <v>3.1730402644795035E-2</v>
      </c>
      <c r="D55" s="40">
        <v>0.13662179982314265</v>
      </c>
      <c r="E55" s="40">
        <v>2.1781562095851158E-2</v>
      </c>
      <c r="F55" s="40">
        <v>3.7976265512698351E-2</v>
      </c>
      <c r="G55" s="40">
        <v>0.22811003007648722</v>
      </c>
      <c r="H55" s="40">
        <v>0.10488688306601243</v>
      </c>
      <c r="I55" s="40">
        <v>3.3478772230070356E-2</v>
      </c>
      <c r="J55" s="40">
        <v>3.6894429068213525E-2</v>
      </c>
      <c r="K55" s="40">
        <v>5.3479781237398299E-2</v>
      </c>
      <c r="L55" s="40">
        <v>7.1929936325572E-2</v>
      </c>
      <c r="M55" s="40">
        <v>0.13066201095564081</v>
      </c>
      <c r="N55" s="40">
        <v>0.14373023130739418</v>
      </c>
      <c r="O55" s="40">
        <v>0.5750620441903016</v>
      </c>
      <c r="P55" s="40">
        <v>0.84782082248839807</v>
      </c>
      <c r="Q55" s="40">
        <v>0.1521791775116019</v>
      </c>
      <c r="S55" t="s">
        <v>67</v>
      </c>
      <c r="T55" s="40">
        <f>(SUM('Valores Correntes'!B54:B57)/SUM('Valores Correntes'!B50:B53)-1)*'PIB Nominal 2'!B51</f>
        <v>4.4979039938167426E-3</v>
      </c>
      <c r="U55" s="40">
        <f>(SUM('Valores Correntes'!C54:C57)/SUM('Valores Correntes'!C50:C53)-1)*'PIB Nominal 2'!C51</f>
        <v>1.034471819901818E-2</v>
      </c>
      <c r="V55" s="40">
        <f>(SUM('Valores Correntes'!D54:D57)/SUM('Valores Correntes'!D50:D53)-1)*'PIB Nominal 2'!D51</f>
        <v>1.4292521423019471E-2</v>
      </c>
      <c r="W55" s="40">
        <f>(SUM('Valores Correntes'!E54:E57)/SUM('Valores Correntes'!E50:E53)-1)*'PIB Nominal 2'!E51</f>
        <v>-2.5634086113685581E-4</v>
      </c>
      <c r="X55" s="40">
        <f>(SUM('Valores Correntes'!F54:F57)/SUM('Valores Correntes'!F50:F53)-1)*'PIB Nominal 2'!F51</f>
        <v>4.2233584624592636E-3</v>
      </c>
      <c r="Y55" s="40">
        <f>(SUM('Valores Correntes'!G54:G57)/SUM('Valores Correntes'!G50:G53)-1)*'PIB Nominal 2'!G51</f>
        <v>2.8604257223360099E-2</v>
      </c>
      <c r="Z55" s="40">
        <f>(SUM('Valores Correntes'!H54:H57)/SUM('Valores Correntes'!H50:H53)-1)*'PIB Nominal 2'!H51</f>
        <v>1.8056048430371927E-2</v>
      </c>
      <c r="AA55" s="40">
        <f>(SUM('Valores Correntes'!I54:I57)/SUM('Valores Correntes'!I50:I53)-1)*'PIB Nominal 2'!I51</f>
        <v>4.9753231658196213E-3</v>
      </c>
      <c r="AB55" s="40">
        <f>(SUM('Valores Correntes'!J54:J57)/SUM('Valores Correntes'!J50:J53)-1)*'PIB Nominal 2'!J51</f>
        <v>3.661170674034308E-3</v>
      </c>
      <c r="AC55" s="40">
        <f>(SUM('Valores Correntes'!K54:K57)/SUM('Valores Correntes'!K50:K53)-1)*'PIB Nominal 2'!K51</f>
        <v>-1.1970991843895909E-3</v>
      </c>
      <c r="AD55" s="40">
        <f>(SUM('Valores Correntes'!L54:L57)/SUM('Valores Correntes'!L50:L53)-1)*'PIB Nominal 2'!L51</f>
        <v>6.4019904835265398E-3</v>
      </c>
      <c r="AE55" s="40">
        <f>(SUM('Valores Correntes'!M54:M57)/SUM('Valores Correntes'!M50:M53)-1)*'PIB Nominal 2'!M51</f>
        <v>1.5584966748784146E-2</v>
      </c>
      <c r="AF55" s="40">
        <f>(SUM('Valores Correntes'!N54:N57)/SUM('Valores Correntes'!N50:N53)-1)*'PIB Nominal 2'!N51</f>
        <v>2.4235924776564461E-2</v>
      </c>
      <c r="AG55" s="40">
        <f>(SUM('Valores Correntes'!O54:O57)/SUM('Valores Correntes'!O50:O53)-1)*'PIB Nominal 2'!O51</f>
        <v>7.1718325094711474E-2</v>
      </c>
      <c r="AH55" s="40">
        <f>(SUM('Valores Correntes'!P54:P57)/SUM('Valores Correntes'!P50:P53)-1)*'PIB Nominal 2'!P51</f>
        <v>0.10482048631188817</v>
      </c>
      <c r="AI55" s="40">
        <f>(SUM('Valores Correntes'!Q54:Q57)/SUM('Valores Correntes'!Q50:Q53)-1)*'PIB Nominal 2'!Q51</f>
        <v>2.1203418429424289E-2</v>
      </c>
      <c r="AJ55" s="39">
        <f>SUM('Valores Correntes'!R54:R57)/SUM('Valores Correntes'!R50:R53)-1</f>
        <v>0.12602390474131253</v>
      </c>
      <c r="AL55" s="41">
        <f t="shared" si="0"/>
        <v>0</v>
      </c>
    </row>
    <row r="56" spans="1:38" x14ac:dyDescent="0.3">
      <c r="A56" t="s">
        <v>66</v>
      </c>
      <c r="B56" s="40">
        <v>4.3432194333135207E-2</v>
      </c>
      <c r="C56" s="40">
        <v>2.8301452709617307E-2</v>
      </c>
      <c r="D56" s="40">
        <v>0.13420888433302627</v>
      </c>
      <c r="E56" s="40">
        <v>2.1806226275283339E-2</v>
      </c>
      <c r="F56" s="40">
        <v>4.0226186593941879E-2</v>
      </c>
      <c r="G56" s="40">
        <v>0.22454274991186882</v>
      </c>
      <c r="H56" s="40">
        <v>0.10660036074040691</v>
      </c>
      <c r="I56" s="40">
        <v>3.3331961137906568E-2</v>
      </c>
      <c r="J56" s="40">
        <v>3.7159502426756953E-2</v>
      </c>
      <c r="K56" s="40">
        <v>5.4195575116634219E-2</v>
      </c>
      <c r="L56" s="40">
        <v>7.289336965057909E-2</v>
      </c>
      <c r="M56" s="40">
        <v>0.1333263160002725</v>
      </c>
      <c r="N56" s="40">
        <v>0.14527636820378087</v>
      </c>
      <c r="O56" s="40">
        <v>0.58278345327633707</v>
      </c>
      <c r="P56" s="40">
        <v>0.85075839752134108</v>
      </c>
      <c r="Q56" s="40">
        <v>0.14924160247865886</v>
      </c>
      <c r="S56" t="s">
        <v>66</v>
      </c>
      <c r="T56" s="40">
        <f>(SUM('Valores Correntes'!B55:B58)/SUM('Valores Correntes'!B51:B54)-1)*'PIB Nominal 2'!B52</f>
        <v>-1.1404237751284927E-4</v>
      </c>
      <c r="U56" s="40">
        <f>(SUM('Valores Correntes'!C55:C58)/SUM('Valores Correntes'!C51:C54)-1)*'PIB Nominal 2'!C52</f>
        <v>4.5869053387155405E-3</v>
      </c>
      <c r="V56" s="40">
        <f>(SUM('Valores Correntes'!D55:D58)/SUM('Valores Correntes'!D51:D54)-1)*'PIB Nominal 2'!D52</f>
        <v>7.9985163405819799E-3</v>
      </c>
      <c r="W56" s="40">
        <f>(SUM('Valores Correntes'!E55:E58)/SUM('Valores Correntes'!E51:E54)-1)*'PIB Nominal 2'!E52</f>
        <v>1.5740199417472095E-4</v>
      </c>
      <c r="X56" s="40">
        <f>(SUM('Valores Correntes'!F55:F58)/SUM('Valores Correntes'!F51:F54)-1)*'PIB Nominal 2'!F52</f>
        <v>6.3385386569961193E-3</v>
      </c>
      <c r="Y56" s="40">
        <f>(SUM('Valores Correntes'!G55:G58)/SUM('Valores Correntes'!G51:G54)-1)*'PIB Nominal 2'!G52</f>
        <v>1.9081362330468431E-2</v>
      </c>
      <c r="Z56" s="40">
        <f>(SUM('Valores Correntes'!H55:H58)/SUM('Valores Correntes'!H51:H54)-1)*'PIB Nominal 2'!H52</f>
        <v>1.6107658388384793E-2</v>
      </c>
      <c r="AA56" s="40">
        <f>(SUM('Valores Correntes'!I55:I58)/SUM('Valores Correntes'!I51:I54)-1)*'PIB Nominal 2'!I52</f>
        <v>3.1474998312085675E-3</v>
      </c>
      <c r="AB56" s="40">
        <f>(SUM('Valores Correntes'!J55:J58)/SUM('Valores Correntes'!J51:J54)-1)*'PIB Nominal 2'!J52</f>
        <v>3.1535407086575287E-3</v>
      </c>
      <c r="AC56" s="40">
        <f>(SUM('Valores Correntes'!K55:K58)/SUM('Valores Correntes'!K51:K54)-1)*'PIB Nominal 2'!K52</f>
        <v>1.4062408588069604E-3</v>
      </c>
      <c r="AD56" s="40">
        <f>(SUM('Valores Correntes'!L55:L58)/SUM('Valores Correntes'!L51:L54)-1)*'PIB Nominal 2'!L52</f>
        <v>6.7326010936099726E-3</v>
      </c>
      <c r="AE56" s="40">
        <f>(SUM('Valores Correntes'!M55:M58)/SUM('Valores Correntes'!M51:M54)-1)*'PIB Nominal 2'!M52</f>
        <v>1.5721170123334106E-2</v>
      </c>
      <c r="AF56" s="40">
        <f>(SUM('Valores Correntes'!N55:N58)/SUM('Valores Correntes'!N51:N54)-1)*'PIB Nominal 2'!N52</f>
        <v>2.2496017066394369E-2</v>
      </c>
      <c r="AG56" s="40">
        <f>(SUM('Valores Correntes'!O55:O58)/SUM('Valores Correntes'!O51:O54)-1)*'PIB Nominal 2'!O52</f>
        <v>6.8764728070396353E-2</v>
      </c>
      <c r="AH56" s="40">
        <f>(SUM('Valores Correntes'!P55:P58)/SUM('Valores Correntes'!P51:P54)-1)*'PIB Nominal 2'!P52</f>
        <v>8.7732048023351869E-2</v>
      </c>
      <c r="AI56" s="40">
        <f>(SUM('Valores Correntes'!Q55:Q58)/SUM('Valores Correntes'!Q51:Q54)-1)*'PIB Nominal 2'!Q52</f>
        <v>1.1642060688188962E-2</v>
      </c>
      <c r="AJ56" s="39">
        <f>SUM('Valores Correntes'!R55:R58)/SUM('Valores Correntes'!R51:R54)-1</f>
        <v>9.9374108711540954E-2</v>
      </c>
      <c r="AL56" s="41">
        <f t="shared" si="0"/>
        <v>0</v>
      </c>
    </row>
    <row r="57" spans="1:38" x14ac:dyDescent="0.3">
      <c r="A57" t="s">
        <v>65</v>
      </c>
      <c r="B57" s="40">
        <v>4.4114879471349309E-2</v>
      </c>
      <c r="C57" s="40">
        <v>2.2901066695018339E-2</v>
      </c>
      <c r="D57" s="40">
        <v>0.12932782848365534</v>
      </c>
      <c r="E57" s="40">
        <v>2.2424690021835874E-2</v>
      </c>
      <c r="F57" s="40">
        <v>4.3395097708048766E-2</v>
      </c>
      <c r="G57" s="40">
        <v>0.21804868290855831</v>
      </c>
      <c r="H57" s="40">
        <v>0.10801383929567915</v>
      </c>
      <c r="I57" s="40">
        <v>3.3055565214182736E-2</v>
      </c>
      <c r="J57" s="40">
        <v>3.7601286859071464E-2</v>
      </c>
      <c r="K57" s="40">
        <v>5.5391233415364539E-2</v>
      </c>
      <c r="L57" s="40">
        <v>7.3880285627528103E-2</v>
      </c>
      <c r="M57" s="40">
        <v>0.13644295583193911</v>
      </c>
      <c r="N57" s="40">
        <v>0.1471244584793171</v>
      </c>
      <c r="O57" s="40">
        <v>0.59150962472308222</v>
      </c>
      <c r="P57" s="40">
        <v>0.85367318710298978</v>
      </c>
      <c r="Q57" s="40">
        <v>0.14632681289701027</v>
      </c>
      <c r="S57" t="s">
        <v>65</v>
      </c>
      <c r="T57" s="40">
        <f>(SUM('Valores Correntes'!B56:B59)/SUM('Valores Correntes'!B52:B55)-1)*'PIB Nominal 2'!B53</f>
        <v>-1.9618510427313047E-4</v>
      </c>
      <c r="U57" s="40">
        <f>(SUM('Valores Correntes'!C56:C59)/SUM('Valores Correntes'!C52:C55)-1)*'PIB Nominal 2'!C53</f>
        <v>-5.4259834414570563E-3</v>
      </c>
      <c r="V57" s="40">
        <f>(SUM('Valores Correntes'!D56:D59)/SUM('Valores Correntes'!D52:D55)-1)*'PIB Nominal 2'!D53</f>
        <v>-3.2104762235507832E-3</v>
      </c>
      <c r="W57" s="40">
        <f>(SUM('Valores Correntes'!E56:E59)/SUM('Valores Correntes'!E52:E55)-1)*'PIB Nominal 2'!E53</f>
        <v>1.2664285455129534E-3</v>
      </c>
      <c r="X57" s="40">
        <f>(SUM('Valores Correntes'!F56:F59)/SUM('Valores Correntes'!F52:F55)-1)*'PIB Nominal 2'!F53</f>
        <v>9.1110412799073476E-3</v>
      </c>
      <c r="Y57" s="40">
        <f>(SUM('Valores Correntes'!G56:G59)/SUM('Valores Correntes'!G52:G55)-1)*'PIB Nominal 2'!G53</f>
        <v>1.7410101604124835E-3</v>
      </c>
      <c r="Z57" s="40">
        <f>(SUM('Valores Correntes'!H56:H59)/SUM('Valores Correntes'!H52:H55)-1)*'PIB Nominal 2'!H53</f>
        <v>1.2923542178635923E-2</v>
      </c>
      <c r="AA57" s="40">
        <f>(SUM('Valores Correntes'!I56:I59)/SUM('Valores Correntes'!I52:I55)-1)*'PIB Nominal 2'!I53</f>
        <v>1.5616521134201445E-3</v>
      </c>
      <c r="AB57" s="40">
        <f>(SUM('Valores Correntes'!J56:J59)/SUM('Valores Correntes'!J52:J55)-1)*'PIB Nominal 2'!J53</f>
        <v>3.2500476715928667E-3</v>
      </c>
      <c r="AC57" s="40">
        <f>(SUM('Valores Correntes'!K56:K59)/SUM('Valores Correntes'!K52:K55)-1)*'PIB Nominal 2'!K53</f>
        <v>2.368210083449708E-3</v>
      </c>
      <c r="AD57" s="40">
        <f>(SUM('Valores Correntes'!L56:L59)/SUM('Valores Correntes'!L52:L55)-1)*'PIB Nominal 2'!L53</f>
        <v>6.7225183075836498E-3</v>
      </c>
      <c r="AE57" s="40">
        <f>(SUM('Valores Correntes'!M56:M59)/SUM('Valores Correntes'!M52:M55)-1)*'PIB Nominal 2'!M53</f>
        <v>1.6499405110877663E-2</v>
      </c>
      <c r="AF57" s="40">
        <f>(SUM('Valores Correntes'!N56:N59)/SUM('Valores Correntes'!N52:N55)-1)*'PIB Nominal 2'!N53</f>
        <v>2.1286729019064657E-2</v>
      </c>
      <c r="AG57" s="40">
        <f>(SUM('Valores Correntes'!O56:O59)/SUM('Valores Correntes'!O52:O55)-1)*'PIB Nominal 2'!O53</f>
        <v>6.4612104484624594E-2</v>
      </c>
      <c r="AH57" s="40">
        <f>(SUM('Valores Correntes'!P56:P59)/SUM('Valores Correntes'!P52:P55)-1)*'PIB Nominal 2'!P53</f>
        <v>6.6156929540764006E-2</v>
      </c>
      <c r="AI57" s="40">
        <f>(SUM('Valores Correntes'!Q56:Q59)/SUM('Valores Correntes'!Q52:Q55)-1)*'PIB Nominal 2'!Q53</f>
        <v>2.588018287668469E-3</v>
      </c>
      <c r="AJ57" s="39">
        <f>SUM('Valores Correntes'!R56:R59)/SUM('Valores Correntes'!R52:R55)-1</f>
        <v>6.8744947828432323E-2</v>
      </c>
      <c r="AL57" s="41">
        <f t="shared" si="0"/>
        <v>0</v>
      </c>
    </row>
    <row r="58" spans="1:38" x14ac:dyDescent="0.3">
      <c r="A58" t="s">
        <v>64</v>
      </c>
      <c r="B58" s="40">
        <v>4.4767739921445504E-2</v>
      </c>
      <c r="C58" s="40">
        <v>1.8813045525236934E-2</v>
      </c>
      <c r="D58" s="40">
        <v>0.13059462149410986</v>
      </c>
      <c r="E58" s="40">
        <v>2.2986861987564979E-2</v>
      </c>
      <c r="F58" s="40">
        <v>4.639139725688924E-2</v>
      </c>
      <c r="G58" s="40">
        <v>0.21878592626380103</v>
      </c>
      <c r="H58" s="40">
        <v>0.10858374046094825</v>
      </c>
      <c r="I58" s="40">
        <v>3.2823664672627456E-2</v>
      </c>
      <c r="J58" s="40">
        <v>3.6655128442117421E-2</v>
      </c>
      <c r="K58" s="40">
        <v>5.6282945572167752E-2</v>
      </c>
      <c r="L58" s="40">
        <v>7.4171636377631106E-2</v>
      </c>
      <c r="M58" s="40">
        <v>0.13676694561367714</v>
      </c>
      <c r="N58" s="40">
        <v>0.14616653105153035</v>
      </c>
      <c r="O58" s="40">
        <v>0.59145059219069951</v>
      </c>
      <c r="P58" s="40">
        <v>0.85500425837594596</v>
      </c>
      <c r="Q58" s="40">
        <v>0.14499574162405404</v>
      </c>
      <c r="S58" t="s">
        <v>64</v>
      </c>
      <c r="T58" s="40">
        <f>(SUM('Valores Correntes'!B57:B60)/SUM('Valores Correntes'!B53:B56)-1)*'PIB Nominal 2'!B54</f>
        <v>2.3028666668069367E-3</v>
      </c>
      <c r="U58" s="40">
        <f>(SUM('Valores Correntes'!C57:C60)/SUM('Valores Correntes'!C53:C56)-1)*'PIB Nominal 2'!C54</f>
        <v>-1.2085491275124857E-2</v>
      </c>
      <c r="V58" s="40">
        <f>(SUM('Valores Correntes'!D57:D60)/SUM('Valores Correntes'!D53:D56)-1)*'PIB Nominal 2'!D54</f>
        <v>4.1754758344955868E-4</v>
      </c>
      <c r="W58" s="40">
        <f>(SUM('Valores Correntes'!E57:E60)/SUM('Valores Correntes'!E53:E56)-1)*'PIB Nominal 2'!E54</f>
        <v>2.5009737598729398E-3</v>
      </c>
      <c r="X58" s="40">
        <f>(SUM('Valores Correntes'!F57:F60)/SUM('Valores Correntes'!F53:F56)-1)*'PIB Nominal 2'!F54</f>
        <v>1.2805439659640582E-2</v>
      </c>
      <c r="Y58" s="40">
        <f>(SUM('Valores Correntes'!G57:G60)/SUM('Valores Correntes'!G53:G56)-1)*'PIB Nominal 2'!G54</f>
        <v>3.6384697278382507E-3</v>
      </c>
      <c r="Z58" s="40">
        <f>(SUM('Valores Correntes'!H57:H60)/SUM('Valores Correntes'!H53:H56)-1)*'PIB Nominal 2'!H54</f>
        <v>1.2799821327919703E-2</v>
      </c>
      <c r="AA58" s="40">
        <f>(SUM('Valores Correntes'!I57:I60)/SUM('Valores Correntes'!I53:I56)-1)*'PIB Nominal 2'!I54</f>
        <v>1.5724070915856924E-3</v>
      </c>
      <c r="AB58" s="40">
        <f>(SUM('Valores Correntes'!J57:J60)/SUM('Valores Correntes'!J53:J56)-1)*'PIB Nominal 2'!J54</f>
        <v>2.4241826324069367E-3</v>
      </c>
      <c r="AC58" s="40">
        <f>(SUM('Valores Correntes'!K57:K60)/SUM('Valores Correntes'!K53:K56)-1)*'PIB Nominal 2'!K54</f>
        <v>5.3939085498153436E-3</v>
      </c>
      <c r="AD58" s="40">
        <f>(SUM('Valores Correntes'!L57:L60)/SUM('Valores Correntes'!L53:L56)-1)*'PIB Nominal 2'!L54</f>
        <v>8.3341450469830471E-3</v>
      </c>
      <c r="AE58" s="40">
        <f>(SUM('Valores Correntes'!M57:M60)/SUM('Valores Correntes'!M53:M56)-1)*'PIB Nominal 2'!M54</f>
        <v>1.8305840734827206E-2</v>
      </c>
      <c r="AF58" s="40">
        <f>(SUM('Valores Correntes'!N57:N60)/SUM('Valores Correntes'!N53:N56)-1)*'PIB Nominal 2'!N54</f>
        <v>1.7028769430274631E-2</v>
      </c>
      <c r="AG58" s="40">
        <f>(SUM('Valores Correntes'!O57:O60)/SUM('Valores Correntes'!O53:O56)-1)*'PIB Nominal 2'!O54</f>
        <v>6.5859074813812563E-2</v>
      </c>
      <c r="AH58" s="40">
        <f>(SUM('Valores Correntes'!P57:P60)/SUM('Valores Correntes'!P53:P56)-1)*'PIB Nominal 2'!P54</f>
        <v>7.180041120845769E-2</v>
      </c>
      <c r="AI58" s="40">
        <f>(SUM('Valores Correntes'!Q57:Q60)/SUM('Valores Correntes'!Q53:Q56)-1)*'PIB Nominal 2'!Q54</f>
        <v>-1.5716214413197209E-5</v>
      </c>
      <c r="AJ58" s="39">
        <f>SUM('Valores Correntes'!R57:R60)/SUM('Valores Correntes'!R53:R56)-1</f>
        <v>7.1784694994044385E-2</v>
      </c>
      <c r="AL58" s="41">
        <f t="shared" si="0"/>
        <v>-1.6653345369377348E-16</v>
      </c>
    </row>
    <row r="59" spans="1:38" x14ac:dyDescent="0.3">
      <c r="A59" t="s">
        <v>63</v>
      </c>
      <c r="B59" s="40">
        <v>4.3830300502323664E-2</v>
      </c>
      <c r="C59" s="40">
        <v>1.8926008906844032E-2</v>
      </c>
      <c r="D59" s="40">
        <v>0.13150138590465768</v>
      </c>
      <c r="E59" s="40">
        <v>2.2996484084485388E-2</v>
      </c>
      <c r="F59" s="40">
        <v>4.8654023769976157E-2</v>
      </c>
      <c r="G59" s="40">
        <v>0.22207790266596328</v>
      </c>
      <c r="H59" s="40">
        <v>0.10906339715246068</v>
      </c>
      <c r="I59" s="40">
        <v>3.3580258169337428E-2</v>
      </c>
      <c r="J59" s="40">
        <v>3.5681112736750106E-2</v>
      </c>
      <c r="K59" s="40">
        <v>5.7384105218789665E-2</v>
      </c>
      <c r="L59" s="40">
        <v>7.3363586097443437E-2</v>
      </c>
      <c r="M59" s="40">
        <v>0.13557654971243066</v>
      </c>
      <c r="N59" s="40">
        <v>0.14287989396569092</v>
      </c>
      <c r="O59" s="40">
        <v>0.58752890305290284</v>
      </c>
      <c r="P59" s="40">
        <v>0.85343710622118973</v>
      </c>
      <c r="Q59" s="40">
        <v>0.14656289377881024</v>
      </c>
      <c r="S59" t="s">
        <v>63</v>
      </c>
      <c r="T59" s="40">
        <f>(SUM('Valores Correntes'!B58:B61)/SUM('Valores Correntes'!B54:B57)-1)*'PIB Nominal 2'!B55</f>
        <v>3.4818550811334188E-3</v>
      </c>
      <c r="U59" s="40">
        <f>(SUM('Valores Correntes'!C58:C61)/SUM('Valores Correntes'!C54:C57)-1)*'PIB Nominal 2'!C55</f>
        <v>-1.0947514634451752E-2</v>
      </c>
      <c r="V59" s="40">
        <f>(SUM('Valores Correntes'!D58:D61)/SUM('Valores Correntes'!D54:D57)-1)*'PIB Nominal 2'!D55</f>
        <v>7.7815231338244943E-3</v>
      </c>
      <c r="W59" s="40">
        <f>(SUM('Valores Correntes'!E58:E61)/SUM('Valores Correntes'!E54:E57)-1)*'PIB Nominal 2'!E55</f>
        <v>3.4711658148216E-3</v>
      </c>
      <c r="X59" s="40">
        <f>(SUM('Valores Correntes'!F58:F61)/SUM('Valores Correntes'!F54:F57)-1)*'PIB Nominal 2'!F55</f>
        <v>1.5451328875589952E-2</v>
      </c>
      <c r="Y59" s="40">
        <f>(SUM('Valores Correntes'!G58:G61)/SUM('Valores Correntes'!G54:G57)-1)*'PIB Nominal 2'!G55</f>
        <v>1.5756503189784252E-2</v>
      </c>
      <c r="Z59" s="40">
        <f>(SUM('Valores Correntes'!H58:H61)/SUM('Valores Correntes'!H54:H57)-1)*'PIB Nominal 2'!H55</f>
        <v>1.4877002716980878E-2</v>
      </c>
      <c r="AA59" s="40">
        <f>(SUM('Valores Correntes'!I58:I61)/SUM('Valores Correntes'!I54:I57)-1)*'PIB Nominal 2'!I55</f>
        <v>3.3961308901211303E-3</v>
      </c>
      <c r="AB59" s="40">
        <f>(SUM('Valores Correntes'!J58:J61)/SUM('Valores Correntes'!J54:J57)-1)*'PIB Nominal 2'!J55</f>
        <v>2.2874488302032266E-3</v>
      </c>
      <c r="AC59" s="40">
        <f>(SUM('Valores Correntes'!K58:K61)/SUM('Valores Correntes'!K54:K57)-1)*'PIB Nominal 2'!K55</f>
        <v>9.5344252023223178E-3</v>
      </c>
      <c r="AD59" s="40">
        <f>(SUM('Valores Correntes'!L58:L61)/SUM('Valores Correntes'!L54:L57)-1)*'PIB Nominal 2'!L55</f>
        <v>8.6315387009444945E-3</v>
      </c>
      <c r="AE59" s="40">
        <f>(SUM('Valores Correntes'!M58:M61)/SUM('Valores Correntes'!M54:M57)-1)*'PIB Nominal 2'!M55</f>
        <v>1.8216300545272478E-2</v>
      </c>
      <c r="AF59" s="40">
        <f>(SUM('Valores Correntes'!N58:N61)/SUM('Valores Correntes'!N54:N57)-1)*'PIB Nominal 2'!N55</f>
        <v>1.3167974216796467E-2</v>
      </c>
      <c r="AG59" s="40">
        <f>(SUM('Valores Correntes'!O58:O61)/SUM('Valores Correntes'!O54:O57)-1)*'PIB Nominal 2'!O55</f>
        <v>7.0110821102640886E-2</v>
      </c>
      <c r="AH59" s="40">
        <f>(SUM('Valores Correntes'!P58:P61)/SUM('Valores Correntes'!P54:P57)-1)*'PIB Nominal 2'!P55</f>
        <v>8.9349179373558726E-2</v>
      </c>
      <c r="AI59" s="40">
        <f>(SUM('Valores Correntes'!Q58:Q61)/SUM('Valores Correntes'!Q54:Q57)-1)*'PIB Nominal 2'!Q55</f>
        <v>8.7633763501029586E-3</v>
      </c>
      <c r="AJ59" s="39">
        <f>SUM('Valores Correntes'!R58:R61)/SUM('Valores Correntes'!R54:R57)-1</f>
        <v>9.811255572366151E-2</v>
      </c>
      <c r="AL59" s="41">
        <f t="shared" si="0"/>
        <v>0</v>
      </c>
    </row>
    <row r="60" spans="1:38" x14ac:dyDescent="0.3">
      <c r="A60" t="s">
        <v>62</v>
      </c>
      <c r="B60" s="40">
        <v>4.1962768225487952E-2</v>
      </c>
      <c r="C60" s="40">
        <v>2.2428304063114746E-2</v>
      </c>
      <c r="D60" s="40">
        <v>0.13066915943551402</v>
      </c>
      <c r="E60" s="40">
        <v>2.2735868934207312E-2</v>
      </c>
      <c r="F60" s="40">
        <v>5.0939937190439898E-2</v>
      </c>
      <c r="G60" s="40">
        <v>0.22677326962327599</v>
      </c>
      <c r="H60" s="40">
        <v>0.10919370992087947</v>
      </c>
      <c r="I60" s="40">
        <v>3.4599213545655184E-2</v>
      </c>
      <c r="J60" s="40">
        <v>3.4490930656934822E-2</v>
      </c>
      <c r="K60" s="40">
        <v>5.7615558115041647E-2</v>
      </c>
      <c r="L60" s="40">
        <v>7.2447473711036811E-2</v>
      </c>
      <c r="M60" s="40">
        <v>0.13348283805814434</v>
      </c>
      <c r="N60" s="40">
        <v>0.14074208587985279</v>
      </c>
      <c r="O60" s="40">
        <v>0.58257180988754498</v>
      </c>
      <c r="P60" s="40">
        <v>0.85130784773630896</v>
      </c>
      <c r="Q60" s="40">
        <v>0.14869215226369084</v>
      </c>
      <c r="S60" t="s">
        <v>62</v>
      </c>
      <c r="T60" s="40">
        <f>(SUM('Valores Correntes'!B59:B62)/SUM('Valores Correntes'!B55:B58)-1)*'PIB Nominal 2'!B56</f>
        <v>4.0057336362428475E-3</v>
      </c>
      <c r="U60" s="40">
        <f>(SUM('Valores Correntes'!C59:C62)/SUM('Valores Correntes'!C55:C58)-1)*'PIB Nominal 2'!C56</f>
        <v>-2.9467795645051211E-3</v>
      </c>
      <c r="V60" s="40">
        <f>(SUM('Valores Correntes'!D59:D62)/SUM('Valores Correntes'!D55:D58)-1)*'PIB Nominal 2'!D56</f>
        <v>1.3509544055977145E-2</v>
      </c>
      <c r="W60" s="40">
        <f>(SUM('Valores Correntes'!E59:E62)/SUM('Valores Correntes'!E55:E58)-1)*'PIB Nominal 2'!E56</f>
        <v>3.8961417626538178E-3</v>
      </c>
      <c r="X60" s="40">
        <f>(SUM('Valores Correntes'!F59:F62)/SUM('Valores Correntes'!F55:F58)-1)*'PIB Nominal 2'!F56</f>
        <v>1.7360220914249401E-2</v>
      </c>
      <c r="Y60" s="40">
        <f>(SUM('Valores Correntes'!G59:G62)/SUM('Valores Correntes'!G55:G58)-1)*'PIB Nominal 2'!G56</f>
        <v>3.1819127168375275E-2</v>
      </c>
      <c r="Z60" s="40">
        <f>(SUM('Valores Correntes'!H59:H62)/SUM('Valores Correntes'!H55:H58)-1)*'PIB Nominal 2'!H56</f>
        <v>1.6840574283264506E-2</v>
      </c>
      <c r="AA60" s="40">
        <f>(SUM('Valores Correntes'!I59:I62)/SUM('Valores Correntes'!I55:I58)-1)*'PIB Nominal 2'!I56</f>
        <v>5.7816404995324581E-3</v>
      </c>
      <c r="AB60" s="40">
        <f>(SUM('Valores Correntes'!J59:J62)/SUM('Valores Correntes'!J55:J58)-1)*'PIB Nominal 2'!J56</f>
        <v>1.8316879377214706E-3</v>
      </c>
      <c r="AC60" s="40">
        <f>(SUM('Valores Correntes'!K59:K62)/SUM('Valores Correntes'!K55:K58)-1)*'PIB Nominal 2'!K56</f>
        <v>1.0937465703984302E-2</v>
      </c>
      <c r="AD60" s="40">
        <f>(SUM('Valores Correntes'!L59:L62)/SUM('Valores Correntes'!L55:L58)-1)*'PIB Nominal 2'!L56</f>
        <v>9.0068048326692914E-3</v>
      </c>
      <c r="AE60" s="40">
        <f>(SUM('Valores Correntes'!M59:M62)/SUM('Valores Correntes'!M55:M58)-1)*'PIB Nominal 2'!M56</f>
        <v>1.7572910259645563E-2</v>
      </c>
      <c r="AF60" s="40">
        <f>(SUM('Valores Correntes'!N59:N62)/SUM('Valores Correntes'!N55:N58)-1)*'PIB Nominal 2'!N56</f>
        <v>1.3829267924705031E-2</v>
      </c>
      <c r="AG60" s="40">
        <f>(SUM('Valores Correntes'!O59:O62)/SUM('Valores Correntes'!O55:O58)-1)*'PIB Nominal 2'!O56</f>
        <v>7.580035144152257E-2</v>
      </c>
      <c r="AH60" s="40">
        <f>(SUM('Valores Correntes'!P59:P62)/SUM('Valores Correntes'!P55:P58)-1)*'PIB Nominal 2'!P56</f>
        <v>0.1116252122461406</v>
      </c>
      <c r="AI60" s="40">
        <f>(SUM('Valores Correntes'!Q59:Q62)/SUM('Valores Correntes'!Q55:Q58)-1)*'PIB Nominal 2'!Q56</f>
        <v>1.8851397744629888E-2</v>
      </c>
      <c r="AJ60" s="39">
        <f>SUM('Valores Correntes'!R59:R62)/SUM('Valores Correntes'!R55:R58)-1</f>
        <v>0.13047660999077082</v>
      </c>
      <c r="AL60" s="41">
        <f t="shared" si="0"/>
        <v>2.2204460492503131E-16</v>
      </c>
    </row>
    <row r="61" spans="1:38" x14ac:dyDescent="0.3">
      <c r="A61" t="s">
        <v>61</v>
      </c>
      <c r="B61" s="40">
        <v>4.1378393455753046E-2</v>
      </c>
      <c r="C61" s="40">
        <v>2.616856217637465E-2</v>
      </c>
      <c r="D61" s="40">
        <v>0.12992804001496619</v>
      </c>
      <c r="E61" s="40">
        <v>2.3653324625208152E-2</v>
      </c>
      <c r="F61" s="40">
        <v>5.2277911571959351E-2</v>
      </c>
      <c r="G61" s="40">
        <v>0.23202783838850832</v>
      </c>
      <c r="H61" s="40">
        <v>0.10781891921129994</v>
      </c>
      <c r="I61" s="40">
        <v>3.5231086989212811E-2</v>
      </c>
      <c r="J61" s="40">
        <v>3.3510629324982888E-2</v>
      </c>
      <c r="K61" s="40">
        <v>5.7437438027216313E-2</v>
      </c>
      <c r="L61" s="40">
        <v>7.1273647007985552E-2</v>
      </c>
      <c r="M61" s="40">
        <v>0.13271256300036516</v>
      </c>
      <c r="N61" s="40">
        <v>0.13859003907400042</v>
      </c>
      <c r="O61" s="40">
        <v>0.57657432263506303</v>
      </c>
      <c r="P61" s="40">
        <v>0.84998055447932452</v>
      </c>
      <c r="Q61" s="40">
        <v>0.15001944552067562</v>
      </c>
      <c r="S61" t="s">
        <v>61</v>
      </c>
      <c r="T61" s="40">
        <f>(SUM('Valores Correntes'!B60:B63)/SUM('Valores Correntes'!B56:B59)-1)*'PIB Nominal 2'!B57</f>
        <v>3.939095669118267E-3</v>
      </c>
      <c r="U61" s="40">
        <f>(SUM('Valores Correntes'!C60:C63)/SUM('Valores Correntes'!C56:C59)-1)*'PIB Nominal 2'!C57</f>
        <v>7.4892730756633726E-3</v>
      </c>
      <c r="V61" s="40">
        <f>(SUM('Valores Correntes'!D60:D63)/SUM('Valores Correntes'!D56:D59)-1)*'PIB Nominal 2'!D57</f>
        <v>2.1561519397993452E-2</v>
      </c>
      <c r="W61" s="40">
        <f>(SUM('Valores Correntes'!E60:E63)/SUM('Valores Correntes'!E56:E59)-1)*'PIB Nominal 2'!E57</f>
        <v>5.044628591140141E-3</v>
      </c>
      <c r="X61" s="40">
        <f>(SUM('Valores Correntes'!F60:F63)/SUM('Valores Correntes'!F56:F59)-1)*'PIB Nominal 2'!F57</f>
        <v>1.7316816246774398E-2</v>
      </c>
      <c r="Y61" s="40">
        <f>(SUM('Valores Correntes'!G60:G63)/SUM('Valores Correntes'!G56:G59)-1)*'PIB Nominal 2'!G57</f>
        <v>5.1412237311571379E-2</v>
      </c>
      <c r="Z61" s="40">
        <f>(SUM('Valores Correntes'!H60:H63)/SUM('Valores Correntes'!H56:H59)-1)*'PIB Nominal 2'!H57</f>
        <v>1.7199520401144228E-2</v>
      </c>
      <c r="AA61" s="40">
        <f>(SUM('Valores Correntes'!I60:I63)/SUM('Valores Correntes'!I56:I59)-1)*'PIB Nominal 2'!I57</f>
        <v>7.8593576950801367E-3</v>
      </c>
      <c r="AB61" s="40">
        <f>(SUM('Valores Correntes'!J60:J63)/SUM('Valores Correntes'!J56:J59)-1)*'PIB Nominal 2'!J57</f>
        <v>1.315616723618512E-3</v>
      </c>
      <c r="AC61" s="40">
        <f>(SUM('Valores Correntes'!K60:K63)/SUM('Valores Correntes'!K56:K59)-1)*'PIB Nominal 2'!K57</f>
        <v>1.1312594079616415E-2</v>
      </c>
      <c r="AD61" s="40">
        <f>(SUM('Valores Correntes'!L60:L63)/SUM('Valores Correntes'!L56:L59)-1)*'PIB Nominal 2'!L57</f>
        <v>8.8919482716593636E-3</v>
      </c>
      <c r="AE61" s="40">
        <f>(SUM('Valores Correntes'!M60:M63)/SUM('Valores Correntes'!M56:M59)-1)*'PIB Nominal 2'!M57</f>
        <v>1.7680142496340881E-2</v>
      </c>
      <c r="AF61" s="40">
        <f>(SUM('Valores Correntes'!N60:N63)/SUM('Valores Correntes'!N56:N59)-1)*'PIB Nominal 2'!N57</f>
        <v>1.382432991431495E-2</v>
      </c>
      <c r="AG61" s="40">
        <f>(SUM('Valores Correntes'!O60:O63)/SUM('Valores Correntes'!O56:O59)-1)*'PIB Nominal 2'!O57</f>
        <v>7.8083509581774457E-2</v>
      </c>
      <c r="AH61" s="40">
        <f>(SUM('Valores Correntes'!P60:P63)/SUM('Valores Correntes'!P56:P59)-1)*'PIB Nominal 2'!P57</f>
        <v>0.13343484256246421</v>
      </c>
      <c r="AI61" s="40">
        <f>(SUM('Valores Correntes'!Q60:Q63)/SUM('Valores Correntes'!Q56:Q59)-1)*'PIB Nominal 2'!Q57</f>
        <v>2.7895289595829927E-2</v>
      </c>
      <c r="AJ61" s="39">
        <f>SUM('Valores Correntes'!R60:R63)/SUM('Valores Correntes'!R56:R59)-1</f>
        <v>0.16133013215829406</v>
      </c>
      <c r="AL61" s="41">
        <f t="shared" si="0"/>
        <v>0</v>
      </c>
    </row>
    <row r="62" spans="1:38" x14ac:dyDescent="0.3">
      <c r="A62" t="s">
        <v>60</v>
      </c>
      <c r="B62" s="40">
        <v>4.1157564864705475E-2</v>
      </c>
      <c r="C62" s="40">
        <v>2.8298849636573538E-2</v>
      </c>
      <c r="D62" s="40">
        <v>0.12721859610630643</v>
      </c>
      <c r="E62" s="40">
        <v>2.3910874510066561E-2</v>
      </c>
      <c r="F62" s="40">
        <v>5.3251453295649044E-2</v>
      </c>
      <c r="G62" s="40">
        <v>0.23267977354859556</v>
      </c>
      <c r="H62" s="40">
        <v>0.10711409893228267</v>
      </c>
      <c r="I62" s="40">
        <v>3.6455372528837168E-2</v>
      </c>
      <c r="J62" s="40">
        <v>3.2564843654869453E-2</v>
      </c>
      <c r="K62" s="40">
        <v>5.7789460052017037E-2</v>
      </c>
      <c r="L62" s="40">
        <v>7.0620382138122356E-2</v>
      </c>
      <c r="M62" s="40">
        <v>0.13317379712096072</v>
      </c>
      <c r="N62" s="40">
        <v>0.13841126527568973</v>
      </c>
      <c r="O62" s="40">
        <v>0.57612921970277908</v>
      </c>
      <c r="P62" s="40">
        <v>0.84996655811608013</v>
      </c>
      <c r="Q62" s="40">
        <v>0.15003344188391998</v>
      </c>
      <c r="S62" t="s">
        <v>60</v>
      </c>
      <c r="T62" s="40">
        <f>(SUM('Valores Correntes'!B61:B64)/SUM('Valores Correntes'!B57:B60)-1)*'PIB Nominal 2'!B58</f>
        <v>3.2160919230549484E-3</v>
      </c>
      <c r="U62" s="40">
        <f>(SUM('Valores Correntes'!C61:C64)/SUM('Valores Correntes'!C57:C60)-1)*'PIB Nominal 2'!C58</f>
        <v>1.4179364176790868E-2</v>
      </c>
      <c r="V62" s="40">
        <f>(SUM('Valores Correntes'!D61:D64)/SUM('Valores Correntes'!D57:D60)-1)*'PIB Nominal 2'!D58</f>
        <v>1.7724059242350942E-2</v>
      </c>
      <c r="W62" s="40">
        <f>(SUM('Valores Correntes'!E61:E64)/SUM('Valores Correntes'!E57:E60)-1)*'PIB Nominal 2'!E58</f>
        <v>4.889796544531008E-3</v>
      </c>
      <c r="X62" s="40">
        <f>(SUM('Valores Correntes'!F61:F64)/SUM('Valores Correntes'!F57:F60)-1)*'PIB Nominal 2'!F58</f>
        <v>1.5692178115299597E-2</v>
      </c>
      <c r="Y62" s="40">
        <f>(SUM('Valores Correntes'!G61:G64)/SUM('Valores Correntes'!G57:G60)-1)*'PIB Nominal 2'!G58</f>
        <v>5.248539807897238E-2</v>
      </c>
      <c r="Z62" s="40">
        <f>(SUM('Valores Correntes'!H61:H64)/SUM('Valores Correntes'!H57:H60)-1)*'PIB Nominal 2'!H58</f>
        <v>1.6295973104161317E-2</v>
      </c>
      <c r="AA62" s="40">
        <f>(SUM('Valores Correntes'!I61:I64)/SUM('Valores Correntes'!I57:I60)-1)*'PIB Nominal 2'!I58</f>
        <v>9.6780836937445016E-3</v>
      </c>
      <c r="AB62" s="40">
        <f>(SUM('Valores Correntes'!J61:J64)/SUM('Valores Correntes'!J57:J60)-1)*'PIB Nominal 2'!J58</f>
        <v>1.31081991061648E-3</v>
      </c>
      <c r="AC62" s="40">
        <f>(SUM('Valores Correntes'!K61:K64)/SUM('Valores Correntes'!K57:K60)-1)*'PIB Nominal 2'!K58</f>
        <v>1.1091296383978771E-2</v>
      </c>
      <c r="AD62" s="40">
        <f>(SUM('Valores Correntes'!L61:L64)/SUM('Valores Correntes'!L57:L60)-1)*'PIB Nominal 2'!L58</f>
        <v>8.1616248940030636E-3</v>
      </c>
      <c r="AE62" s="40">
        <f>(SUM('Valores Correntes'!M61:M64)/SUM('Valores Correntes'!M57:M60)-1)*'PIB Nominal 2'!M58</f>
        <v>1.8494647441010158E-2</v>
      </c>
      <c r="AF62" s="40">
        <f>(SUM('Valores Correntes'!N61:N64)/SUM('Valores Correntes'!N57:N60)-1)*'PIB Nominal 2'!N58</f>
        <v>1.5201200499289304E-2</v>
      </c>
      <c r="AG62" s="40">
        <f>(SUM('Valores Correntes'!O61:O64)/SUM('Valores Correntes'!O57:O60)-1)*'PIB Nominal 2'!O58</f>
        <v>8.0233645926803543E-2</v>
      </c>
      <c r="AH62" s="40">
        <f>(SUM('Valores Correntes'!P61:P64)/SUM('Valores Correntes'!P57:P60)-1)*'PIB Nominal 2'!P58</f>
        <v>0.13593513592883102</v>
      </c>
      <c r="AI62" s="40">
        <f>(SUM('Valores Correntes'!Q61:Q64)/SUM('Valores Correntes'!Q57:Q60)-1)*'PIB Nominal 2'!Q58</f>
        <v>2.9921784961278008E-2</v>
      </c>
      <c r="AJ62" s="39">
        <f>SUM('Valores Correntes'!R61:R64)/SUM('Valores Correntes'!R57:R60)-1</f>
        <v>0.16585692089010884</v>
      </c>
      <c r="AL62" s="41">
        <f t="shared" si="0"/>
        <v>0</v>
      </c>
    </row>
    <row r="63" spans="1:38" x14ac:dyDescent="0.3">
      <c r="A63" t="s">
        <v>59</v>
      </c>
      <c r="B63" s="40">
        <v>4.2307696614796018E-2</v>
      </c>
      <c r="C63" s="40">
        <v>3.0375321204885258E-2</v>
      </c>
      <c r="D63" s="40">
        <v>0.12616444366366905</v>
      </c>
      <c r="E63" s="40">
        <v>2.403255819677394E-2</v>
      </c>
      <c r="F63" s="40">
        <v>5.3513142728258883E-2</v>
      </c>
      <c r="G63" s="40">
        <v>0.23408546579358713</v>
      </c>
      <c r="H63" s="40">
        <v>0.10739936902967412</v>
      </c>
      <c r="I63" s="40">
        <v>3.6714730095140626E-2</v>
      </c>
      <c r="J63" s="40">
        <v>3.1919364553745194E-2</v>
      </c>
      <c r="K63" s="40">
        <v>5.7276611838168262E-2</v>
      </c>
      <c r="L63" s="40">
        <v>7.0338919060319874E-2</v>
      </c>
      <c r="M63" s="40">
        <v>0.13252354437898667</v>
      </c>
      <c r="N63" s="40">
        <v>0.13678452200347899</v>
      </c>
      <c r="O63" s="40">
        <v>0.57295706095951371</v>
      </c>
      <c r="P63" s="40">
        <v>0.84935022336789689</v>
      </c>
      <c r="Q63" s="40">
        <v>0.15064977663210311</v>
      </c>
      <c r="S63" t="s">
        <v>59</v>
      </c>
      <c r="T63" s="40">
        <f>(SUM('Valores Correntes'!B62:B65)/SUM('Valores Correntes'!B58:B61)-1)*'PIB Nominal 2'!B59</f>
        <v>5.2288050515650782E-3</v>
      </c>
      <c r="U63" s="40">
        <f>(SUM('Valores Correntes'!C62:C65)/SUM('Valores Correntes'!C58:C61)-1)*'PIB Nominal 2'!C59</f>
        <v>1.6296567798090248E-2</v>
      </c>
      <c r="V63" s="40">
        <f>(SUM('Valores Correntes'!D62:D65)/SUM('Valores Correntes'!D58:D61)-1)*'PIB Nominal 2'!D59</f>
        <v>1.4796220774288011E-2</v>
      </c>
      <c r="W63" s="40">
        <f>(SUM('Valores Correntes'!E62:E65)/SUM('Valores Correntes'!E58:E61)-1)*'PIB Nominal 2'!E59</f>
        <v>4.8711594802360461E-3</v>
      </c>
      <c r="X63" s="40">
        <f>(SUM('Valores Correntes'!F62:F65)/SUM('Valores Correntes'!F58:F61)-1)*'PIB Nominal 2'!F59</f>
        <v>1.3398678874862091E-2</v>
      </c>
      <c r="Y63" s="40">
        <f>(SUM('Valores Correntes'!G62:G65)/SUM('Valores Correntes'!G58:G61)-1)*'PIB Nominal 2'!G59</f>
        <v>4.9362626927476415E-2</v>
      </c>
      <c r="Z63" s="40">
        <f>(SUM('Valores Correntes'!H62:H65)/SUM('Valores Correntes'!H58:H61)-1)*'PIB Nominal 2'!H59</f>
        <v>1.5474627917076343E-2</v>
      </c>
      <c r="AA63" s="40">
        <f>(SUM('Valores Correntes'!I62:I65)/SUM('Valores Correntes'!I58:I61)-1)*'PIB Nominal 2'!I59</f>
        <v>8.9933623120508187E-3</v>
      </c>
      <c r="AB63" s="40">
        <f>(SUM('Valores Correntes'!J62:J65)/SUM('Valores Correntes'!J58:J61)-1)*'PIB Nominal 2'!J59</f>
        <v>1.3319038099270188E-3</v>
      </c>
      <c r="AC63" s="40">
        <f>(SUM('Valores Correntes'!K62:K65)/SUM('Valores Correntes'!K58:K61)-1)*'PIB Nominal 2'!K59</f>
        <v>9.0326361964143901E-3</v>
      </c>
      <c r="AD63" s="40">
        <f>(SUM('Valores Correntes'!L62:L65)/SUM('Valores Correntes'!L58:L61)-1)*'PIB Nominal 2'!L59</f>
        <v>8.1999290744001509E-3</v>
      </c>
      <c r="AE63" s="40">
        <f>(SUM('Valores Correntes'!M62:M65)/SUM('Valores Correntes'!M58:M61)-1)*'PIB Nominal 2'!M59</f>
        <v>1.8094934964672758E-2</v>
      </c>
      <c r="AF63" s="40">
        <f>(SUM('Valores Correntes'!N62:N65)/SUM('Valores Correntes'!N58:N61)-1)*'PIB Nominal 2'!N59</f>
        <v>1.5732529778504617E-2</v>
      </c>
      <c r="AG63" s="40">
        <f>(SUM('Valores Correntes'!O62:O65)/SUM('Valores Correntes'!O58:O61)-1)*'PIB Nominal 2'!O59</f>
        <v>7.6859924053046202E-2</v>
      </c>
      <c r="AH63" s="40">
        <f>(SUM('Valores Correntes'!P62:P65)/SUM('Valores Correntes'!P58:P61)-1)*'PIB Nominal 2'!P59</f>
        <v>0.13145135603208757</v>
      </c>
      <c r="AI63" s="40">
        <f>(SUM('Valores Correntes'!Q62:Q65)/SUM('Valores Correntes'!Q58:Q61)-1)*'PIB Nominal 2'!Q59</f>
        <v>2.812738446430706E-2</v>
      </c>
      <c r="AJ63" s="39">
        <f>SUM('Valores Correntes'!R62:R65)/SUM('Valores Correntes'!R58:R61)-1</f>
        <v>0.15957874049639487</v>
      </c>
      <c r="AL63" s="41">
        <f t="shared" si="0"/>
        <v>0</v>
      </c>
    </row>
    <row r="64" spans="1:38" x14ac:dyDescent="0.3">
      <c r="A64" t="s">
        <v>58</v>
      </c>
      <c r="B64" s="40">
        <v>4.4095444741188421E-2</v>
      </c>
      <c r="C64" s="40">
        <v>3.2388819347333668E-2</v>
      </c>
      <c r="D64" s="40">
        <v>0.12348887614678666</v>
      </c>
      <c r="E64" s="40">
        <v>2.4089616524553024E-2</v>
      </c>
      <c r="F64" s="40">
        <v>5.3126958208729189E-2</v>
      </c>
      <c r="G64" s="40">
        <v>0.23309427022740253</v>
      </c>
      <c r="H64" s="40">
        <v>0.10704900487553276</v>
      </c>
      <c r="I64" s="40">
        <v>3.6849161533874464E-2</v>
      </c>
      <c r="J64" s="40">
        <v>3.1592217523122142E-2</v>
      </c>
      <c r="K64" s="40">
        <v>5.6751960586686731E-2</v>
      </c>
      <c r="L64" s="40">
        <v>7.0236185788778438E-2</v>
      </c>
      <c r="M64" s="40">
        <v>0.13369631200768187</v>
      </c>
      <c r="N64" s="40">
        <v>0.13673531539066183</v>
      </c>
      <c r="O64" s="40">
        <v>0.57291015770633835</v>
      </c>
      <c r="P64" s="40">
        <v>0.85009987267492926</v>
      </c>
      <c r="Q64" s="40">
        <v>0.14990012732507088</v>
      </c>
      <c r="S64" t="s">
        <v>58</v>
      </c>
      <c r="T64" s="40">
        <f>(SUM('Valores Correntes'!B63:B66)/SUM('Valores Correntes'!B59:B62)-1)*'PIB Nominal 2'!B60</f>
        <v>8.9193757376627315E-3</v>
      </c>
      <c r="U64" s="40">
        <f>(SUM('Valores Correntes'!C63:C66)/SUM('Valores Correntes'!C59:C62)-1)*'PIB Nominal 2'!C60</f>
        <v>1.4945455936365334E-2</v>
      </c>
      <c r="V64" s="40">
        <f>(SUM('Valores Correntes'!D63:D66)/SUM('Valores Correntes'!D59:D62)-1)*'PIB Nominal 2'!D60</f>
        <v>1.1825803725144166E-2</v>
      </c>
      <c r="W64" s="40">
        <f>(SUM('Valores Correntes'!E63:E66)/SUM('Valores Correntes'!E59:E62)-1)*'PIB Nominal 2'!E60</f>
        <v>5.0613637099727457E-3</v>
      </c>
      <c r="X64" s="40">
        <f>(SUM('Valores Correntes'!F63:F66)/SUM('Valores Correntes'!F59:F62)-1)*'PIB Nominal 2'!F60</f>
        <v>1.0363754194621612E-2</v>
      </c>
      <c r="Y64" s="40">
        <f>(SUM('Valores Correntes'!G63:G66)/SUM('Valores Correntes'!G59:G62)-1)*'PIB Nominal 2'!G60</f>
        <v>4.2196377566103824E-2</v>
      </c>
      <c r="Z64" s="40">
        <f>(SUM('Valores Correntes'!H63:H66)/SUM('Valores Correntes'!H59:H62)-1)*'PIB Nominal 2'!H60</f>
        <v>1.4331132818739937E-2</v>
      </c>
      <c r="AA64" s="40">
        <f>(SUM('Valores Correntes'!I63:I66)/SUM('Valores Correntes'!I59:I62)-1)*'PIB Nominal 2'!I60</f>
        <v>7.9213768031397049E-3</v>
      </c>
      <c r="AB64" s="40">
        <f>(SUM('Valores Correntes'!J63:J66)/SUM('Valores Correntes'!J59:J62)-1)*'PIB Nominal 2'!J60</f>
        <v>1.9636230857824353E-3</v>
      </c>
      <c r="AC64" s="40">
        <f>(SUM('Valores Correntes'!K63:K66)/SUM('Valores Correntes'!K59:K62)-1)*'PIB Nominal 2'!K60</f>
        <v>7.871057241976346E-3</v>
      </c>
      <c r="AD64" s="40">
        <f>(SUM('Valores Correntes'!L63:L66)/SUM('Valores Correntes'!L59:L62)-1)*'PIB Nominal 2'!L60</f>
        <v>8.5987145676598778E-3</v>
      </c>
      <c r="AE64" s="40">
        <f>(SUM('Valores Correntes'!M63:M66)/SUM('Valores Correntes'!M59:M62)-1)*'PIB Nominal 2'!M60</f>
        <v>2.0790580315225664E-2</v>
      </c>
      <c r="AF64" s="40">
        <f>(SUM('Valores Correntes'!N63:N66)/SUM('Valores Correntes'!N59:N62)-1)*'PIB Nominal 2'!N60</f>
        <v>1.7038066772871285E-2</v>
      </c>
      <c r="AG64" s="40">
        <f>(SUM('Valores Correntes'!O63:O66)/SUM('Valores Correntes'!O59:O62)-1)*'PIB Nominal 2'!O60</f>
        <v>7.851455160539543E-2</v>
      </c>
      <c r="AH64" s="40">
        <f>(SUM('Valores Correntes'!P63:P66)/SUM('Valores Correntes'!P59:P62)-1)*'PIB Nominal 2'!P60</f>
        <v>0.129630304909162</v>
      </c>
      <c r="AI64" s="40">
        <f>(SUM('Valores Correntes'!Q63:Q66)/SUM('Valores Correntes'!Q59:Q62)-1)*'PIB Nominal 2'!Q60</f>
        <v>2.427899936922296E-2</v>
      </c>
      <c r="AJ64" s="39">
        <f>SUM('Valores Correntes'!R63:R66)/SUM('Valores Correntes'!R59:R62)-1</f>
        <v>0.15390930427838456</v>
      </c>
      <c r="AL64" s="41">
        <f t="shared" si="0"/>
        <v>-4.163336342344337E-16</v>
      </c>
    </row>
    <row r="65" spans="1:38" x14ac:dyDescent="0.3">
      <c r="A65" t="s">
        <v>57</v>
      </c>
      <c r="B65" s="40">
        <v>4.4475140233343598E-2</v>
      </c>
      <c r="C65" s="40">
        <v>3.4004049643279251E-2</v>
      </c>
      <c r="D65" s="40">
        <v>0.12065251363690419</v>
      </c>
      <c r="E65" s="40">
        <v>2.3221526754375263E-2</v>
      </c>
      <c r="F65" s="40">
        <v>5.3154141225056677E-2</v>
      </c>
      <c r="G65" s="40">
        <v>0.23103223125961539</v>
      </c>
      <c r="H65" s="40">
        <v>0.10796937333639406</v>
      </c>
      <c r="I65" s="40">
        <v>3.7592601688691926E-2</v>
      </c>
      <c r="J65" s="40">
        <v>3.1336101470201688E-2</v>
      </c>
      <c r="K65" s="40">
        <v>5.5785045875598495E-2</v>
      </c>
      <c r="L65" s="40">
        <v>7.0690851434735177E-2</v>
      </c>
      <c r="M65" s="40">
        <v>0.13426574854799142</v>
      </c>
      <c r="N65" s="40">
        <v>0.13663303016614903</v>
      </c>
      <c r="O65" s="40">
        <v>0.57427275251976173</v>
      </c>
      <c r="P65" s="40">
        <v>0.84978012401272074</v>
      </c>
      <c r="Q65" s="40">
        <v>0.15021987598727929</v>
      </c>
      <c r="S65" t="s">
        <v>57</v>
      </c>
      <c r="T65" s="40">
        <f>(SUM('Valores Correntes'!B64:B67)/SUM('Valores Correntes'!B60:B63)-1)*'PIB Nominal 2'!B61</f>
        <v>9.3128576500316421E-3</v>
      </c>
      <c r="U65" s="40">
        <f>(SUM('Valores Correntes'!C64:C67)/SUM('Valores Correntes'!C60:C63)-1)*'PIB Nominal 2'!C61</f>
        <v>1.2588096263315893E-2</v>
      </c>
      <c r="V65" s="40">
        <f>(SUM('Valores Correntes'!D64:D67)/SUM('Valores Correntes'!D60:D63)-1)*'PIB Nominal 2'!D61</f>
        <v>7.5875885636966268E-3</v>
      </c>
      <c r="W65" s="40">
        <f>(SUM('Valores Correntes'!E64:E67)/SUM('Valores Correntes'!E60:E63)-1)*'PIB Nominal 2'!E61</f>
        <v>2.813781213914646E-3</v>
      </c>
      <c r="X65" s="40">
        <f>(SUM('Valores Correntes'!F64:F67)/SUM('Valores Correntes'!F60:F63)-1)*'PIB Nominal 2'!F61</f>
        <v>8.3053694703255857E-3</v>
      </c>
      <c r="Y65" s="40">
        <f>(SUM('Valores Correntes'!G64:G67)/SUM('Valores Correntes'!G60:G63)-1)*'PIB Nominal 2'!G61</f>
        <v>3.1294835511252783E-2</v>
      </c>
      <c r="Z65" s="40">
        <f>(SUM('Valores Correntes'!H64:H67)/SUM('Valores Correntes'!H60:H63)-1)*'PIB Nominal 2'!H61</f>
        <v>1.5240897729448201E-2</v>
      </c>
      <c r="AA65" s="40">
        <f>(SUM('Valores Correntes'!I64:I67)/SUM('Valores Correntes'!I60:I63)-1)*'PIB Nominal 2'!I61</f>
        <v>7.6156809337933609E-3</v>
      </c>
      <c r="AB65" s="40">
        <f>(SUM('Valores Correntes'!J64:J67)/SUM('Valores Correntes'!J60:J63)-1)*'PIB Nominal 2'!J61</f>
        <v>2.205192591896608E-3</v>
      </c>
      <c r="AC65" s="40">
        <f>(SUM('Valores Correntes'!K64:K67)/SUM('Valores Correntes'!K60:K63)-1)*'PIB Nominal 2'!K61</f>
        <v>6.1444585916870329E-3</v>
      </c>
      <c r="AD65" s="40">
        <f>(SUM('Valores Correntes'!L64:L67)/SUM('Valores Correntes'!L60:L63)-1)*'PIB Nominal 2'!L61</f>
        <v>9.2973794611643477E-3</v>
      </c>
      <c r="AE65" s="40">
        <f>(SUM('Valores Correntes'!M64:M67)/SUM('Valores Correntes'!M60:M63)-1)*'PIB Nominal 2'!M61</f>
        <v>2.0318967397143457E-2</v>
      </c>
      <c r="AF65" s="40">
        <f>(SUM('Valores Correntes'!N64:N67)/SUM('Valores Correntes'!N60:N63)-1)*'PIB Nominal 2'!N61</f>
        <v>1.7139638340348141E-2</v>
      </c>
      <c r="AG65" s="40">
        <f>(SUM('Valores Correntes'!O64:O67)/SUM('Valores Correntes'!O60:O63)-1)*'PIB Nominal 2'!O61</f>
        <v>7.7962215045480995E-2</v>
      </c>
      <c r="AH65" s="40">
        <f>(SUM('Valores Correntes'!P64:P67)/SUM('Valores Correntes'!P60:P63)-1)*'PIB Nominal 2'!P61</f>
        <v>0.11856990820676534</v>
      </c>
      <c r="AI65" s="40">
        <f>(SUM('Valores Correntes'!Q64:Q67)/SUM('Valores Correntes'!Q60:Q63)-1)*'PIB Nominal 2'!Q61</f>
        <v>2.1196056325950778E-2</v>
      </c>
      <c r="AJ65" s="39">
        <f>SUM('Valores Correntes'!R64:R67)/SUM('Valores Correntes'!R60:R63)-1</f>
        <v>0.13976596453271628</v>
      </c>
      <c r="AL65" s="41">
        <f t="shared" si="0"/>
        <v>0</v>
      </c>
    </row>
    <row r="66" spans="1:38" x14ac:dyDescent="0.3">
      <c r="A66" t="s">
        <v>56</v>
      </c>
      <c r="B66" s="40">
        <v>4.3420341282890747E-2</v>
      </c>
      <c r="C66" s="40">
        <v>3.7146437407671228E-2</v>
      </c>
      <c r="D66" s="40">
        <v>0.11783797669281043</v>
      </c>
      <c r="E66" s="40">
        <v>2.2671466984348895E-2</v>
      </c>
      <c r="F66" s="40">
        <v>5.3364628592389204E-2</v>
      </c>
      <c r="G66" s="40">
        <v>0.23102050967721977</v>
      </c>
      <c r="H66" s="40">
        <v>0.1092779377700738</v>
      </c>
      <c r="I66" s="40">
        <v>3.7829650159705568E-2</v>
      </c>
      <c r="J66" s="40">
        <v>3.1305768103611541E-2</v>
      </c>
      <c r="K66" s="40">
        <v>5.4708661184332777E-2</v>
      </c>
      <c r="L66" s="40">
        <v>7.1150096132007234E-2</v>
      </c>
      <c r="M66" s="40">
        <v>0.13475354754150753</v>
      </c>
      <c r="N66" s="40">
        <v>0.13665603232247803</v>
      </c>
      <c r="O66" s="40">
        <v>0.57568169321371654</v>
      </c>
      <c r="P66" s="40">
        <v>0.85012254417382693</v>
      </c>
      <c r="Q66" s="40">
        <v>0.14987745582617309</v>
      </c>
      <c r="S66" t="s">
        <v>56</v>
      </c>
      <c r="T66" s="40">
        <f>(SUM('Valores Correntes'!B65:B68)/SUM('Valores Correntes'!B61:B64)-1)*'PIB Nominal 2'!B62</f>
        <v>7.7440002318947283E-3</v>
      </c>
      <c r="U66" s="40">
        <f>(SUM('Valores Correntes'!C65:C68)/SUM('Valores Correntes'!C61:C64)-1)*'PIB Nominal 2'!C62</f>
        <v>1.3536817088455088E-2</v>
      </c>
      <c r="V66" s="40">
        <f>(SUM('Valores Correntes'!D65:D68)/SUM('Valores Correntes'!D61:D64)-1)*'PIB Nominal 2'!D62</f>
        <v>5.4948123524555907E-3</v>
      </c>
      <c r="W66" s="40">
        <f>(SUM('Valores Correntes'!E65:E68)/SUM('Valores Correntes'!E61:E64)-1)*'PIB Nominal 2'!E62</f>
        <v>1.6225548876295324E-3</v>
      </c>
      <c r="X66" s="40">
        <f>(SUM('Valores Correntes'!F65:F68)/SUM('Valores Correntes'!F61:F64)-1)*'PIB Nominal 2'!F62</f>
        <v>6.849729280612722E-3</v>
      </c>
      <c r="Y66" s="40">
        <f>(SUM('Valores Correntes'!G65:G68)/SUM('Valores Correntes'!G61:G64)-1)*'PIB Nominal 2'!G62</f>
        <v>2.7503913609152952E-2</v>
      </c>
      <c r="Z66" s="40">
        <f>(SUM('Valores Correntes'!H65:H68)/SUM('Valores Correntes'!H61:H64)-1)*'PIB Nominal 2'!H62</f>
        <v>1.5958682846868671E-2</v>
      </c>
      <c r="AA66" s="40">
        <f>(SUM('Valores Correntes'!I65:I68)/SUM('Valores Correntes'!I61:I64)-1)*'PIB Nominal 2'!I62</f>
        <v>6.1497532073669413E-3</v>
      </c>
      <c r="AB66" s="40">
        <f>(SUM('Valores Correntes'!J65:J68)/SUM('Valores Correntes'!J61:J64)-1)*'PIB Nominal 2'!J62</f>
        <v>2.6928492048838822E-3</v>
      </c>
      <c r="AC66" s="40">
        <f>(SUM('Valores Correntes'!K65:K68)/SUM('Valores Correntes'!K61:K64)-1)*'PIB Nominal 2'!K62</f>
        <v>3.8254208357957615E-3</v>
      </c>
      <c r="AD66" s="40">
        <f>(SUM('Valores Correntes'!L65:L68)/SUM('Valores Correntes'!L61:L64)-1)*'PIB Nominal 2'!L62</f>
        <v>9.5114398335236789E-3</v>
      </c>
      <c r="AE66" s="40">
        <f>(SUM('Valores Correntes'!M65:M68)/SUM('Valores Correntes'!M61:M64)-1)*'PIB Nominal 2'!M62</f>
        <v>1.859054149089202E-2</v>
      </c>
      <c r="AF66" s="40">
        <f>(SUM('Valores Correntes'!N65:N68)/SUM('Valores Correntes'!N61:N64)-1)*'PIB Nominal 2'!N62</f>
        <v>1.5495720782340051E-2</v>
      </c>
      <c r="AG66" s="40">
        <f>(SUM('Valores Correntes'!O65:O68)/SUM('Valores Correntes'!O61:O64)-1)*'PIB Nominal 2'!O62</f>
        <v>7.2224408201671059E-2</v>
      </c>
      <c r="AH66" s="40">
        <f>(SUM('Valores Correntes'!P65:P68)/SUM('Valores Correntes'!P61:P64)-1)*'PIB Nominal 2'!P62</f>
        <v>0.1074723220427185</v>
      </c>
      <c r="AI66" s="40">
        <f>(SUM('Valores Correntes'!Q65:Q68)/SUM('Valores Correntes'!Q61:Q64)-1)*'PIB Nominal 2'!Q62</f>
        <v>1.8763991439903795E-2</v>
      </c>
      <c r="AJ66" s="39">
        <f>SUM('Valores Correntes'!R65:R68)/SUM('Valores Correntes'!R61:R64)-1</f>
        <v>0.12623631348262254</v>
      </c>
      <c r="AL66" s="41">
        <f t="shared" si="0"/>
        <v>0</v>
      </c>
    </row>
    <row r="67" spans="1:38" x14ac:dyDescent="0.3">
      <c r="A67" t="s">
        <v>55</v>
      </c>
      <c r="B67" s="40">
        <v>4.2455220854467818E-2</v>
      </c>
      <c r="C67" s="40">
        <v>3.830060368081168E-2</v>
      </c>
      <c r="D67" s="40">
        <v>0.11467048680817384</v>
      </c>
      <c r="E67" s="40">
        <v>2.2573329335172566E-2</v>
      </c>
      <c r="F67" s="40">
        <v>5.4007088638222539E-2</v>
      </c>
      <c r="G67" s="40">
        <v>0.22955150846238059</v>
      </c>
      <c r="H67" s="40">
        <v>0.10978894467312397</v>
      </c>
      <c r="I67" s="40">
        <v>3.7660217617906715E-2</v>
      </c>
      <c r="J67" s="40">
        <v>3.1394372831703342E-2</v>
      </c>
      <c r="K67" s="40">
        <v>5.5966426511990824E-2</v>
      </c>
      <c r="L67" s="40">
        <v>7.2139158857536079E-2</v>
      </c>
      <c r="M67" s="40">
        <v>0.13631746314445747</v>
      </c>
      <c r="N67" s="40">
        <v>0.13591845449452764</v>
      </c>
      <c r="O67" s="40">
        <v>0.579185038131246</v>
      </c>
      <c r="P67" s="40">
        <v>0.85119176744809444</v>
      </c>
      <c r="Q67" s="40">
        <v>0.14880823255190556</v>
      </c>
      <c r="S67" t="s">
        <v>55</v>
      </c>
      <c r="T67" s="40">
        <f>(SUM('Valores Correntes'!B66:B69)/SUM('Valores Correntes'!B62:B65)-1)*'PIB Nominal 2'!B63</f>
        <v>5.151527127974528E-3</v>
      </c>
      <c r="U67" s="40">
        <f>(SUM('Valores Correntes'!C66:C69)/SUM('Valores Correntes'!C62:C65)-1)*'PIB Nominal 2'!C63</f>
        <v>1.2439599621973035E-2</v>
      </c>
      <c r="V67" s="40">
        <f>(SUM('Valores Correntes'!D66:D69)/SUM('Valores Correntes'!D62:D65)-1)*'PIB Nominal 2'!D63</f>
        <v>2.021729452159355E-3</v>
      </c>
      <c r="W67" s="40">
        <f>(SUM('Valores Correntes'!E66:E69)/SUM('Valores Correntes'!E62:E65)-1)*'PIB Nominal 2'!E63</f>
        <v>1.2013863211347471E-3</v>
      </c>
      <c r="X67" s="40">
        <f>(SUM('Valores Correntes'!F66:F69)/SUM('Valores Correntes'!F62:F65)-1)*'PIB Nominal 2'!F63</f>
        <v>6.8595146691248022E-3</v>
      </c>
      <c r="Y67" s="40">
        <f>(SUM('Valores Correntes'!G66:G69)/SUM('Valores Correntes'!G62:G65)-1)*'PIB Nominal 2'!G63</f>
        <v>2.2522230064391888E-2</v>
      </c>
      <c r="Z67" s="40">
        <f>(SUM('Valores Correntes'!H66:H69)/SUM('Valores Correntes'!H62:H65)-1)*'PIB Nominal 2'!H63</f>
        <v>1.5329896885241385E-2</v>
      </c>
      <c r="AA67" s="40">
        <f>(SUM('Valores Correntes'!I66:I69)/SUM('Valores Correntes'!I62:I65)-1)*'PIB Nominal 2'!I63</f>
        <v>5.3843252897419914E-3</v>
      </c>
      <c r="AB67" s="40">
        <f>(SUM('Valores Correntes'!J66:J69)/SUM('Valores Correntes'!J62:J65)-1)*'PIB Nominal 2'!J63</f>
        <v>3.1753195509770871E-3</v>
      </c>
      <c r="AC67" s="40">
        <f>(SUM('Valores Correntes'!K66:K69)/SUM('Valores Correntes'!K62:K65)-1)*'PIB Nominal 2'!K63</f>
        <v>5.2863216352157993E-3</v>
      </c>
      <c r="AD67" s="40">
        <f>(SUM('Valores Correntes'!L66:L69)/SUM('Valores Correntes'!L62:L65)-1)*'PIB Nominal 2'!L63</f>
        <v>1.0302952820904345E-2</v>
      </c>
      <c r="AE67" s="40">
        <f>(SUM('Valores Correntes'!M66:M69)/SUM('Valores Correntes'!M62:M65)-1)*'PIB Nominal 2'!M63</f>
        <v>1.9861035260736473E-2</v>
      </c>
      <c r="AF67" s="40">
        <f>(SUM('Valores Correntes'!N66:N69)/SUM('Valores Correntes'!N62:N65)-1)*'PIB Nominal 2'!N63</f>
        <v>1.5154019659967096E-2</v>
      </c>
      <c r="AG67" s="40">
        <f>(SUM('Valores Correntes'!O66:O69)/SUM('Valores Correntes'!O62:O65)-1)*'PIB Nominal 2'!O63</f>
        <v>7.4493871102784104E-2</v>
      </c>
      <c r="AH67" s="40">
        <f>(SUM('Valores Correntes'!P66:P69)/SUM('Valores Correntes'!P62:P65)-1)*'PIB Nominal 2'!P63</f>
        <v>0.10216762829515068</v>
      </c>
      <c r="AI67" s="40">
        <f>(SUM('Valores Correntes'!Q66:Q69)/SUM('Valores Correntes'!Q62:Q65)-1)*'PIB Nominal 2'!Q63</f>
        <v>1.5697802330117899E-2</v>
      </c>
      <c r="AJ67" s="39">
        <f>SUM('Valores Correntes'!R66:R69)/SUM('Valores Correntes'!R62:R65)-1</f>
        <v>0.11786543062526844</v>
      </c>
      <c r="AL67" s="41">
        <f t="shared" si="0"/>
        <v>0</v>
      </c>
    </row>
    <row r="68" spans="1:38" x14ac:dyDescent="0.3">
      <c r="A68" t="s">
        <v>54</v>
      </c>
      <c r="B68" s="40">
        <v>4.193122952948572E-2</v>
      </c>
      <c r="C68" s="40">
        <v>3.951007230380521E-2</v>
      </c>
      <c r="D68" s="40">
        <v>0.11161639672662627</v>
      </c>
      <c r="E68" s="40">
        <v>2.2182123797477631E-2</v>
      </c>
      <c r="F68" s="40">
        <v>5.436834661987007E-2</v>
      </c>
      <c r="G68" s="40">
        <v>0.22767693944777914</v>
      </c>
      <c r="H68" s="40">
        <v>0.11098130887244168</v>
      </c>
      <c r="I68" s="40">
        <v>3.7488219606584113E-2</v>
      </c>
      <c r="J68" s="40">
        <v>3.1130179301548946E-2</v>
      </c>
      <c r="K68" s="40">
        <v>5.5612301817180188E-2</v>
      </c>
      <c r="L68" s="40">
        <v>7.3132408936764717E-2</v>
      </c>
      <c r="M68" s="40">
        <v>0.13725650566234879</v>
      </c>
      <c r="N68" s="40">
        <v>0.13600106427806466</v>
      </c>
      <c r="O68" s="40">
        <v>0.58160198847493305</v>
      </c>
      <c r="P68" s="40">
        <v>0.85121015745219797</v>
      </c>
      <c r="Q68" s="40">
        <v>0.148789842547802</v>
      </c>
      <c r="S68" t="s">
        <v>54</v>
      </c>
      <c r="T68" s="40">
        <f>(SUM('Valores Correntes'!B67:B70)/SUM('Valores Correntes'!B63:B66)-1)*'PIB Nominal 2'!B64</f>
        <v>2.1432174291288468E-3</v>
      </c>
      <c r="U68" s="40">
        <f>(SUM('Valores Correntes'!C67:C70)/SUM('Valores Correntes'!C63:C66)-1)*'PIB Nominal 2'!C64</f>
        <v>1.1179969502413765E-2</v>
      </c>
      <c r="V68" s="40">
        <f>(SUM('Valores Correntes'!D67:D70)/SUM('Valores Correntes'!D63:D66)-1)*'PIB Nominal 2'!D64</f>
        <v>-4.0655972481274993E-4</v>
      </c>
      <c r="W68" s="40">
        <f>(SUM('Valores Correntes'!E67:E70)/SUM('Valores Correntes'!E63:E66)-1)*'PIB Nominal 2'!E64</f>
        <v>3.7119084982836906E-4</v>
      </c>
      <c r="X68" s="40">
        <f>(SUM('Valores Correntes'!F67:F70)/SUM('Valores Correntes'!F63:F66)-1)*'PIB Nominal 2'!F64</f>
        <v>6.8264378715625559E-3</v>
      </c>
      <c r="Y68" s="40">
        <f>(SUM('Valores Correntes'!G67:G70)/SUM('Valores Correntes'!G63:G66)-1)*'PIB Nominal 2'!G64</f>
        <v>1.7971038498991891E-2</v>
      </c>
      <c r="Z68" s="40">
        <f>(SUM('Valores Correntes'!H67:H70)/SUM('Valores Correntes'!H63:H66)-1)*'PIB Nominal 2'!H64</f>
        <v>1.5332983579252306E-2</v>
      </c>
      <c r="AA68" s="40">
        <f>(SUM('Valores Correntes'!I67:I70)/SUM('Valores Correntes'!I63:I66)-1)*'PIB Nominal 2'!I64</f>
        <v>4.490077529854624E-3</v>
      </c>
      <c r="AB68" s="40">
        <f>(SUM('Valores Correntes'!J67:J70)/SUM('Valores Correntes'!J63:J66)-1)*'PIB Nominal 2'!J64</f>
        <v>2.7358444053633352E-3</v>
      </c>
      <c r="AC68" s="40">
        <f>(SUM('Valores Correntes'!K67:K70)/SUM('Valores Correntes'!K63:K66)-1)*'PIB Nominal 2'!K64</f>
        <v>4.5731773854802739E-3</v>
      </c>
      <c r="AD68" s="40">
        <f>(SUM('Valores Correntes'!L67:L70)/SUM('Valores Correntes'!L63:L66)-1)*'PIB Nominal 2'!L64</f>
        <v>1.0408831981346284E-2</v>
      </c>
      <c r="AE68" s="40">
        <f>(SUM('Valores Correntes'!M67:M70)/SUM('Valores Correntes'!M63:M66)-1)*'PIB Nominal 2'!M64</f>
        <v>1.7660022333450046E-2</v>
      </c>
      <c r="AF68" s="40">
        <f>(SUM('Valores Correntes'!N67:N70)/SUM('Valores Correntes'!N63:N66)-1)*'PIB Nominal 2'!N64</f>
        <v>1.3236610940165277E-2</v>
      </c>
      <c r="AG68" s="40">
        <f>(SUM('Valores Correntes'!O67:O70)/SUM('Valores Correntes'!O63:O66)-1)*'PIB Nominal 2'!O64</f>
        <v>6.8437548154912042E-2</v>
      </c>
      <c r="AH68" s="40">
        <f>(SUM('Valores Correntes'!P67:P70)/SUM('Valores Correntes'!P63:P66)-1)*'PIB Nominal 2'!P64</f>
        <v>8.8551804083032912E-2</v>
      </c>
      <c r="AI68" s="40">
        <f>(SUM('Valores Correntes'!Q67:Q70)/SUM('Valores Correntes'!Q63:Q66)-1)*'PIB Nominal 2'!Q64</f>
        <v>1.4174318884636845E-2</v>
      </c>
      <c r="AJ68" s="39">
        <f>SUM('Valores Correntes'!R67:R70)/SUM('Valores Correntes'!R63:R66)-1</f>
        <v>0.10272612296766992</v>
      </c>
      <c r="AL68" s="41">
        <f t="shared" si="0"/>
        <v>3.0531133177191805E-16</v>
      </c>
    </row>
    <row r="69" spans="1:38" x14ac:dyDescent="0.3">
      <c r="A69" t="s">
        <v>53</v>
      </c>
      <c r="B69" s="40">
        <v>4.1547663875010528E-2</v>
      </c>
      <c r="C69" s="40">
        <v>3.9818059119233369E-2</v>
      </c>
      <c r="D69" s="40">
        <v>0.10916117088113027</v>
      </c>
      <c r="E69" s="40">
        <v>2.1673766111598835E-2</v>
      </c>
      <c r="F69" s="40">
        <v>5.4888939984465139E-2</v>
      </c>
      <c r="G69" s="40">
        <v>0.22554193609642761</v>
      </c>
      <c r="H69" s="40">
        <v>0.11267981544618771</v>
      </c>
      <c r="I69" s="40">
        <v>3.7775152068132214E-2</v>
      </c>
      <c r="J69" s="40">
        <v>3.0872851430176367E-2</v>
      </c>
      <c r="K69" s="40">
        <v>5.5083140384423523E-2</v>
      </c>
      <c r="L69" s="40">
        <v>7.3894271783299451E-2</v>
      </c>
      <c r="M69" s="40">
        <v>0.13791263494189837</v>
      </c>
      <c r="N69" s="40">
        <v>0.13502303089788512</v>
      </c>
      <c r="O69" s="40">
        <v>0.58324089695200276</v>
      </c>
      <c r="P69" s="40">
        <v>0.85033049692344087</v>
      </c>
      <c r="Q69" s="40">
        <v>0.14966950307655902</v>
      </c>
      <c r="S69" t="s">
        <v>53</v>
      </c>
      <c r="T69" s="40">
        <f>(SUM('Valores Correntes'!B68:B71)/SUM('Valores Correntes'!B64:B67)-1)*'PIB Nominal 2'!B65</f>
        <v>1.2624099027203472E-3</v>
      </c>
      <c r="U69" s="40">
        <f>(SUM('Valores Correntes'!C68:C71)/SUM('Valores Correntes'!C64:C67)-1)*'PIB Nominal 2'!C65</f>
        <v>9.829473241796156E-3</v>
      </c>
      <c r="V69" s="40">
        <f>(SUM('Valores Correntes'!D68:D71)/SUM('Valores Correntes'!D64:D67)-1)*'PIB Nominal 2'!D65</f>
        <v>-4.82952693428025E-4</v>
      </c>
      <c r="W69" s="40">
        <f>(SUM('Valores Correntes'!E68:E71)/SUM('Valores Correntes'!E64:E67)-1)*'PIB Nominal 2'!E65</f>
        <v>6.3793661157371699E-4</v>
      </c>
      <c r="X69" s="40">
        <f>(SUM('Valores Correntes'!F68:F71)/SUM('Valores Correntes'!F64:F67)-1)*'PIB Nominal 2'!F65</f>
        <v>7.2700898943456743E-3</v>
      </c>
      <c r="Y69" s="40">
        <f>(SUM('Valores Correntes'!G68:G71)/SUM('Valores Correntes'!G64:G67)-1)*'PIB Nominal 2'!G65</f>
        <v>1.7254547054287521E-2</v>
      </c>
      <c r="Z69" s="40">
        <f>(SUM('Valores Correntes'!H68:H71)/SUM('Valores Correntes'!H64:H67)-1)*'PIB Nominal 2'!H65</f>
        <v>1.6073670907838768E-2</v>
      </c>
      <c r="AA69" s="40">
        <f>(SUM('Valores Correntes'!I68:I71)/SUM('Valores Correntes'!I64:I67)-1)*'PIB Nominal 2'!I65</f>
        <v>3.9919965888736688E-3</v>
      </c>
      <c r="AB69" s="40">
        <f>(SUM('Valores Correntes'!J68:J71)/SUM('Valores Correntes'!J64:J67)-1)*'PIB Nominal 2'!J65</f>
        <v>2.6501316518064938E-3</v>
      </c>
      <c r="AC69" s="40">
        <f>(SUM('Valores Correntes'!K68:K71)/SUM('Valores Correntes'!K64:K67)-1)*'PIB Nominal 2'!K65</f>
        <v>4.8529698396420542E-3</v>
      </c>
      <c r="AD69" s="40">
        <f>(SUM('Valores Correntes'!L68:L71)/SUM('Valores Correntes'!L64:L67)-1)*'PIB Nominal 2'!L65</f>
        <v>1.0655309702603576E-2</v>
      </c>
      <c r="AE69" s="40">
        <f>(SUM('Valores Correntes'!M68:M71)/SUM('Valores Correntes'!M64:M67)-1)*'PIB Nominal 2'!M65</f>
        <v>1.7554726221124931E-2</v>
      </c>
      <c r="AF69" s="40">
        <f>(SUM('Valores Correntes'!N68:N71)/SUM('Valores Correntes'!N64:N67)-1)*'PIB Nominal 2'!N65</f>
        <v>1.2006437597759507E-2</v>
      </c>
      <c r="AG69" s="40">
        <f>(SUM('Valores Correntes'!O68:O71)/SUM('Valores Correntes'!O64:O67)-1)*'PIB Nominal 2'!O65</f>
        <v>6.778524250964893E-2</v>
      </c>
      <c r="AH69" s="40">
        <f>(SUM('Valores Correntes'!P68:P71)/SUM('Valores Correntes'!P64:P67)-1)*'PIB Nominal 2'!P65</f>
        <v>8.6302199466656945E-2</v>
      </c>
      <c r="AI69" s="40">
        <f>(SUM('Valores Correntes'!Q68:Q71)/SUM('Valores Correntes'!Q64:Q67)-1)*'PIB Nominal 2'!Q65</f>
        <v>1.4543091706825812E-2</v>
      </c>
      <c r="AJ69" s="39">
        <f>SUM('Valores Correntes'!R68:R71)/SUM('Valores Correntes'!R64:R67)-1</f>
        <v>0.10084529117348273</v>
      </c>
      <c r="AL69" s="41">
        <f t="shared" si="0"/>
        <v>1.2490009027033011E-16</v>
      </c>
    </row>
    <row r="70" spans="1:38" x14ac:dyDescent="0.3">
      <c r="A70" t="s">
        <v>52</v>
      </c>
      <c r="B70" s="40">
        <v>4.1683282242410698E-2</v>
      </c>
      <c r="C70" s="40">
        <v>3.8670878730141432E-2</v>
      </c>
      <c r="D70" s="40">
        <v>0.10675942306788376</v>
      </c>
      <c r="E70" s="40">
        <v>2.0817860079839833E-2</v>
      </c>
      <c r="F70" s="40">
        <v>5.5088311767168753E-2</v>
      </c>
      <c r="G70" s="40">
        <v>0.22133647364503378</v>
      </c>
      <c r="H70" s="40">
        <v>0.11388708885183879</v>
      </c>
      <c r="I70" s="40">
        <v>3.8021209794338436E-2</v>
      </c>
      <c r="J70" s="40">
        <v>3.0832481792732E-2</v>
      </c>
      <c r="K70" s="40">
        <v>5.4065415524247082E-2</v>
      </c>
      <c r="L70" s="40">
        <v>7.4551379509222276E-2</v>
      </c>
      <c r="M70" s="40">
        <v>0.14054054617023207</v>
      </c>
      <c r="N70" s="40">
        <v>0.13543790343954021</v>
      </c>
      <c r="O70" s="40">
        <v>0.58733602508215088</v>
      </c>
      <c r="P70" s="40">
        <v>0.85035578096959541</v>
      </c>
      <c r="Q70" s="40">
        <v>0.14964421903040451</v>
      </c>
      <c r="S70" t="s">
        <v>52</v>
      </c>
      <c r="T70" s="40">
        <f>(SUM('Valores Correntes'!B69:B72)/SUM('Valores Correntes'!B65:B68)-1)*'PIB Nominal 2'!B66</f>
        <v>2.4383154799193052E-3</v>
      </c>
      <c r="U70" s="40">
        <f>(SUM('Valores Correntes'!C69:C72)/SUM('Valores Correntes'!C65:C68)-1)*'PIB Nominal 2'!C66</f>
        <v>5.3980662638142603E-3</v>
      </c>
      <c r="V70" s="40">
        <f>(SUM('Valores Correntes'!D69:D72)/SUM('Valores Correntes'!D65:D68)-1)*'PIB Nominal 2'!D66</f>
        <v>-3.8456431050944048E-4</v>
      </c>
      <c r="W70" s="40">
        <f>(SUM('Valores Correntes'!E69:E72)/SUM('Valores Correntes'!E65:E68)-1)*'PIB Nominal 2'!E66</f>
        <v>2.3169823151889657E-4</v>
      </c>
      <c r="X70" s="40">
        <f>(SUM('Valores Correntes'!F69:F72)/SUM('Valores Correntes'!F65:F68)-1)*'PIB Nominal 2'!F66</f>
        <v>7.24182668341199E-3</v>
      </c>
      <c r="Y70" s="40">
        <f>(SUM('Valores Correntes'!G69:G72)/SUM('Valores Correntes'!G65:G68)-1)*'PIB Nominal 2'!G66</f>
        <v>1.2487026868235707E-2</v>
      </c>
      <c r="Z70" s="40">
        <f>(SUM('Valores Correntes'!H69:H72)/SUM('Valores Correntes'!H65:H68)-1)*'PIB Nominal 2'!H66</f>
        <v>1.6017111861557083E-2</v>
      </c>
      <c r="AA70" s="40">
        <f>(SUM('Valores Correntes'!I69:I72)/SUM('Valores Correntes'!I65:I68)-1)*'PIB Nominal 2'!I66</f>
        <v>4.0001078599575003E-3</v>
      </c>
      <c r="AB70" s="40">
        <f>(SUM('Valores Correntes'!J69:J72)/SUM('Valores Correntes'!J65:J68)-1)*'PIB Nominal 2'!J66</f>
        <v>2.615173905122027E-3</v>
      </c>
      <c r="AC70" s="40">
        <f>(SUM('Valores Correntes'!K69:K72)/SUM('Valores Correntes'!K65:K68)-1)*'PIB Nominal 2'!K66</f>
        <v>4.772435310091412E-3</v>
      </c>
      <c r="AD70" s="40">
        <f>(SUM('Valores Correntes'!L69:L72)/SUM('Valores Correntes'!L65:L68)-1)*'PIB Nominal 2'!L66</f>
        <v>1.0869023768990559E-2</v>
      </c>
      <c r="AE70" s="40">
        <f>(SUM('Valores Correntes'!M69:M72)/SUM('Valores Correntes'!M65:M68)-1)*'PIB Nominal 2'!M66</f>
        <v>1.9864810739334826E-2</v>
      </c>
      <c r="AF70" s="40">
        <f>(SUM('Valores Correntes'!N69:N72)/SUM('Valores Correntes'!N65:N68)-1)*'PIB Nominal 2'!N66</f>
        <v>1.2348556385008567E-2</v>
      </c>
      <c r="AG70" s="40">
        <f>(SUM('Valores Correntes'!O69:O72)/SUM('Valores Correntes'!O65:O68)-1)*'PIB Nominal 2'!O66</f>
        <v>7.0487219830061953E-2</v>
      </c>
      <c r="AH70" s="40">
        <f>(SUM('Valores Correntes'!P69:P72)/SUM('Valores Correntes'!P65:P68)-1)*'PIB Nominal 2'!P66</f>
        <v>8.5412562178217161E-2</v>
      </c>
      <c r="AI70" s="40">
        <f>(SUM('Valores Correntes'!Q69:Q72)/SUM('Valores Correntes'!Q65:Q68)-1)*'PIB Nominal 2'!Q66</f>
        <v>1.4756481519380972E-2</v>
      </c>
      <c r="AJ70" s="39">
        <f>SUM('Valores Correntes'!R69:R72)/SUM('Valores Correntes'!R65:R68)-1</f>
        <v>0.10016904369759816</v>
      </c>
      <c r="AL70" s="41">
        <f t="shared" si="0"/>
        <v>2.2204460492503131E-16</v>
      </c>
    </row>
    <row r="71" spans="1:38" x14ac:dyDescent="0.3">
      <c r="A71" t="s">
        <v>51</v>
      </c>
      <c r="B71" s="40">
        <v>4.3996853721148116E-2</v>
      </c>
      <c r="C71" s="40">
        <v>3.7844610925751955E-2</v>
      </c>
      <c r="D71" s="40">
        <v>0.10625996969421976</v>
      </c>
      <c r="E71" s="40">
        <v>1.9423963154184466E-2</v>
      </c>
      <c r="F71" s="40">
        <v>5.5144976279702655E-2</v>
      </c>
      <c r="G71" s="40">
        <v>0.21867352005385884</v>
      </c>
      <c r="H71" s="40">
        <v>0.11446180330978752</v>
      </c>
      <c r="I71" s="40">
        <v>3.7804973564983274E-2</v>
      </c>
      <c r="J71" s="40">
        <v>3.0453908132940022E-2</v>
      </c>
      <c r="K71" s="40">
        <v>5.2236086403037389E-2</v>
      </c>
      <c r="L71" s="40">
        <v>7.5608131543874996E-2</v>
      </c>
      <c r="M71" s="40">
        <v>0.1414260305967984</v>
      </c>
      <c r="N71" s="40">
        <v>0.13648347721813228</v>
      </c>
      <c r="O71" s="40">
        <v>0.58847441076955376</v>
      </c>
      <c r="P71" s="40">
        <v>0.85114478454456088</v>
      </c>
      <c r="Q71" s="40">
        <v>0.14885521545543898</v>
      </c>
      <c r="S71" t="s">
        <v>51</v>
      </c>
      <c r="T71" s="40">
        <f>(SUM('Valores Correntes'!B70:B73)/SUM('Valores Correntes'!B66:B69)-1)*'PIB Nominal 2'!B67</f>
        <v>5.8300008618472829E-3</v>
      </c>
      <c r="U71" s="40">
        <f>(SUM('Valores Correntes'!C70:C73)/SUM('Valores Correntes'!C66:C69)-1)*'PIB Nominal 2'!C67</f>
        <v>3.2327168811370974E-3</v>
      </c>
      <c r="V71" s="40">
        <f>(SUM('Valores Correntes'!D70:D73)/SUM('Valores Correntes'!D66:D69)-1)*'PIB Nominal 2'!D67</f>
        <v>1.9466292422880009E-3</v>
      </c>
      <c r="W71" s="40">
        <f>(SUM('Valores Correntes'!E70:E73)/SUM('Valores Correntes'!E66:E69)-1)*'PIB Nominal 2'!E67</f>
        <v>-1.2561148485713764E-3</v>
      </c>
      <c r="X71" s="40">
        <f>(SUM('Valores Correntes'!F70:F73)/SUM('Valores Correntes'!F66:F69)-1)*'PIB Nominal 2'!F67</f>
        <v>6.5128617901076546E-3</v>
      </c>
      <c r="Y71" s="40">
        <f>(SUM('Valores Correntes'!G70:G73)/SUM('Valores Correntes'!G66:G69)-1)*'PIB Nominal 2'!G67</f>
        <v>1.0436093064961445E-2</v>
      </c>
      <c r="Z71" s="40">
        <f>(SUM('Valores Correntes'!H70:H73)/SUM('Valores Correntes'!H66:H69)-1)*'PIB Nominal 2'!H67</f>
        <v>1.5829436720492501E-2</v>
      </c>
      <c r="AA71" s="40">
        <f>(SUM('Valores Correntes'!I70:I73)/SUM('Valores Correntes'!I66:I69)-1)*'PIB Nominal 2'!I67</f>
        <v>3.829602134527467E-3</v>
      </c>
      <c r="AB71" s="40">
        <f>(SUM('Valores Correntes'!J70:J73)/SUM('Valores Correntes'!J66:J69)-1)*'PIB Nominal 2'!J67</f>
        <v>2.0278740327464842E-3</v>
      </c>
      <c r="AC71" s="40">
        <f>(SUM('Valores Correntes'!K70:K73)/SUM('Valores Correntes'!K66:K69)-1)*'PIB Nominal 2'!K67</f>
        <v>1.3611048962581067E-3</v>
      </c>
      <c r="AD71" s="40">
        <f>(SUM('Valores Correntes'!L70:L73)/SUM('Valores Correntes'!L66:L69)-1)*'PIB Nominal 2'!L67</f>
        <v>1.0838488096284623E-2</v>
      </c>
      <c r="AE71" s="40">
        <f>(SUM('Valores Correntes'!M70:M73)/SUM('Valores Correntes'!M66:M69)-1)*'PIB Nominal 2'!M67</f>
        <v>1.8893345498942289E-2</v>
      </c>
      <c r="AF71" s="40">
        <f>(SUM('Valores Correntes'!N70:N73)/SUM('Valores Correntes'!N66:N69)-1)*'PIB Nominal 2'!N67</f>
        <v>1.3868050691943317E-2</v>
      </c>
      <c r="AG71" s="40">
        <f>(SUM('Valores Correntes'!O70:O73)/SUM('Valores Correntes'!O66:O69)-1)*'PIB Nominal 2'!O67</f>
        <v>6.6647902071194823E-2</v>
      </c>
      <c r="AH71" s="40">
        <f>(SUM('Valores Correntes'!P70:P73)/SUM('Valores Correntes'!P66:P69)-1)*'PIB Nominal 2'!P67</f>
        <v>8.2913995998003628E-2</v>
      </c>
      <c r="AI71" s="40">
        <f>(SUM('Valores Correntes'!Q70:Q73)/SUM('Valores Correntes'!Q66:Q69)-1)*'PIB Nominal 2'!Q67</f>
        <v>1.4555882697110088E-2</v>
      </c>
      <c r="AJ71" s="39">
        <f>SUM('Valores Correntes'!R70:R73)/SUM('Valores Correntes'!R66:R69)-1</f>
        <v>9.746987869511381E-2</v>
      </c>
      <c r="AL71" s="41">
        <f t="shared" si="0"/>
        <v>1.6653345369377348E-16</v>
      </c>
    </row>
    <row r="72" spans="1:38" x14ac:dyDescent="0.3">
      <c r="A72" t="s">
        <v>50</v>
      </c>
      <c r="B72" s="40">
        <v>4.4777007996659943E-2</v>
      </c>
      <c r="C72" s="40">
        <v>3.6099870065734001E-2</v>
      </c>
      <c r="D72" s="40">
        <v>0.10652737064273067</v>
      </c>
      <c r="E72" s="40">
        <v>1.81033049174836E-2</v>
      </c>
      <c r="F72" s="40">
        <v>5.5422764930013427E-2</v>
      </c>
      <c r="G72" s="40">
        <v>0.21615331055596168</v>
      </c>
      <c r="H72" s="40">
        <v>0.11472890700566395</v>
      </c>
      <c r="I72" s="40">
        <v>3.8047107809614275E-2</v>
      </c>
      <c r="J72" s="40">
        <v>3.0312043381027668E-2</v>
      </c>
      <c r="K72" s="40">
        <v>5.1356925009917717E-2</v>
      </c>
      <c r="L72" s="40">
        <v>7.6382378913144269E-2</v>
      </c>
      <c r="M72" s="40">
        <v>0.14217251826207644</v>
      </c>
      <c r="N72" s="40">
        <v>0.13775826071445307</v>
      </c>
      <c r="O72" s="40">
        <v>0.59075814109589753</v>
      </c>
      <c r="P72" s="40">
        <v>0.85168845964851914</v>
      </c>
      <c r="Q72" s="40">
        <v>0.14831154035148081</v>
      </c>
      <c r="S72" t="s">
        <v>50</v>
      </c>
      <c r="T72" s="40">
        <f>(SUM('Valores Correntes'!B71:B74)/SUM('Valores Correntes'!B67:B70)-1)*'PIB Nominal 2'!B68</f>
        <v>7.5386972294063026E-3</v>
      </c>
      <c r="U72" s="40">
        <f>(SUM('Valores Correntes'!C71:C74)/SUM('Valores Correntes'!C67:C70)-1)*'PIB Nominal 2'!C68</f>
        <v>3.7329659593440915E-4</v>
      </c>
      <c r="V72" s="40">
        <f>(SUM('Valores Correntes'!D71:D74)/SUM('Valores Correntes'!D67:D70)-1)*'PIB Nominal 2'!D68</f>
        <v>6.0757283011632114E-3</v>
      </c>
      <c r="W72" s="40">
        <f>(SUM('Valores Correntes'!E71:E74)/SUM('Valores Correntes'!E67:E70)-1)*'PIB Nominal 2'!E68</f>
        <v>-2.1814759554287188E-3</v>
      </c>
      <c r="X72" s="40">
        <f>(SUM('Valores Correntes'!F71:F74)/SUM('Valores Correntes'!F67:F70)-1)*'PIB Nominal 2'!F68</f>
        <v>6.8630809482151042E-3</v>
      </c>
      <c r="Y72" s="40">
        <f>(SUM('Valores Correntes'!G71:G74)/SUM('Valores Correntes'!G67:G70)-1)*'PIB Nominal 2'!G68</f>
        <v>1.1130629889884017E-2</v>
      </c>
      <c r="Z72" s="40">
        <f>(SUM('Valores Correntes'!H71:H74)/SUM('Valores Correntes'!H67:H70)-1)*'PIB Nominal 2'!H68</f>
        <v>1.5771926339730003E-2</v>
      </c>
      <c r="AA72" s="40">
        <f>(SUM('Valores Correntes'!I71:I74)/SUM('Valores Correntes'!I67:I70)-1)*'PIB Nominal 2'!I68</f>
        <v>4.5464700910769111E-3</v>
      </c>
      <c r="AB72" s="40">
        <f>(SUM('Valores Correntes'!J71:J74)/SUM('Valores Correntes'!J67:J70)-1)*'PIB Nominal 2'!J68</f>
        <v>2.3587614084612366E-3</v>
      </c>
      <c r="AC72" s="40">
        <f>(SUM('Valores Correntes'!K71:K74)/SUM('Valores Correntes'!K67:K70)-1)*'PIB Nominal 2'!K68</f>
        <v>1.1271596267834782E-3</v>
      </c>
      <c r="AD72" s="40">
        <f>(SUM('Valores Correntes'!L71:L74)/SUM('Valores Correntes'!L67:L70)-1)*'PIB Nominal 2'!L68</f>
        <v>1.1255335121191241E-2</v>
      </c>
      <c r="AE72" s="40">
        <f>(SUM('Valores Correntes'!M71:M74)/SUM('Valores Correntes'!M67:M70)-1)*'PIB Nominal 2'!M68</f>
        <v>1.9816607978401738E-2</v>
      </c>
      <c r="AF72" s="40">
        <f>(SUM('Valores Correntes'!N71:N74)/SUM('Valores Correntes'!N67:N70)-1)*'PIB Nominal 2'!N68</f>
        <v>1.6195149200171573E-2</v>
      </c>
      <c r="AG72" s="40">
        <f>(SUM('Valores Correntes'!O71:O74)/SUM('Valores Correntes'!O67:O70)-1)*'PIB Nominal 2'!O68</f>
        <v>7.1071409765816301E-2</v>
      </c>
      <c r="AH72" s="40">
        <f>(SUM('Valores Correntes'!P71:P74)/SUM('Valores Correntes'!P67:P70)-1)*'PIB Nominal 2'!P68</f>
        <v>8.9740736885106545E-2</v>
      </c>
      <c r="AI72" s="40">
        <f>(SUM('Valores Correntes'!Q71:Q74)/SUM('Valores Correntes'!Q67:Q70)-1)*'PIB Nominal 2'!Q68</f>
        <v>1.5065702227175003E-2</v>
      </c>
      <c r="AJ72" s="39">
        <f>SUM('Valores Correntes'!R71:R74)/SUM('Valores Correntes'!R67:R70)-1</f>
        <v>0.1048064391122816</v>
      </c>
      <c r="AL72" s="41">
        <f t="shared" si="0"/>
        <v>0</v>
      </c>
    </row>
    <row r="73" spans="1:38" x14ac:dyDescent="0.3">
      <c r="A73" t="s">
        <v>49</v>
      </c>
      <c r="B73" s="40">
        <v>4.5054568256039026E-2</v>
      </c>
      <c r="C73" s="40">
        <v>3.5660038130576444E-2</v>
      </c>
      <c r="D73" s="40">
        <v>0.10637630041651064</v>
      </c>
      <c r="E73" s="40">
        <v>1.7629855108284378E-2</v>
      </c>
      <c r="F73" s="40">
        <v>5.5366889524554826E-2</v>
      </c>
      <c r="G73" s="40">
        <v>0.21503308317992625</v>
      </c>
      <c r="H73" s="40">
        <v>0.11491540027186298</v>
      </c>
      <c r="I73" s="40">
        <v>3.8201217808572663E-2</v>
      </c>
      <c r="J73" s="40">
        <v>2.9977682993370988E-2</v>
      </c>
      <c r="K73" s="40">
        <v>5.1466456482853862E-2</v>
      </c>
      <c r="L73" s="40">
        <v>7.7449806699757581E-2</v>
      </c>
      <c r="M73" s="40">
        <v>0.14398374168163328</v>
      </c>
      <c r="N73" s="40">
        <v>0.13869310627652121</v>
      </c>
      <c r="O73" s="40">
        <v>0.59468741221457255</v>
      </c>
      <c r="P73" s="40">
        <v>0.85477506365053801</v>
      </c>
      <c r="Q73" s="40">
        <v>0.14522493634946199</v>
      </c>
      <c r="S73" t="s">
        <v>49</v>
      </c>
      <c r="T73" s="40">
        <f>(SUM('Valores Correntes'!B72:B75)/SUM('Valores Correntes'!B68:B71)-1)*'PIB Nominal 2'!B69</f>
        <v>8.1636999673598033E-3</v>
      </c>
      <c r="U73" s="40">
        <f>(SUM('Valores Correntes'!C72:C75)/SUM('Valores Correntes'!C68:C71)-1)*'PIB Nominal 2'!C69</f>
        <v>-4.7223473872175155E-4</v>
      </c>
      <c r="V73" s="40">
        <f>(SUM('Valores Correntes'!D72:D75)/SUM('Valores Correntes'!D68:D71)-1)*'PIB Nominal 2'!D69</f>
        <v>8.2100786702766024E-3</v>
      </c>
      <c r="W73" s="40">
        <f>(SUM('Valores Correntes'!E72:E75)/SUM('Valores Correntes'!E68:E71)-1)*'PIB Nominal 2'!E69</f>
        <v>-2.2217066268489295E-3</v>
      </c>
      <c r="X73" s="40">
        <f>(SUM('Valores Correntes'!F72:F75)/SUM('Valores Correntes'!F68:F71)-1)*'PIB Nominal 2'!F69</f>
        <v>6.2006164470637696E-3</v>
      </c>
      <c r="Y73" s="40">
        <f>(SUM('Valores Correntes'!G72:G75)/SUM('Valores Correntes'!G68:G71)-1)*'PIB Nominal 2'!G69</f>
        <v>1.1716753751769631E-2</v>
      </c>
      <c r="Z73" s="40">
        <f>(SUM('Valores Correntes'!H72:H75)/SUM('Valores Correntes'!H68:H71)-1)*'PIB Nominal 2'!H69</f>
        <v>1.4113126870832405E-2</v>
      </c>
      <c r="AA73" s="40">
        <f>(SUM('Valores Correntes'!I72:I75)/SUM('Valores Correntes'!I68:I71)-1)*'PIB Nominal 2'!I69</f>
        <v>4.3745058069945648E-3</v>
      </c>
      <c r="AB73" s="40">
        <f>(SUM('Valores Correntes'!J72:J75)/SUM('Valores Correntes'!J68:J71)-1)*'PIB Nominal 2'!J69</f>
        <v>2.2032952097363234E-3</v>
      </c>
      <c r="AC73" s="40">
        <f>(SUM('Valores Correntes'!K72:K75)/SUM('Valores Correntes'!K68:K71)-1)*'PIB Nominal 2'!K69</f>
        <v>1.7028381063088831E-3</v>
      </c>
      <c r="AD73" s="40">
        <f>(SUM('Valores Correntes'!L72:L75)/SUM('Valores Correntes'!L68:L71)-1)*'PIB Nominal 2'!L69</f>
        <v>1.1560670288126036E-2</v>
      </c>
      <c r="AE73" s="40">
        <f>(SUM('Valores Correntes'!M72:M75)/SUM('Valores Correntes'!M68:M71)-1)*'PIB Nominal 2'!M69</f>
        <v>2.0953123785289955E-2</v>
      </c>
      <c r="AF73" s="40">
        <f>(SUM('Valores Correntes'!N72:N75)/SUM('Valores Correntes'!N68:N71)-1)*'PIB Nominal 2'!N69</f>
        <v>1.8005257584638282E-2</v>
      </c>
      <c r="AG73" s="40">
        <f>(SUM('Valores Correntes'!O72:O75)/SUM('Valores Correntes'!O68:O71)-1)*'PIB Nominal 2'!O69</f>
        <v>7.291281765192649E-2</v>
      </c>
      <c r="AH73" s="40">
        <f>(SUM('Valores Correntes'!P72:P75)/SUM('Valores Correntes'!P68:P71)-1)*'PIB Nominal 2'!P69</f>
        <v>9.2793271371056141E-2</v>
      </c>
      <c r="AI73" s="40">
        <f>(SUM('Valores Correntes'!Q72:Q75)/SUM('Valores Correntes'!Q68:Q71)-1)*'PIB Nominal 2'!Q69</f>
        <v>1.0565738970966593E-2</v>
      </c>
      <c r="AJ73" s="39">
        <f>SUM('Valores Correntes'!R72:R75)/SUM('Valores Correntes'!R68:R71)-1</f>
        <v>0.10335901034202255</v>
      </c>
      <c r="AL73" s="41">
        <f t="shared" si="0"/>
        <v>0</v>
      </c>
    </row>
    <row r="74" spans="1:38" x14ac:dyDescent="0.3">
      <c r="A74" t="s">
        <v>48</v>
      </c>
      <c r="B74" s="40">
        <v>4.5068861816595703E-2</v>
      </c>
      <c r="C74" s="40">
        <v>3.5530295755492859E-2</v>
      </c>
      <c r="D74" s="40">
        <v>0.10479612290393166</v>
      </c>
      <c r="E74" s="40">
        <v>1.7408970900362822E-2</v>
      </c>
      <c r="F74" s="40">
        <v>5.4512709944735276E-2</v>
      </c>
      <c r="G74" s="40">
        <v>0.21224809950452261</v>
      </c>
      <c r="H74" s="40">
        <v>0.11517833512269771</v>
      </c>
      <c r="I74" s="40">
        <v>3.8153701533472639E-2</v>
      </c>
      <c r="J74" s="40">
        <v>2.9542433544289235E-2</v>
      </c>
      <c r="K74" s="40">
        <v>5.1123495516856993E-2</v>
      </c>
      <c r="L74" s="40">
        <v>7.8625648226226239E-2</v>
      </c>
      <c r="M74" s="40">
        <v>0.14420891663726751</v>
      </c>
      <c r="N74" s="40">
        <v>0.13995504934843161</v>
      </c>
      <c r="O74" s="40">
        <v>0.59678757992924192</v>
      </c>
      <c r="P74" s="40">
        <v>0.85410454125036028</v>
      </c>
      <c r="Q74" s="40">
        <v>0.14589545874963958</v>
      </c>
      <c r="S74" t="s">
        <v>48</v>
      </c>
      <c r="T74" s="40">
        <f>(SUM('Valores Correntes'!B73:B76)/SUM('Valores Correntes'!B69:B72)-1)*'PIB Nominal 2'!B70</f>
        <v>8.2236705384487498E-3</v>
      </c>
      <c r="U74" s="40">
        <f>(SUM('Valores Correntes'!C73:C76)/SUM('Valores Correntes'!C69:C72)-1)*'PIB Nominal 2'!C70</f>
        <v>6.7355379125862006E-4</v>
      </c>
      <c r="V74" s="40">
        <f>(SUM('Valores Correntes'!D73:D76)/SUM('Valores Correntes'!D69:D72)-1)*'PIB Nominal 2'!D70</f>
        <v>9.2864442244160079E-3</v>
      </c>
      <c r="W74" s="40">
        <f>(SUM('Valores Correntes'!E73:E76)/SUM('Valores Correntes'!E69:E72)-1)*'PIB Nominal 2'!E70</f>
        <v>-1.5400559892152315E-3</v>
      </c>
      <c r="X74" s="40">
        <f>(SUM('Valores Correntes'!F73:F76)/SUM('Valores Correntes'!F69:F72)-1)*'PIB Nominal 2'!F70</f>
        <v>5.2762754780054317E-3</v>
      </c>
      <c r="Y74" s="40">
        <f>(SUM('Valores Correntes'!G73:G76)/SUM('Valores Correntes'!G69:G72)-1)*'PIB Nominal 2'!G70</f>
        <v>1.3696217504464812E-2</v>
      </c>
      <c r="Z74" s="40">
        <f>(SUM('Valores Correntes'!H73:H76)/SUM('Valores Correntes'!H69:H72)-1)*'PIB Nominal 2'!H70</f>
        <v>1.3655509311352929E-2</v>
      </c>
      <c r="AA74" s="40">
        <f>(SUM('Valores Correntes'!I73:I76)/SUM('Valores Correntes'!I69:I72)-1)*'PIB Nominal 2'!I70</f>
        <v>4.2282481261822942E-3</v>
      </c>
      <c r="AB74" s="40">
        <f>(SUM('Valores Correntes'!J73:J76)/SUM('Valores Correntes'!J69:J72)-1)*'PIB Nominal 2'!J70</f>
        <v>1.8812983317000034E-3</v>
      </c>
      <c r="AC74" s="40">
        <f>(SUM('Valores Correntes'!K73:K76)/SUM('Valores Correntes'!K69:K72)-1)*'PIB Nominal 2'!K70</f>
        <v>2.5461289859085657E-3</v>
      </c>
      <c r="AD74" s="40">
        <f>(SUM('Valores Correntes'!L73:L76)/SUM('Valores Correntes'!L69:L72)-1)*'PIB Nominal 2'!L70</f>
        <v>1.2514642467525681E-2</v>
      </c>
      <c r="AE74" s="40">
        <f>(SUM('Valores Correntes'!M73:M76)/SUM('Valores Correntes'!M69:M72)-1)*'PIB Nominal 2'!M70</f>
        <v>1.9149033355489294E-2</v>
      </c>
      <c r="AF74" s="40">
        <f>(SUM('Valores Correntes'!N73:N76)/SUM('Valores Correntes'!N69:N72)-1)*'PIB Nominal 2'!N70</f>
        <v>1.9541160990772188E-2</v>
      </c>
      <c r="AG74" s="40">
        <f>(SUM('Valores Correntes'!O73:O76)/SUM('Valores Correntes'!O69:O72)-1)*'PIB Nominal 2'!O70</f>
        <v>7.3516021568930986E-2</v>
      </c>
      <c r="AH74" s="40">
        <f>(SUM('Valores Correntes'!P73:P76)/SUM('Valores Correntes'!P69:P72)-1)*'PIB Nominal 2'!P70</f>
        <v>9.5435909611844477E-2</v>
      </c>
      <c r="AI74" s="40">
        <f>(SUM('Valores Correntes'!Q73:Q76)/SUM('Valores Correntes'!Q69:Q72)-1)*'PIB Nominal 2'!Q70</f>
        <v>1.1912950981795258E-2</v>
      </c>
      <c r="AJ74" s="39">
        <f>SUM('Valores Correntes'!R73:R76)/SUM('Valores Correntes'!R69:R72)-1</f>
        <v>0.10734886059363968</v>
      </c>
      <c r="AL74" s="41">
        <f t="shared" si="0"/>
        <v>-1.2490009027033011E-16</v>
      </c>
    </row>
    <row r="75" spans="1:38" x14ac:dyDescent="0.3">
      <c r="A75" t="s">
        <v>47</v>
      </c>
      <c r="B75" s="40">
        <v>4.4565741109365536E-2</v>
      </c>
      <c r="C75" s="40">
        <v>3.571075214478775E-2</v>
      </c>
      <c r="D75" s="40">
        <v>0.1031212262733328</v>
      </c>
      <c r="E75" s="40">
        <v>1.7553170999295587E-2</v>
      </c>
      <c r="F75" s="40">
        <v>5.4548807017005062E-2</v>
      </c>
      <c r="G75" s="40">
        <v>0.2109339564344212</v>
      </c>
      <c r="H75" s="40">
        <v>0.11627962820465949</v>
      </c>
      <c r="I75" s="40">
        <v>3.8607465825002123E-2</v>
      </c>
      <c r="J75" s="40">
        <v>2.9394826803736333E-2</v>
      </c>
      <c r="K75" s="40">
        <v>5.167450131057371E-2</v>
      </c>
      <c r="L75" s="40">
        <v>7.8699281067016361E-2</v>
      </c>
      <c r="M75" s="40">
        <v>0.14463296316561769</v>
      </c>
      <c r="N75" s="40">
        <v>0.1401034754326784</v>
      </c>
      <c r="O75" s="40">
        <v>0.59939214180928413</v>
      </c>
      <c r="P75" s="40">
        <v>0.85489183935307089</v>
      </c>
      <c r="Q75" s="40">
        <v>0.14510816064692914</v>
      </c>
      <c r="S75" t="s">
        <v>47</v>
      </c>
      <c r="T75" s="40">
        <f>(SUM('Valores Correntes'!B74:B77)/SUM('Valores Correntes'!B70:B73)-1)*'PIB Nominal 2'!B71</f>
        <v>5.5355941794838518E-3</v>
      </c>
      <c r="U75" s="40">
        <f>(SUM('Valores Correntes'!C74:C77)/SUM('Valores Correntes'!C70:C73)-1)*'PIB Nominal 2'!C71</f>
        <v>1.8459883119741028E-3</v>
      </c>
      <c r="V75" s="40">
        <f>(SUM('Valores Correntes'!D74:D77)/SUM('Valores Correntes'!D70:D73)-1)*'PIB Nominal 2'!D71</f>
        <v>8.3537816018339397E-3</v>
      </c>
      <c r="W75" s="40">
        <f>(SUM('Valores Correntes'!E74:E77)/SUM('Valores Correntes'!E70:E73)-1)*'PIB Nominal 2'!E71</f>
        <v>8.5451619819518714E-5</v>
      </c>
      <c r="X75" s="40">
        <f>(SUM('Valores Correntes'!F74:F77)/SUM('Valores Correntes'!F70:F73)-1)*'PIB Nominal 2'!F71</f>
        <v>5.4831177304655344E-3</v>
      </c>
      <c r="Y75" s="40">
        <f>(SUM('Valores Correntes'!G74:G77)/SUM('Valores Correntes'!G70:G73)-1)*'PIB Nominal 2'!G71</f>
        <v>1.5768339264093077E-2</v>
      </c>
      <c r="Z75" s="40">
        <f>(SUM('Valores Correntes'!H74:H77)/SUM('Valores Correntes'!H70:H73)-1)*'PIB Nominal 2'!H71</f>
        <v>1.4776810984046427E-2</v>
      </c>
      <c r="AA75" s="40">
        <f>(SUM('Valores Correntes'!I74:I77)/SUM('Valores Correntes'!I70:I73)-1)*'PIB Nominal 2'!I71</f>
        <v>5.1051686642114786E-3</v>
      </c>
      <c r="AB75" s="40">
        <f>(SUM('Valores Correntes'!J74:J77)/SUM('Valores Correntes'!J70:J73)-1)*'PIB Nominal 2'!J71</f>
        <v>2.2168764419448063E-3</v>
      </c>
      <c r="AC75" s="40">
        <f>(SUM('Valores Correntes'!K74:K77)/SUM('Valores Correntes'!K70:K73)-1)*'PIB Nominal 2'!K71</f>
        <v>5.1973698851883543E-3</v>
      </c>
      <c r="AD75" s="40">
        <f>(SUM('Valores Correntes'!L74:L77)/SUM('Valores Correntes'!L70:L73)-1)*'PIB Nominal 2'!L71</f>
        <v>1.186192824269895E-2</v>
      </c>
      <c r="AE75" s="40">
        <f>(SUM('Valores Correntes'!M74:M77)/SUM('Valores Correntes'!M70:M73)-1)*'PIB Nominal 2'!M71</f>
        <v>1.9325805553177696E-2</v>
      </c>
      <c r="AF75" s="40">
        <f>(SUM('Valores Correntes'!N74:N77)/SUM('Valores Correntes'!N70:N73)-1)*'PIB Nominal 2'!N71</f>
        <v>1.9234074533929488E-2</v>
      </c>
      <c r="AG75" s="40">
        <f>(SUM('Valores Correntes'!O74:O77)/SUM('Valores Correntes'!O70:O73)-1)*'PIB Nominal 2'!O71</f>
        <v>7.7718034305197276E-2</v>
      </c>
      <c r="AH75" s="40">
        <f>(SUM('Valores Correntes'!P74:P77)/SUM('Valores Correntes'!P70:P73)-1)*'PIB Nominal 2'!P71</f>
        <v>9.9021967748774059E-2</v>
      </c>
      <c r="AI75" s="40">
        <f>(SUM('Valores Correntes'!Q74:Q77)/SUM('Valores Correntes'!Q70:Q73)-1)*'PIB Nominal 2'!Q71</f>
        <v>1.2424777388438111E-2</v>
      </c>
      <c r="AJ75" s="39">
        <f>SUM('Valores Correntes'!R74:R77)/SUM('Valores Correntes'!R70:R73)-1</f>
        <v>0.11144674513721209</v>
      </c>
      <c r="AL75" s="41">
        <f t="shared" ref="AL75:AL124" si="1">AJ75-(AI75+AG75+Y75+T75)</f>
        <v>-2.2204460492503131E-16</v>
      </c>
    </row>
    <row r="76" spans="1:38" x14ac:dyDescent="0.3">
      <c r="A76" t="s">
        <v>46</v>
      </c>
      <c r="B76" s="40">
        <v>4.505771186142609E-2</v>
      </c>
      <c r="C76" s="40">
        <v>3.5105062224325689E-2</v>
      </c>
      <c r="D76" s="40">
        <v>0.10147964673868627</v>
      </c>
      <c r="E76" s="40">
        <v>1.7271907062082224E-2</v>
      </c>
      <c r="F76" s="40">
        <v>5.4046664459033902E-2</v>
      </c>
      <c r="G76" s="40">
        <v>0.20790328048412809</v>
      </c>
      <c r="H76" s="40">
        <v>0.1165523352445569</v>
      </c>
      <c r="I76" s="40">
        <v>3.9035165391335176E-2</v>
      </c>
      <c r="J76" s="40">
        <v>2.9220249839576381E-2</v>
      </c>
      <c r="K76" s="40">
        <v>5.3020418022276139E-2</v>
      </c>
      <c r="L76" s="40">
        <v>7.9278362093062896E-2</v>
      </c>
      <c r="M76" s="40">
        <v>0.14663865302752774</v>
      </c>
      <c r="N76" s="40">
        <v>0.14017407735844409</v>
      </c>
      <c r="O76" s="40">
        <v>0.60391926097677939</v>
      </c>
      <c r="P76" s="40">
        <v>0.85688025332233353</v>
      </c>
      <c r="Q76" s="40">
        <v>0.14311974667766644</v>
      </c>
      <c r="S76" t="s">
        <v>46</v>
      </c>
      <c r="T76" s="40">
        <f>(SUM('Valores Correntes'!B75:B78)/SUM('Valores Correntes'!B71:B74)-1)*'PIB Nominal 2'!B72</f>
        <v>4.810834210909774E-3</v>
      </c>
      <c r="U76" s="40">
        <f>(SUM('Valores Correntes'!C75:C78)/SUM('Valores Correntes'!C71:C74)-1)*'PIB Nominal 2'!C72</f>
        <v>2.5346769263662377E-3</v>
      </c>
      <c r="V76" s="40">
        <f>(SUM('Valores Correntes'!D75:D78)/SUM('Valores Correntes'!D71:D74)-1)*'PIB Nominal 2'!D72</f>
        <v>5.1551028311591822E-3</v>
      </c>
      <c r="W76" s="40">
        <f>(SUM('Valores Correntes'!E75:E78)/SUM('Valores Correntes'!E71:E74)-1)*'PIB Nominal 2'!E72</f>
        <v>9.0513041213135235E-4</v>
      </c>
      <c r="X76" s="40">
        <f>(SUM('Valores Correntes'!F75:F78)/SUM('Valores Correntes'!F71:F74)-1)*'PIB Nominal 2'!F72</f>
        <v>4.0577847544111074E-3</v>
      </c>
      <c r="Y76" s="40">
        <f>(SUM('Valores Correntes'!G75:G78)/SUM('Valores Correntes'!G71:G74)-1)*'PIB Nominal 2'!G72</f>
        <v>1.2652694924067885E-2</v>
      </c>
      <c r="Z76" s="40">
        <f>(SUM('Valores Correntes'!H75:H78)/SUM('Valores Correntes'!H71:H74)-1)*'PIB Nominal 2'!H72</f>
        <v>1.3541672441552745E-2</v>
      </c>
      <c r="AA76" s="40">
        <f>(SUM('Valores Correntes'!I75:I78)/SUM('Valores Correntes'!I71:I74)-1)*'PIB Nominal 2'!I72</f>
        <v>4.9126773637877931E-3</v>
      </c>
      <c r="AB76" s="40">
        <f>(SUM('Valores Correntes'!J75:J78)/SUM('Valores Correntes'!J71:J74)-1)*'PIB Nominal 2'!J72</f>
        <v>1.8460285327647449E-3</v>
      </c>
      <c r="AC76" s="40">
        <f>(SUM('Valores Correntes'!K75:K78)/SUM('Valores Correntes'!K71:K74)-1)*'PIB Nominal 2'!K72</f>
        <v>6.9941987833622944E-3</v>
      </c>
      <c r="AD76" s="40">
        <f>(SUM('Valores Correntes'!L75:L78)/SUM('Valores Correntes'!L71:L74)-1)*'PIB Nominal 2'!L72</f>
        <v>1.0866678962582362E-2</v>
      </c>
      <c r="AE76" s="40">
        <f>(SUM('Valores Correntes'!M75:M78)/SUM('Valores Correntes'!M71:M74)-1)*'PIB Nominal 2'!M72</f>
        <v>1.9209276051467824E-2</v>
      </c>
      <c r="AF76" s="40">
        <f>(SUM('Valores Correntes'!N75:N78)/SUM('Valores Correntes'!N71:N74)-1)*'PIB Nominal 2'!N72</f>
        <v>1.6509005475619225E-2</v>
      </c>
      <c r="AG76" s="40">
        <f>(SUM('Valores Correntes'!O75:O78)/SUM('Valores Correntes'!O71:O74)-1)*'PIB Nominal 2'!O72</f>
        <v>7.3879537611137025E-2</v>
      </c>
      <c r="AH76" s="40">
        <f>(SUM('Valores Correntes'!P75:P78)/SUM('Valores Correntes'!P71:P74)-1)*'PIB Nominal 2'!P72</f>
        <v>9.1343066746114546E-2</v>
      </c>
      <c r="AI76" s="40">
        <f>(SUM('Valores Correntes'!Q75:Q78)/SUM('Valores Correntes'!Q71:Q74)-1)*'PIB Nominal 2'!Q72</f>
        <v>9.1975545813938377E-3</v>
      </c>
      <c r="AJ76" s="39">
        <f>SUM('Valores Correntes'!R75:R78)/SUM('Valores Correntes'!R71:R74)-1</f>
        <v>0.10054062132750841</v>
      </c>
      <c r="AL76" s="41">
        <f t="shared" si="1"/>
        <v>-1.1102230246251565E-16</v>
      </c>
    </row>
    <row r="77" spans="1:38" x14ac:dyDescent="0.3">
      <c r="A77" t="s">
        <v>45</v>
      </c>
      <c r="B77" s="40">
        <v>4.4236396820488889E-2</v>
      </c>
      <c r="C77" s="40">
        <v>3.3706640657612322E-2</v>
      </c>
      <c r="D77" s="40">
        <v>0.10278632985110227</v>
      </c>
      <c r="E77" s="40">
        <v>1.7052849786223147E-2</v>
      </c>
      <c r="F77" s="40">
        <v>5.2913809274042788E-2</v>
      </c>
      <c r="G77" s="40">
        <v>0.20645962956898051</v>
      </c>
      <c r="H77" s="40">
        <v>0.11668007095995468</v>
      </c>
      <c r="I77" s="40">
        <v>3.9475444772180887E-2</v>
      </c>
      <c r="J77" s="40">
        <v>2.9233755515850429E-2</v>
      </c>
      <c r="K77" s="40">
        <v>5.373634374082914E-2</v>
      </c>
      <c r="L77" s="40">
        <v>7.9682763669031376E-2</v>
      </c>
      <c r="M77" s="40">
        <v>0.14825228233366303</v>
      </c>
      <c r="N77" s="40">
        <v>0.14115745182177591</v>
      </c>
      <c r="O77" s="40">
        <v>0.60821811281328542</v>
      </c>
      <c r="P77" s="40">
        <v>0.85891413920275494</v>
      </c>
      <c r="Q77" s="40">
        <v>0.14108586079724517</v>
      </c>
      <c r="S77" t="s">
        <v>45</v>
      </c>
      <c r="T77" s="40">
        <f>(SUM('Valores Correntes'!B76:B79)/SUM('Valores Correntes'!B72:B75)-1)*'PIB Nominal 2'!B73</f>
        <v>3.3896278795731739E-3</v>
      </c>
      <c r="U77" s="40">
        <f>(SUM('Valores Correntes'!C76:C79)/SUM('Valores Correntes'!C72:C75)-1)*'PIB Nominal 2'!C73</f>
        <v>1.252803521428737E-3</v>
      </c>
      <c r="V77" s="40">
        <f>(SUM('Valores Correntes'!D76:D79)/SUM('Valores Correntes'!D72:D75)-1)*'PIB Nominal 2'!D73</f>
        <v>6.1871423876788236E-3</v>
      </c>
      <c r="W77" s="40">
        <f>(SUM('Valores Correntes'!E76:E79)/SUM('Valores Correntes'!E72:E75)-1)*'PIB Nominal 2'!E73</f>
        <v>1.0450745670977288E-3</v>
      </c>
      <c r="X77" s="40">
        <f>(SUM('Valores Correntes'!F76:F79)/SUM('Valores Correntes'!F72:F75)-1)*'PIB Nominal 2'!F73</f>
        <v>2.5801210594273431E-3</v>
      </c>
      <c r="Y77" s="40">
        <f>(SUM('Valores Correntes'!G76:G79)/SUM('Valores Correntes'!G72:G75)-1)*'PIB Nominal 2'!G73</f>
        <v>1.1065141535632648E-2</v>
      </c>
      <c r="Z77" s="40">
        <f>(SUM('Valores Correntes'!H76:H79)/SUM('Valores Correntes'!H72:H75)-1)*'PIB Nominal 2'!H73</f>
        <v>1.2863366738454389E-2</v>
      </c>
      <c r="AA77" s="40">
        <f>(SUM('Valores Correntes'!I76:I79)/SUM('Valores Correntes'!I72:I75)-1)*'PIB Nominal 2'!I73</f>
        <v>5.0291609414053595E-3</v>
      </c>
      <c r="AB77" s="40">
        <f>(SUM('Valores Correntes'!J76:J79)/SUM('Valores Correntes'!J72:J75)-1)*'PIB Nominal 2'!J73</f>
        <v>2.036809320217534E-3</v>
      </c>
      <c r="AC77" s="40">
        <f>(SUM('Valores Correntes'!K76:K79)/SUM('Valores Correntes'!K72:K75)-1)*'PIB Nominal 2'!K73</f>
        <v>7.3813286646398496E-3</v>
      </c>
      <c r="AD77" s="40">
        <f>(SUM('Valores Correntes'!L76:L79)/SUM('Valores Correntes'!L72:L75)-1)*'PIB Nominal 2'!L73</f>
        <v>9.8124413417077592E-3</v>
      </c>
      <c r="AE77" s="40">
        <f>(SUM('Valores Correntes'!M76:M79)/SUM('Valores Correntes'!M72:M75)-1)*'PIB Nominal 2'!M73</f>
        <v>1.837040917899177E-2</v>
      </c>
      <c r="AF77" s="40">
        <f>(SUM('Valores Correntes'!N76:N79)/SUM('Valores Correntes'!N72:N75)-1)*'PIB Nominal 2'!N73</f>
        <v>1.5891348461213647E-2</v>
      </c>
      <c r="AG77" s="40">
        <f>(SUM('Valores Correntes'!O76:O79)/SUM('Valores Correntes'!O72:O75)-1)*'PIB Nominal 2'!O73</f>
        <v>7.1384864646630256E-2</v>
      </c>
      <c r="AH77" s="40">
        <f>(SUM('Valores Correntes'!P76:P79)/SUM('Valores Correntes'!P72:P75)-1)*'PIB Nominal 2'!P73</f>
        <v>8.5839634061835965E-2</v>
      </c>
      <c r="AI77" s="40">
        <f>(SUM('Valores Correntes'!Q76:Q79)/SUM('Valores Correntes'!Q72:Q75)-1)*'PIB Nominal 2'!Q73</f>
        <v>9.2811175716785242E-3</v>
      </c>
      <c r="AJ77" s="39">
        <f>SUM('Valores Correntes'!R76:R79)/SUM('Valores Correntes'!R72:R75)-1</f>
        <v>9.5120751633514411E-2</v>
      </c>
      <c r="AL77" s="41">
        <f t="shared" si="1"/>
        <v>-1.9428902930940239E-16</v>
      </c>
    </row>
    <row r="78" spans="1:38" x14ac:dyDescent="0.3">
      <c r="A78" t="s">
        <v>44</v>
      </c>
      <c r="B78" s="40">
        <v>4.3256105387736214E-2</v>
      </c>
      <c r="C78" s="40">
        <v>3.1977591784199115E-2</v>
      </c>
      <c r="D78" s="40">
        <v>0.1033709739611188</v>
      </c>
      <c r="E78" s="40">
        <v>1.6261596174403051E-2</v>
      </c>
      <c r="F78" s="40">
        <v>5.3114465555394418E-2</v>
      </c>
      <c r="G78" s="40">
        <v>0.20472462747511538</v>
      </c>
      <c r="H78" s="40">
        <v>0.11707345603726672</v>
      </c>
      <c r="I78" s="40">
        <v>3.9411464315284937E-2</v>
      </c>
      <c r="J78" s="40">
        <v>2.9176565366461155E-2</v>
      </c>
      <c r="K78" s="40">
        <v>5.5144937155475124E-2</v>
      </c>
      <c r="L78" s="40">
        <v>8.0253464600418073E-2</v>
      </c>
      <c r="M78" s="40">
        <v>0.15010798674434658</v>
      </c>
      <c r="N78" s="40">
        <v>0.14134186587176792</v>
      </c>
      <c r="O78" s="40">
        <v>0.61250974009102044</v>
      </c>
      <c r="P78" s="40">
        <v>0.86049047295387204</v>
      </c>
      <c r="Q78" s="40">
        <v>0.13950952704612804</v>
      </c>
      <c r="S78" t="s">
        <v>44</v>
      </c>
      <c r="T78" s="40">
        <f>(SUM('Valores Correntes'!B77:B80)/SUM('Valores Correntes'!B73:B76)-1)*'PIB Nominal 2'!B74</f>
        <v>1.8165214068923768E-3</v>
      </c>
      <c r="U78" s="40">
        <f>(SUM('Valores Correntes'!C77:C80)/SUM('Valores Correntes'!C73:C76)-1)*'PIB Nominal 2'!C74</f>
        <v>-8.6971704811090306E-4</v>
      </c>
      <c r="V78" s="40">
        <f>(SUM('Valores Correntes'!D77:D80)/SUM('Valores Correntes'!D73:D76)-1)*'PIB Nominal 2'!D74</f>
        <v>7.247892268232841E-3</v>
      </c>
      <c r="W78" s="40">
        <f>(SUM('Valores Correntes'!E77:E80)/SUM('Valores Correntes'!E73:E76)-1)*'PIB Nominal 2'!E74</f>
        <v>2.1700725065805268E-4</v>
      </c>
      <c r="X78" s="40">
        <f>(SUM('Valores Correntes'!F77:F80)/SUM('Valores Correntes'!F73:F76)-1)*'PIB Nominal 2'!F74</f>
        <v>3.0581705114017263E-3</v>
      </c>
      <c r="Y78" s="40">
        <f>(SUM('Valores Correntes'!G77:G80)/SUM('Valores Correntes'!G73:G76)-1)*'PIB Nominal 2'!G74</f>
        <v>9.6533529821817218E-3</v>
      </c>
      <c r="Z78" s="40">
        <f>(SUM('Valores Correntes'!H77:H80)/SUM('Valores Correntes'!H73:H76)-1)*'PIB Nominal 2'!H74</f>
        <v>1.1717829069690771E-2</v>
      </c>
      <c r="AA78" s="40">
        <f>(SUM('Valores Correntes'!I77:I80)/SUM('Valores Correntes'!I73:I76)-1)*'PIB Nominal 2'!I74</f>
        <v>4.5644671795351229E-3</v>
      </c>
      <c r="AB78" s="40">
        <f>(SUM('Valores Correntes'!J77:J80)/SUM('Valores Correntes'!J73:J76)-1)*'PIB Nominal 2'!J74</f>
        <v>2.0821067625576683E-3</v>
      </c>
      <c r="AC78" s="40">
        <f>(SUM('Valores Correntes'!K77:K80)/SUM('Valores Correntes'!K73:K76)-1)*'PIB Nominal 2'!K74</f>
        <v>8.6482173591395893E-3</v>
      </c>
      <c r="AD78" s="40">
        <f>(SUM('Valores Correntes'!L77:L80)/SUM('Valores Correntes'!L73:L76)-1)*'PIB Nominal 2'!L74</f>
        <v>8.3612501335605677E-3</v>
      </c>
      <c r="AE78" s="40">
        <f>(SUM('Valores Correntes'!M77:M80)/SUM('Valores Correntes'!M73:M76)-1)*'PIB Nominal 2'!M74</f>
        <v>1.8493444574620661E-2</v>
      </c>
      <c r="AF78" s="40">
        <f>(SUM('Valores Correntes'!N77:N80)/SUM('Valores Correntes'!N73:N76)-1)*'PIB Nominal 2'!N74</f>
        <v>1.3245695090283172E-2</v>
      </c>
      <c r="AG78" s="40">
        <f>(SUM('Valores Correntes'!O77:O80)/SUM('Valores Correntes'!O73:O76)-1)*'PIB Nominal 2'!O74</f>
        <v>6.7113010169387519E-2</v>
      </c>
      <c r="AH78" s="40">
        <f>(SUM('Valores Correntes'!P77:P80)/SUM('Valores Correntes'!P73:P76)-1)*'PIB Nominal 2'!P74</f>
        <v>7.8582884558461713E-2</v>
      </c>
      <c r="AI78" s="40">
        <f>(SUM('Valores Correntes'!Q77:Q80)/SUM('Valores Correntes'!Q73:Q76)-1)*'PIB Nominal 2'!Q74</f>
        <v>5.3192097983927799E-3</v>
      </c>
      <c r="AJ78" s="39">
        <f>SUM('Valores Correntes'!R77:R80)/SUM('Valores Correntes'!R73:R76)-1</f>
        <v>8.3902094356854029E-2</v>
      </c>
      <c r="AL78" s="41">
        <f t="shared" si="1"/>
        <v>-3.7470027081099033E-16</v>
      </c>
    </row>
    <row r="79" spans="1:38" x14ac:dyDescent="0.3">
      <c r="A79" t="s">
        <v>43</v>
      </c>
      <c r="B79" s="40">
        <v>4.3495602888598953E-2</v>
      </c>
      <c r="C79" s="40">
        <v>2.8677042444358865E-2</v>
      </c>
      <c r="D79" s="40">
        <v>0.10416799086359371</v>
      </c>
      <c r="E79" s="40">
        <v>1.6545918912757033E-2</v>
      </c>
      <c r="F79" s="40">
        <v>5.2045472881930892E-2</v>
      </c>
      <c r="G79" s="40">
        <v>0.20143642510264054</v>
      </c>
      <c r="H79" s="40">
        <v>0.11666836686317406</v>
      </c>
      <c r="I79" s="40">
        <v>3.9471365743738412E-2</v>
      </c>
      <c r="J79" s="40">
        <v>2.937041476780165E-2</v>
      </c>
      <c r="K79" s="40">
        <v>5.5658810571058814E-2</v>
      </c>
      <c r="L79" s="40">
        <v>8.1110381809530355E-2</v>
      </c>
      <c r="M79" s="40">
        <v>0.15081295872321301</v>
      </c>
      <c r="N79" s="40">
        <v>0.14251455422792655</v>
      </c>
      <c r="O79" s="40">
        <v>0.61560685270644289</v>
      </c>
      <c r="P79" s="40">
        <v>0.86053888069768236</v>
      </c>
      <c r="Q79" s="40">
        <v>0.13946111930231772</v>
      </c>
      <c r="S79" t="s">
        <v>43</v>
      </c>
      <c r="T79" s="40">
        <f>(SUM('Valores Correntes'!B78:B81)/SUM('Valores Correntes'!B74:B77)-1)*'PIB Nominal 2'!B75</f>
        <v>1.8977067077825915E-3</v>
      </c>
      <c r="U79" s="40">
        <f>(SUM('Valores Correntes'!C78:C81)/SUM('Valores Correntes'!C74:C77)-1)*'PIB Nominal 2'!C75</f>
        <v>-5.0769828284675652E-3</v>
      </c>
      <c r="V79" s="40">
        <f>(SUM('Valores Correntes'!D78:D81)/SUM('Valores Correntes'!D74:D77)-1)*'PIB Nominal 2'!D75</f>
        <v>8.1544817586717243E-3</v>
      </c>
      <c r="W79" s="40">
        <f>(SUM('Valores Correntes'!E78:E81)/SUM('Valores Correntes'!E74:E77)-1)*'PIB Nominal 2'!E75</f>
        <v>1.2172919598744252E-4</v>
      </c>
      <c r="X79" s="40">
        <f>(SUM('Valores Correntes'!F78:F81)/SUM('Valores Correntes'!F74:F77)-1)*'PIB Nominal 2'!F75</f>
        <v>1.0478959316107992E-3</v>
      </c>
      <c r="Y79" s="40">
        <f>(SUM('Valores Correntes'!G78:G81)/SUM('Valores Correntes'!G74:G77)-1)*'PIB Nominal 2'!G75</f>
        <v>4.2471240578024578E-3</v>
      </c>
      <c r="Z79" s="40">
        <f>(SUM('Valores Correntes'!H78:H81)/SUM('Valores Correntes'!H74:H77)-1)*'PIB Nominal 2'!H75</f>
        <v>8.3493967002897622E-3</v>
      </c>
      <c r="AA79" s="40">
        <f>(SUM('Valores Correntes'!I78:I81)/SUM('Valores Correntes'!I74:I77)-1)*'PIB Nominal 2'!I75</f>
        <v>3.5571581992456095E-3</v>
      </c>
      <c r="AB79" s="40">
        <f>(SUM('Valores Correntes'!J78:J81)/SUM('Valores Correntes'!J74:J77)-1)*'PIB Nominal 2'!J75</f>
        <v>1.9796258605225309E-3</v>
      </c>
      <c r="AC79" s="40">
        <f>(SUM('Valores Correntes'!K78:K81)/SUM('Valores Correntes'!K74:K77)-1)*'PIB Nominal 2'!K75</f>
        <v>7.7820889833107223E-3</v>
      </c>
      <c r="AD79" s="40">
        <f>(SUM('Valores Correntes'!L78:L81)/SUM('Valores Correntes'!L74:L77)-1)*'PIB Nominal 2'!L75</f>
        <v>7.9455230592397289E-3</v>
      </c>
      <c r="AE79" s="40">
        <f>(SUM('Valores Correntes'!M78:M81)/SUM('Valores Correntes'!M74:M77)-1)*'PIB Nominal 2'!M75</f>
        <v>1.6470448959346087E-2</v>
      </c>
      <c r="AF79" s="40">
        <f>(SUM('Valores Correntes'!N78:N81)/SUM('Valores Correntes'!N74:N77)-1)*'PIB Nominal 2'!N75</f>
        <v>1.2135305358863977E-2</v>
      </c>
      <c r="AG79" s="40">
        <f>(SUM('Valores Correntes'!O78:O81)/SUM('Valores Correntes'!O74:O77)-1)*'PIB Nominal 2'!O75</f>
        <v>5.8219547120818414E-2</v>
      </c>
      <c r="AH79" s="40">
        <f>(SUM('Valores Correntes'!P78:P81)/SUM('Valores Correntes'!P74:P77)-1)*'PIB Nominal 2'!P75</f>
        <v>6.4364377886403396E-2</v>
      </c>
      <c r="AI79" s="40">
        <f>(SUM('Valores Correntes'!Q78:Q81)/SUM('Valores Correntes'!Q74:Q77)-1)*'PIB Nominal 2'!Q75</f>
        <v>3.8688395298589217E-3</v>
      </c>
      <c r="AJ79" s="39">
        <f>SUM('Valores Correntes'!R78:R81)/SUM('Valores Correntes'!R74:R77)-1</f>
        <v>6.8233217416262315E-2</v>
      </c>
      <c r="AL79" s="41">
        <f t="shared" si="1"/>
        <v>0</v>
      </c>
    </row>
    <row r="80" spans="1:38" x14ac:dyDescent="0.3">
      <c r="A80" t="s">
        <v>42</v>
      </c>
      <c r="B80" s="40">
        <v>4.2957660938143523E-2</v>
      </c>
      <c r="C80" s="40">
        <v>2.4908408862158185E-2</v>
      </c>
      <c r="D80" s="40">
        <v>0.10516427647458916</v>
      </c>
      <c r="E80" s="40">
        <v>1.8281249065296112E-2</v>
      </c>
      <c r="F80" s="40">
        <v>5.0749838321048631E-2</v>
      </c>
      <c r="G80" s="40">
        <v>0.1991037727230921</v>
      </c>
      <c r="H80" s="40">
        <v>0.11603702247929394</v>
      </c>
      <c r="I80" s="40">
        <v>3.8931735135816374E-2</v>
      </c>
      <c r="J80" s="40">
        <v>2.9468707815433402E-2</v>
      </c>
      <c r="K80" s="40">
        <v>5.6545547446519115E-2</v>
      </c>
      <c r="L80" s="40">
        <v>8.1857205411460687E-2</v>
      </c>
      <c r="M80" s="40">
        <v>0.15106981202042374</v>
      </c>
      <c r="N80" s="40">
        <v>0.1442069256682251</v>
      </c>
      <c r="O80" s="40">
        <v>0.61811695597717231</v>
      </c>
      <c r="P80" s="40">
        <v>0.86017838963840787</v>
      </c>
      <c r="Q80" s="40">
        <v>0.13982161036159202</v>
      </c>
      <c r="S80" t="s">
        <v>42</v>
      </c>
      <c r="T80" s="40">
        <f>(SUM('Valores Correntes'!B79:B82)/SUM('Valores Correntes'!B75:B78)-1)*'PIB Nominal 2'!B76</f>
        <v>4.543470711442885E-4</v>
      </c>
      <c r="U80" s="40">
        <f>(SUM('Valores Correntes'!C79:C82)/SUM('Valores Correntes'!C75:C78)-1)*'PIB Nominal 2'!C76</f>
        <v>-8.7155208178821327E-3</v>
      </c>
      <c r="V80" s="40">
        <f>(SUM('Valores Correntes'!D79:D82)/SUM('Valores Correntes'!D75:D78)-1)*'PIB Nominal 2'!D76</f>
        <v>9.9380292703620653E-3</v>
      </c>
      <c r="W80" s="40">
        <f>(SUM('Valores Correntes'!E79:E82)/SUM('Valores Correntes'!E75:E78)-1)*'PIB Nominal 2'!E76</f>
        <v>2.0964027259858277E-3</v>
      </c>
      <c r="X80" s="40">
        <f>(SUM('Valores Correntes'!F79:F82)/SUM('Valores Correntes'!F75:F78)-1)*'PIB Nominal 2'!F76</f>
        <v>-2.7908070227728479E-4</v>
      </c>
      <c r="Y80" s="40">
        <f>(SUM('Valores Correntes'!G79:G82)/SUM('Valores Correntes'!G75:G78)-1)*'PIB Nominal 2'!G76</f>
        <v>3.0398304761884657E-3</v>
      </c>
      <c r="Z80" s="40">
        <f>(SUM('Valores Correntes'!H79:H82)/SUM('Valores Correntes'!H75:H78)-1)*'PIB Nominal 2'!H76</f>
        <v>6.3846145358808009E-3</v>
      </c>
      <c r="AA80" s="40">
        <f>(SUM('Valores Correntes'!I79:I82)/SUM('Valores Correntes'!I75:I78)-1)*'PIB Nominal 2'!I76</f>
        <v>2.211573494189194E-3</v>
      </c>
      <c r="AB80" s="40">
        <f>(SUM('Valores Correntes'!J79:J82)/SUM('Valores Correntes'!J75:J78)-1)*'PIB Nominal 2'!J76</f>
        <v>2.0007602776626362E-3</v>
      </c>
      <c r="AC80" s="40">
        <f>(SUM('Valores Correntes'!K79:K82)/SUM('Valores Correntes'!K75:K78)-1)*'PIB Nominal 2'!K76</f>
        <v>6.8875060024077327E-3</v>
      </c>
      <c r="AD80" s="40">
        <f>(SUM('Valores Correntes'!L79:L82)/SUM('Valores Correntes'!L75:L78)-1)*'PIB Nominal 2'!L76</f>
        <v>7.4463309042211477E-3</v>
      </c>
      <c r="AE80" s="40">
        <f>(SUM('Valores Correntes'!M79:M82)/SUM('Valores Correntes'!M75:M78)-1)*'PIB Nominal 2'!M76</f>
        <v>1.3414246442631103E-2</v>
      </c>
      <c r="AF80" s="40">
        <f>(SUM('Valores Correntes'!N79:N82)/SUM('Valores Correntes'!N75:N78)-1)*'PIB Nominal 2'!N76</f>
        <v>1.2607846893614423E-2</v>
      </c>
      <c r="AG80" s="40">
        <f>(SUM('Valores Correntes'!O79:O82)/SUM('Valores Correntes'!O75:O78)-1)*'PIB Nominal 2'!O76</f>
        <v>5.0952878550606991E-2</v>
      </c>
      <c r="AH80" s="40">
        <f>(SUM('Valores Correntes'!P79:P82)/SUM('Valores Correntes'!P75:P78)-1)*'PIB Nominal 2'!P76</f>
        <v>5.4447056097939664E-2</v>
      </c>
      <c r="AI80" s="40">
        <f>(SUM('Valores Correntes'!Q79:Q82)/SUM('Valores Correntes'!Q75:Q78)-1)*'PIB Nominal 2'!Q76</f>
        <v>5.0160975897118798E-3</v>
      </c>
      <c r="AJ80" s="39">
        <f>SUM('Valores Correntes'!R79:R82)/SUM('Valores Correntes'!R75:R78)-1</f>
        <v>5.9463153687651538E-2</v>
      </c>
      <c r="AL80" s="41">
        <f t="shared" si="1"/>
        <v>-8.3266726846886741E-17</v>
      </c>
    </row>
    <row r="81" spans="1:38" x14ac:dyDescent="0.3">
      <c r="A81" t="s">
        <v>41</v>
      </c>
      <c r="B81" s="40">
        <v>4.3003229253874245E-2</v>
      </c>
      <c r="C81" s="40">
        <v>2.2241218786381373E-2</v>
      </c>
      <c r="D81" s="40">
        <v>0.10430929330750147</v>
      </c>
      <c r="E81" s="40">
        <v>1.9174298472096504E-2</v>
      </c>
      <c r="F81" s="40">
        <v>5.0449085093553808E-2</v>
      </c>
      <c r="G81" s="40">
        <v>0.19617389565953314</v>
      </c>
      <c r="H81" s="40">
        <v>0.11547957525492565</v>
      </c>
      <c r="I81" s="40">
        <v>3.8138602104941487E-2</v>
      </c>
      <c r="J81" s="40">
        <v>2.9300383642994067E-2</v>
      </c>
      <c r="K81" s="40">
        <v>5.8042248774563092E-2</v>
      </c>
      <c r="L81" s="40">
        <v>8.2645355273359963E-2</v>
      </c>
      <c r="M81" s="40">
        <v>0.15054697443103868</v>
      </c>
      <c r="N81" s="40">
        <v>0.14522980097935972</v>
      </c>
      <c r="O81" s="40">
        <v>0.6193829404611827</v>
      </c>
      <c r="P81" s="40">
        <v>0.85856006537459006</v>
      </c>
      <c r="Q81" s="40">
        <v>0.14143993462540977</v>
      </c>
      <c r="S81" t="s">
        <v>41</v>
      </c>
      <c r="T81" s="40">
        <f>(SUM('Valores Correntes'!B80:B83)/SUM('Valores Correntes'!B76:B79)-1)*'PIB Nominal 2'!B77</f>
        <v>8.071037298201778E-4</v>
      </c>
      <c r="U81" s="40">
        <f>(SUM('Valores Correntes'!C80:C83)/SUM('Valores Correntes'!C76:C79)-1)*'PIB Nominal 2'!C77</f>
        <v>-1.0410195994595353E-2</v>
      </c>
      <c r="V81" s="40">
        <f>(SUM('Valores Correntes'!D80:D83)/SUM('Valores Correntes'!D76:D79)-1)*'PIB Nominal 2'!D77</f>
        <v>6.4718768468400509E-3</v>
      </c>
      <c r="W81" s="40">
        <f>(SUM('Valores Correntes'!E80:E83)/SUM('Valores Correntes'!E76:E79)-1)*'PIB Nominal 2'!E77</f>
        <v>3.0311657345847157E-3</v>
      </c>
      <c r="X81" s="40">
        <f>(SUM('Valores Correntes'!F80:F83)/SUM('Valores Correntes'!F76:F79)-1)*'PIB Nominal 2'!F77</f>
        <v>-7.1187182601723301E-5</v>
      </c>
      <c r="Y81" s="40">
        <f>(SUM('Valores Correntes'!G80:G83)/SUM('Valores Correntes'!G76:G79)-1)*'PIB Nominal 2'!G77</f>
        <v>-9.7834059577230938E-4</v>
      </c>
      <c r="Z81" s="40">
        <f>(SUM('Valores Correntes'!H80:H83)/SUM('Valores Correntes'!H76:H79)-1)*'PIB Nominal 2'!H77</f>
        <v>4.2783873185263032E-3</v>
      </c>
      <c r="AA81" s="40">
        <f>(SUM('Valores Correntes'!I80:I83)/SUM('Valores Correntes'!I76:I79)-1)*'PIB Nominal 2'!I77</f>
        <v>4.7262830763745723E-4</v>
      </c>
      <c r="AB81" s="40">
        <f>(SUM('Valores Correntes'!J80:J83)/SUM('Valores Correntes'!J76:J79)-1)*'PIB Nominal 2'!J77</f>
        <v>1.4567733036467165E-3</v>
      </c>
      <c r="AC81" s="40">
        <f>(SUM('Valores Correntes'!K80:K83)/SUM('Valores Correntes'!K76:K79)-1)*'PIB Nominal 2'!K77</f>
        <v>7.0596966956613313E-3</v>
      </c>
      <c r="AD81" s="40">
        <f>(SUM('Valores Correntes'!L80:L83)/SUM('Valores Correntes'!L76:L79)-1)*'PIB Nominal 2'!L77</f>
        <v>6.8836679763478598E-3</v>
      </c>
      <c r="AE81" s="40">
        <f>(SUM('Valores Correntes'!M80:M83)/SUM('Valores Correntes'!M76:M79)-1)*'PIB Nominal 2'!M77</f>
        <v>9.4373340809211451E-3</v>
      </c>
      <c r="AF81" s="40">
        <f>(SUM('Valores Correntes'!N80:N83)/SUM('Valores Correntes'!N76:N79)-1)*'PIB Nominal 2'!N77</f>
        <v>1.0962719938248702E-2</v>
      </c>
      <c r="AG81" s="40">
        <f>(SUM('Valores Correntes'!O80:O83)/SUM('Valores Correntes'!O76:O79)-1)*'PIB Nominal 2'!O77</f>
        <v>4.0551207620989536E-2</v>
      </c>
      <c r="AH81" s="40">
        <f>(SUM('Valores Correntes'!P80:P83)/SUM('Valores Correntes'!P76:P79)-1)*'PIB Nominal 2'!P77</f>
        <v>4.037997075503743E-2</v>
      </c>
      <c r="AI81" s="40">
        <f>(SUM('Valores Correntes'!Q80:Q83)/SUM('Valores Correntes'!Q76:Q79)-1)*'PIB Nominal 2'!Q77</f>
        <v>7.0646358904274623E-3</v>
      </c>
      <c r="AJ81" s="39">
        <f>SUM('Valores Correntes'!R80:R83)/SUM('Valores Correntes'!R76:R79)-1</f>
        <v>4.7444606645465015E-2</v>
      </c>
      <c r="AL81" s="41">
        <f t="shared" si="1"/>
        <v>1.457167719820518E-16</v>
      </c>
    </row>
    <row r="82" spans="1:38" x14ac:dyDescent="0.3">
      <c r="A82" t="s">
        <v>40</v>
      </c>
      <c r="B82" s="40">
        <v>4.31914942931221E-2</v>
      </c>
      <c r="C82" s="40">
        <v>1.8475139286115026E-2</v>
      </c>
      <c r="D82" s="40">
        <v>0.10520937456304129</v>
      </c>
      <c r="E82" s="40">
        <v>2.0544925967349525E-2</v>
      </c>
      <c r="F82" s="40">
        <v>4.9370999993058821E-2</v>
      </c>
      <c r="G82" s="40">
        <v>0.19360043980956465</v>
      </c>
      <c r="H82" s="40">
        <v>0.11436496991124859</v>
      </c>
      <c r="I82" s="40">
        <v>3.7776525428176215E-2</v>
      </c>
      <c r="J82" s="40">
        <v>2.9354611834802608E-2</v>
      </c>
      <c r="K82" s="40">
        <v>6.0922110817842358E-2</v>
      </c>
      <c r="L82" s="40">
        <v>8.3205757644102221E-2</v>
      </c>
      <c r="M82" s="40">
        <v>0.14975315168570633</v>
      </c>
      <c r="N82" s="40">
        <v>0.14770154441591474</v>
      </c>
      <c r="O82" s="40">
        <v>0.62307867173779308</v>
      </c>
      <c r="P82" s="40">
        <v>0.85987060584047981</v>
      </c>
      <c r="Q82" s="40">
        <v>0.14012939415952028</v>
      </c>
      <c r="S82" t="s">
        <v>40</v>
      </c>
      <c r="T82" s="40">
        <f>(SUM('Valores Correntes'!B81:B84)/SUM('Valores Correntes'!B77:B80)-1)*'PIB Nominal 2'!B78</f>
        <v>1.5559911946497833E-3</v>
      </c>
      <c r="U82" s="40">
        <f>(SUM('Valores Correntes'!C81:C84)/SUM('Valores Correntes'!C77:C80)-1)*'PIB Nominal 2'!C78</f>
        <v>-1.2809240709245493E-2</v>
      </c>
      <c r="V82" s="40">
        <f>(SUM('Valores Correntes'!D81:D84)/SUM('Valores Correntes'!D77:D80)-1)*'PIB Nominal 2'!D78</f>
        <v>5.785996212108146E-3</v>
      </c>
      <c r="W82" s="40">
        <f>(SUM('Valores Correntes'!E81:E84)/SUM('Valores Correntes'!E77:E80)-1)*'PIB Nominal 2'!E78</f>
        <v>5.0542027298604896E-3</v>
      </c>
      <c r="X82" s="40">
        <f>(SUM('Valores Correntes'!F81:F84)/SUM('Valores Correntes'!F77:F80)-1)*'PIB Nominal 2'!F78</f>
        <v>-1.891000003515152E-3</v>
      </c>
      <c r="Y82" s="40">
        <f>(SUM('Valores Correntes'!G81:G84)/SUM('Valores Correntes'!G77:G80)-1)*'PIB Nominal 2'!G78</f>
        <v>-3.8600417707920368E-3</v>
      </c>
      <c r="Z82" s="40">
        <f>(SUM('Valores Correntes'!H81:H84)/SUM('Valores Correntes'!H77:H80)-1)*'PIB Nominal 2'!H78</f>
        <v>1.5826395940586472E-3</v>
      </c>
      <c r="AA82" s="40">
        <f>(SUM('Valores Correntes'!I81:I84)/SUM('Valores Correntes'!I77:I80)-1)*'PIB Nominal 2'!I78</f>
        <v>-2.1751342889559779E-4</v>
      </c>
      <c r="AB82" s="40">
        <f>(SUM('Valores Correntes'!J81:J84)/SUM('Valores Correntes'!J77:J80)-1)*'PIB Nominal 2'!J78</f>
        <v>1.279470531539691E-3</v>
      </c>
      <c r="AC82" s="40">
        <f>(SUM('Valores Correntes'!K81:K84)/SUM('Valores Correntes'!K77:K80)-1)*'PIB Nominal 2'!K78</f>
        <v>8.0630522566141113E-3</v>
      </c>
      <c r="AD82" s="40">
        <f>(SUM('Valores Correntes'!L81:L84)/SUM('Valores Correntes'!L77:L80)-1)*'PIB Nominal 2'!L78</f>
        <v>6.0742836931125923E-3</v>
      </c>
      <c r="AE82" s="40">
        <f>(SUM('Valores Correntes'!M81:M84)/SUM('Valores Correntes'!M77:M80)-1)*'PIB Nominal 2'!M78</f>
        <v>5.2641022904429914E-3</v>
      </c>
      <c r="AF82" s="40">
        <f>(SUM('Valores Correntes'!N81:N84)/SUM('Valores Correntes'!N77:N80)-1)*'PIB Nominal 2'!N78</f>
        <v>1.190163686084161E-2</v>
      </c>
      <c r="AG82" s="40">
        <f>(SUM('Valores Correntes'!O81:O84)/SUM('Valores Correntes'!O77:O80)-1)*'PIB Nominal 2'!O78</f>
        <v>3.3947671797714067E-2</v>
      </c>
      <c r="AH82" s="40">
        <f>(SUM('Valores Correntes'!P81:P84)/SUM('Valores Correntes'!P77:P80)-1)*'PIB Nominal 2'!P78</f>
        <v>3.1643621221571758E-2</v>
      </c>
      <c r="AI82" s="40">
        <f>(SUM('Valores Correntes'!Q81:Q84)/SUM('Valores Correntes'!Q77:Q80)-1)*'PIB Nominal 2'!Q78</f>
        <v>5.8777082852417726E-3</v>
      </c>
      <c r="AJ82" s="39">
        <f>SUM('Valores Correntes'!R81:R84)/SUM('Valores Correntes'!R77:R80)-1</f>
        <v>3.7521329506813528E-2</v>
      </c>
      <c r="AL82" s="41">
        <f t="shared" si="1"/>
        <v>-5.5511151231257827E-17</v>
      </c>
    </row>
    <row r="83" spans="1:38" x14ac:dyDescent="0.3">
      <c r="A83" t="s">
        <v>39</v>
      </c>
      <c r="B83" s="40">
        <v>4.438917314322828E-2</v>
      </c>
      <c r="C83" s="40">
        <v>1.5028829464689385E-2</v>
      </c>
      <c r="D83" s="40">
        <v>0.1049356868199602</v>
      </c>
      <c r="E83" s="40">
        <v>2.1383997021395432E-2</v>
      </c>
      <c r="F83" s="40">
        <v>4.8140037468037002E-2</v>
      </c>
      <c r="G83" s="40">
        <v>0.189488550774082</v>
      </c>
      <c r="H83" s="40">
        <v>0.1130876547339508</v>
      </c>
      <c r="I83" s="40">
        <v>3.7452325345832163E-2</v>
      </c>
      <c r="J83" s="40">
        <v>2.9092855841247264E-2</v>
      </c>
      <c r="K83" s="40">
        <v>6.3605206722441965E-2</v>
      </c>
      <c r="L83" s="40">
        <v>8.3752424605774534E-2</v>
      </c>
      <c r="M83" s="40">
        <v>0.15054240439282499</v>
      </c>
      <c r="N83" s="40">
        <v>0.14846003647535422</v>
      </c>
      <c r="O83" s="40">
        <v>0.62599290811742592</v>
      </c>
      <c r="P83" s="40">
        <v>0.85987063203473613</v>
      </c>
      <c r="Q83" s="40">
        <v>0.14012936796526379</v>
      </c>
      <c r="S83" t="s">
        <v>39</v>
      </c>
      <c r="T83" s="40">
        <f>(SUM('Valores Correntes'!B82:B85)/SUM('Valores Correntes'!B78:B81)-1)*'PIB Nominal 2'!B79</f>
        <v>2.3338177396240232E-3</v>
      </c>
      <c r="U83" s="40">
        <f>(SUM('Valores Correntes'!C82:C85)/SUM('Valores Correntes'!C78:C81)-1)*'PIB Nominal 2'!C79</f>
        <v>-1.3160588806786342E-2</v>
      </c>
      <c r="V83" s="40">
        <f>(SUM('Valores Correntes'!D82:D85)/SUM('Valores Correntes'!D78:D81)-1)*'PIB Nominal 2'!D79</f>
        <v>4.1724306771729449E-3</v>
      </c>
      <c r="W83" s="40">
        <f>(SUM('Valores Correntes'!E82:E85)/SUM('Valores Correntes'!E78:E81)-1)*'PIB Nominal 2'!E79</f>
        <v>5.5319015288184444E-3</v>
      </c>
      <c r="X83" s="40">
        <f>(SUM('Valores Correntes'!F82:F85)/SUM('Valores Correntes'!F78:F81)-1)*'PIB Nominal 2'!F79</f>
        <v>-2.3434876914802333E-3</v>
      </c>
      <c r="Y83" s="40">
        <f>(SUM('Valores Correntes'!G82:G85)/SUM('Valores Correntes'!G78:G81)-1)*'PIB Nominal 2'!G79</f>
        <v>-5.7997442922752118E-3</v>
      </c>
      <c r="Z83" s="40">
        <f>(SUM('Valores Correntes'!H82:H85)/SUM('Valores Correntes'!H78:H81)-1)*'PIB Nominal 2'!H79</f>
        <v>8.8520676465263674E-5</v>
      </c>
      <c r="AA83" s="40">
        <f>(SUM('Valores Correntes'!I82:I85)/SUM('Valores Correntes'!I78:I81)-1)*'PIB Nominal 2'!I79</f>
        <v>-8.0386530977179433E-4</v>
      </c>
      <c r="AB83" s="40">
        <f>(SUM('Valores Correntes'!J82:J85)/SUM('Valores Correntes'!J78:J81)-1)*'PIB Nominal 2'!J79</f>
        <v>6.6638549704346175E-4</v>
      </c>
      <c r="AC83" s="40">
        <f>(SUM('Valores Correntes'!K82:K85)/SUM('Valores Correntes'!K78:K81)-1)*'PIB Nominal 2'!K79</f>
        <v>1.0010125491845984E-2</v>
      </c>
      <c r="AD83" s="40">
        <f>(SUM('Valores Correntes'!L82:L85)/SUM('Valores Correntes'!L78:L81)-1)*'PIB Nominal 2'!L79</f>
        <v>5.3594671220243036E-3</v>
      </c>
      <c r="AE83" s="40">
        <f>(SUM('Valores Correntes'!M82:M85)/SUM('Valores Correntes'!M78:M81)-1)*'PIB Nominal 2'!M79</f>
        <v>4.6139322224978676E-3</v>
      </c>
      <c r="AF83" s="40">
        <f>(SUM('Valores Correntes'!N82:N85)/SUM('Valores Correntes'!N78:N81)-1)*'PIB Nominal 2'!N79</f>
        <v>1.0762404461002802E-2</v>
      </c>
      <c r="AG83" s="40">
        <f>(SUM('Valores Correntes'!O82:O85)/SUM('Valores Correntes'!O78:O81)-1)*'PIB Nominal 2'!O79</f>
        <v>3.0696970161107812E-2</v>
      </c>
      <c r="AH83" s="40">
        <f>(SUM('Valores Correntes'!P82:P85)/SUM('Valores Correntes'!P78:P81)-1)*'PIB Nominal 2'!P79</f>
        <v>2.7231043608456542E-2</v>
      </c>
      <c r="AI83" s="40">
        <f>(SUM('Valores Correntes'!Q82:Q85)/SUM('Valores Correntes'!Q78:Q81)-1)*'PIB Nominal 2'!Q79</f>
        <v>5.214874686698792E-3</v>
      </c>
      <c r="AJ83" s="39">
        <f>SUM('Valores Correntes'!R82:R85)/SUM('Valores Correntes'!R78:R81)-1</f>
        <v>3.2445918295155529E-2</v>
      </c>
      <c r="AL83" s="41">
        <f t="shared" si="1"/>
        <v>1.1796119636642288E-16</v>
      </c>
    </row>
    <row r="84" spans="1:38" x14ac:dyDescent="0.3">
      <c r="A84" t="s">
        <v>38</v>
      </c>
      <c r="B84" s="40">
        <v>4.6506148943702731E-2</v>
      </c>
      <c r="C84" s="40">
        <v>1.2664804678901503E-2</v>
      </c>
      <c r="D84" s="40">
        <v>0.10600012635122932</v>
      </c>
      <c r="E84" s="40">
        <v>2.1695405121931754E-2</v>
      </c>
      <c r="F84" s="40">
        <v>4.7136188153284096E-2</v>
      </c>
      <c r="G84" s="40">
        <v>0.18749652430534663</v>
      </c>
      <c r="H84" s="40">
        <v>0.11217809250855341</v>
      </c>
      <c r="I84" s="40">
        <v>3.7373007309002976E-2</v>
      </c>
      <c r="J84" s="40">
        <v>2.884760171256387E-2</v>
      </c>
      <c r="K84" s="40">
        <v>6.5576966210873416E-2</v>
      </c>
      <c r="L84" s="40">
        <v>8.3889995724823307E-2</v>
      </c>
      <c r="M84" s="40">
        <v>0.15039800233860187</v>
      </c>
      <c r="N84" s="40">
        <v>0.14862700717124594</v>
      </c>
      <c r="O84" s="40">
        <v>0.62689067297566481</v>
      </c>
      <c r="P84" s="40">
        <v>0.86089334622471414</v>
      </c>
      <c r="Q84" s="40">
        <v>0.13910665377528594</v>
      </c>
      <c r="S84" t="s">
        <v>38</v>
      </c>
      <c r="T84" s="40">
        <f>(SUM('Valores Correntes'!B83:B86)/SUM('Valores Correntes'!B79:B82)-1)*'PIB Nominal 2'!B80</f>
        <v>5.2114273181768948E-3</v>
      </c>
      <c r="U84" s="40">
        <f>(SUM('Valores Correntes'!C83:C86)/SUM('Valores Correntes'!C79:C82)-1)*'PIB Nominal 2'!C80</f>
        <v>-1.1790743603193073E-2</v>
      </c>
      <c r="V84" s="40">
        <f>(SUM('Valores Correntes'!D83:D86)/SUM('Valores Correntes'!D79:D82)-1)*'PIB Nominal 2'!D80</f>
        <v>4.6261395750042322E-3</v>
      </c>
      <c r="W84" s="40">
        <f>(SUM('Valores Correntes'!E83:E86)/SUM('Valores Correntes'!E79:E82)-1)*'PIB Nominal 2'!E80</f>
        <v>4.1899274954641129E-3</v>
      </c>
      <c r="X84" s="40">
        <f>(SUM('Valores Correntes'!F83:F86)/SUM('Valores Correntes'!F79:F82)-1)*'PIB Nominal 2'!F80</f>
        <v>-1.9281822864758097E-3</v>
      </c>
      <c r="Y84" s="40">
        <f>(SUM('Valores Correntes'!G83:G86)/SUM('Valores Correntes'!G79:G82)-1)*'PIB Nominal 2'!G80</f>
        <v>-4.9028588192006018E-3</v>
      </c>
      <c r="Z84" s="40">
        <f>(SUM('Valores Correntes'!H83:H86)/SUM('Valores Correntes'!H79:H82)-1)*'PIB Nominal 2'!H80</f>
        <v>1.5226778017961079E-4</v>
      </c>
      <c r="AA84" s="40">
        <f>(SUM('Valores Correntes'!I83:I86)/SUM('Valores Correntes'!I79:I82)-1)*'PIB Nominal 2'!I80</f>
        <v>-2.2236598012248608E-4</v>
      </c>
      <c r="AB84" s="40">
        <f>(SUM('Valores Correntes'!J83:J86)/SUM('Valores Correntes'!J79:J82)-1)*'PIB Nominal 2'!J80</f>
        <v>4.1040934298325885E-4</v>
      </c>
      <c r="AC84" s="40">
        <f>(SUM('Valores Correntes'!K83:K86)/SUM('Valores Correntes'!K79:K82)-1)*'PIB Nominal 2'!K80</f>
        <v>1.1376281058720419E-2</v>
      </c>
      <c r="AD84" s="40">
        <f>(SUM('Valores Correntes'!L83:L86)/SUM('Valores Correntes'!L79:L82)-1)*'PIB Nominal 2'!L80</f>
        <v>5.0324790640913176E-3</v>
      </c>
      <c r="AE84" s="40">
        <f>(SUM('Valores Correntes'!M83:M86)/SUM('Valores Correntes'!M79:M82)-1)*'PIB Nominal 2'!M80</f>
        <v>4.7060329542301313E-3</v>
      </c>
      <c r="AF84" s="40">
        <f>(SUM('Valores Correntes'!N83:N86)/SUM('Valores Correntes'!N79:N82)-1)*'PIB Nominal 2'!N80</f>
        <v>9.7345979434375323E-3</v>
      </c>
      <c r="AG84" s="40">
        <f>(SUM('Valores Correntes'!O83:O86)/SUM('Valores Correntes'!O79:O82)-1)*'PIB Nominal 2'!O80</f>
        <v>3.1189702163519753E-2</v>
      </c>
      <c r="AH84" s="40">
        <f>(SUM('Valores Correntes'!P83:P86)/SUM('Valores Correntes'!P79:P82)-1)*'PIB Nominal 2'!P80</f>
        <v>3.1498270662496143E-2</v>
      </c>
      <c r="AI84" s="40">
        <f>(SUM('Valores Correntes'!Q83:Q86)/SUM('Valores Correntes'!Q79:Q82)-1)*'PIB Nominal 2'!Q80</f>
        <v>4.2591366995011161E-3</v>
      </c>
      <c r="AJ84" s="39">
        <f>SUM('Valores Correntes'!R83:R86)/SUM('Valores Correntes'!R79:R82)-1</f>
        <v>3.5757407361997062E-2</v>
      </c>
      <c r="AL84" s="41">
        <f t="shared" si="1"/>
        <v>-9.7144514654701197E-17</v>
      </c>
    </row>
    <row r="85" spans="1:38" x14ac:dyDescent="0.3">
      <c r="A85" t="s">
        <v>37</v>
      </c>
      <c r="B85" s="40">
        <v>4.8441145112463675E-2</v>
      </c>
      <c r="C85" s="40">
        <v>9.7986080763530908E-3</v>
      </c>
      <c r="D85" s="40">
        <v>0.10702392930131167</v>
      </c>
      <c r="E85" s="40">
        <v>2.222747121169372E-2</v>
      </c>
      <c r="F85" s="40">
        <v>4.5674661089014024E-2</v>
      </c>
      <c r="G85" s="40">
        <v>0.18472466967837253</v>
      </c>
      <c r="H85" s="40">
        <v>0.11176540529179728</v>
      </c>
      <c r="I85" s="40">
        <v>3.7656875754123249E-2</v>
      </c>
      <c r="J85" s="40">
        <v>2.8914879400870837E-2</v>
      </c>
      <c r="K85" s="40">
        <v>6.719067657004843E-2</v>
      </c>
      <c r="L85" s="40">
        <v>8.4026999457351731E-2</v>
      </c>
      <c r="M85" s="40">
        <v>0.15095000687051674</v>
      </c>
      <c r="N85" s="40">
        <v>0.14900450605431725</v>
      </c>
      <c r="O85" s="40">
        <v>0.62950934939902548</v>
      </c>
      <c r="P85" s="40">
        <v>0.86267516418986168</v>
      </c>
      <c r="Q85" s="40">
        <v>0.13732483581013832</v>
      </c>
      <c r="S85" t="s">
        <v>37</v>
      </c>
      <c r="T85" s="40">
        <f>(SUM('Valores Correntes'!B84:B87)/SUM('Valores Correntes'!B80:B83)-1)*'PIB Nominal 2'!B81</f>
        <v>7.3424707707271551E-3</v>
      </c>
      <c r="U85" s="40">
        <f>(SUM('Valores Correntes'!C84:C87)/SUM('Valores Correntes'!C80:C83)-1)*'PIB Nominal 2'!C81</f>
        <v>-1.2057359967078173E-2</v>
      </c>
      <c r="V85" s="40">
        <f>(SUM('Valores Correntes'!D84:D87)/SUM('Valores Correntes'!D80:D83)-1)*'PIB Nominal 2'!D81</f>
        <v>6.9224834712772135E-3</v>
      </c>
      <c r="W85" s="40">
        <f>(SUM('Valores Correntes'!E84:E87)/SUM('Valores Correntes'!E80:E83)-1)*'PIB Nominal 2'!E81</f>
        <v>3.927087660112568E-3</v>
      </c>
      <c r="X85" s="40">
        <f>(SUM('Valores Correntes'!F84:F87)/SUM('Valores Correntes'!F80:F83)-1)*'PIB Nominal 2'!F81</f>
        <v>-2.9786386254917266E-3</v>
      </c>
      <c r="Y85" s="40">
        <f>(SUM('Valores Correntes'!G84:G87)/SUM('Valores Correntes'!G80:G83)-1)*'PIB Nominal 2'!G81</f>
        <v>-4.1864274611800806E-3</v>
      </c>
      <c r="Z85" s="40">
        <f>(SUM('Valores Correntes'!H84:H87)/SUM('Valores Correntes'!H80:H83)-1)*'PIB Nominal 2'!H81</f>
        <v>6.8009757867643517E-4</v>
      </c>
      <c r="AA85" s="40">
        <f>(SUM('Valores Correntes'!I84:I87)/SUM('Valores Correntes'!I80:I83)-1)*'PIB Nominal 2'!I81</f>
        <v>9.9882468749366133E-4</v>
      </c>
      <c r="AB85" s="40">
        <f>(SUM('Valores Correntes'!J84:J87)/SUM('Valores Correntes'!J80:J83)-1)*'PIB Nominal 2'!J81</f>
        <v>7.5133873441964169E-4</v>
      </c>
      <c r="AC85" s="40">
        <f>(SUM('Valores Correntes'!K84:K87)/SUM('Valores Correntes'!K80:K83)-1)*'PIB Nominal 2'!K81</f>
        <v>1.1790155872190476E-2</v>
      </c>
      <c r="AD85" s="40">
        <f>(SUM('Valores Correntes'!L84:L87)/SUM('Valores Correntes'!L80:L83)-1)*'PIB Nominal 2'!L81</f>
        <v>4.6853240246963763E-3</v>
      </c>
      <c r="AE85" s="40">
        <f>(SUM('Valores Correntes'!M84:M87)/SUM('Valores Correntes'!M80:M83)-1)*'PIB Nominal 2'!M81</f>
        <v>6.3379164395364297E-3</v>
      </c>
      <c r="AF85" s="40">
        <f>(SUM('Valores Correntes'!N84:N87)/SUM('Valores Correntes'!N80:N83)-1)*'PIB Nominal 2'!N81</f>
        <v>9.6330980439418446E-3</v>
      </c>
      <c r="AG85" s="40">
        <f>(SUM('Valores Correntes'!O84:O87)/SUM('Valores Correntes'!O80:O83)-1)*'PIB Nominal 2'!O81</f>
        <v>3.4876755380954735E-2</v>
      </c>
      <c r="AH85" s="40">
        <f>(SUM('Valores Correntes'!P84:P87)/SUM('Valores Correntes'!P80:P83)-1)*'PIB Nominal 2'!P81</f>
        <v>3.8032798690501926E-2</v>
      </c>
      <c r="AI85" s="40">
        <f>(SUM('Valores Correntes'!Q84:Q87)/SUM('Valores Correntes'!Q80:Q83)-1)*'PIB Nominal 2'!Q81</f>
        <v>1.284085906590383E-3</v>
      </c>
      <c r="AJ85" s="39">
        <f>SUM('Valores Correntes'!R84:R87)/SUM('Valores Correntes'!R80:R83)-1</f>
        <v>3.931688459709215E-2</v>
      </c>
      <c r="AL85" s="41">
        <f t="shared" si="1"/>
        <v>0</v>
      </c>
    </row>
    <row r="86" spans="1:38" x14ac:dyDescent="0.3">
      <c r="A86" t="s">
        <v>36</v>
      </c>
      <c r="B86" s="40">
        <v>4.8913535872106645E-2</v>
      </c>
      <c r="C86" s="40">
        <v>8.8645864445762775E-3</v>
      </c>
      <c r="D86" s="40">
        <v>0.10786451115184827</v>
      </c>
      <c r="E86" s="40">
        <v>2.2924307043262388E-2</v>
      </c>
      <c r="F86" s="40">
        <v>4.3894178130848477E-2</v>
      </c>
      <c r="G86" s="40">
        <v>0.18354758277053543</v>
      </c>
      <c r="H86" s="40">
        <v>0.11161754499300498</v>
      </c>
      <c r="I86" s="40">
        <v>3.7640238319356423E-2</v>
      </c>
      <c r="J86" s="40">
        <v>2.8556489624782602E-2</v>
      </c>
      <c r="K86" s="40">
        <v>6.7875217241544356E-2</v>
      </c>
      <c r="L86" s="40">
        <v>8.4061003004650317E-2</v>
      </c>
      <c r="M86" s="40">
        <v>0.15153330626280942</v>
      </c>
      <c r="N86" s="40">
        <v>0.15075315887627669</v>
      </c>
      <c r="O86" s="40">
        <v>0.63203695832242479</v>
      </c>
      <c r="P86" s="40">
        <v>0.86449807696506675</v>
      </c>
      <c r="Q86" s="40">
        <v>0.13550192303493311</v>
      </c>
      <c r="S86" t="s">
        <v>36</v>
      </c>
      <c r="T86" s="40">
        <f>(SUM('Valores Correntes'!B85:B88)/SUM('Valores Correntes'!B81:B84)-1)*'PIB Nominal 2'!B82</f>
        <v>7.9535847545898278E-3</v>
      </c>
      <c r="U86" s="40">
        <f>(SUM('Valores Correntes'!C85:C88)/SUM('Valores Correntes'!C81:C84)-1)*'PIB Nominal 2'!C82</f>
        <v>-9.20613089509267E-3</v>
      </c>
      <c r="V86" s="40">
        <f>(SUM('Valores Correntes'!D85:D88)/SUM('Valores Correntes'!D81:D84)-1)*'PIB Nominal 2'!D82</f>
        <v>7.5761530203377735E-3</v>
      </c>
      <c r="W86" s="40">
        <f>(SUM('Valores Correntes'!E85:E88)/SUM('Valores Correntes'!E81:E84)-1)*'PIB Nominal 2'!E82</f>
        <v>3.4252384245132741E-3</v>
      </c>
      <c r="X86" s="40">
        <f>(SUM('Valores Correntes'!F85:F88)/SUM('Valores Correntes'!F81:F84)-1)*'PIB Nominal 2'!F82</f>
        <v>-3.474272835437664E-3</v>
      </c>
      <c r="Y86" s="40">
        <f>(SUM('Valores Correntes'!G85:G88)/SUM('Valores Correntes'!G81:G84)-1)*'PIB Nominal 2'!G82</f>
        <v>-1.6790122856792421E-3</v>
      </c>
      <c r="Z86" s="40">
        <f>(SUM('Valores Correntes'!H85:H88)/SUM('Valores Correntes'!H81:H84)-1)*'PIB Nominal 2'!H82</f>
        <v>2.3448131783483268E-3</v>
      </c>
      <c r="AA86" s="40">
        <f>(SUM('Valores Correntes'!I85:I88)/SUM('Valores Correntes'!I81:I84)-1)*'PIB Nominal 2'!I82</f>
        <v>1.5809434174978889E-3</v>
      </c>
      <c r="AB86" s="40">
        <f>(SUM('Valores Correntes'!J85:J88)/SUM('Valores Correntes'!J81:J84)-1)*'PIB Nominal 2'!J82</f>
        <v>5.0468770558387635E-4</v>
      </c>
      <c r="AC86" s="40">
        <f>(SUM('Valores Correntes'!K85:K88)/SUM('Valores Correntes'!K81:K84)-1)*'PIB Nominal 2'!K82</f>
        <v>1.0049723242083959E-2</v>
      </c>
      <c r="AD86" s="40">
        <f>(SUM('Valores Correntes'!L85:L88)/SUM('Valores Correntes'!L81:L84)-1)*'PIB Nominal 2'!L82</f>
        <v>4.6902933538078692E-3</v>
      </c>
      <c r="AE86" s="40">
        <f>(SUM('Valores Correntes'!M85:M88)/SUM('Valores Correntes'!M81:M84)-1)*'PIB Nominal 2'!M82</f>
        <v>8.6934375659232406E-3</v>
      </c>
      <c r="AF86" s="40">
        <f>(SUM('Valores Correntes'!N85:N88)/SUM('Valores Correntes'!N81:N84)-1)*'PIB Nominal 2'!N82</f>
        <v>9.9293054081377504E-3</v>
      </c>
      <c r="AG86" s="40">
        <f>(SUM('Valores Correntes'!O85:O88)/SUM('Valores Correntes'!O81:O84)-1)*'PIB Nominal 2'!O82</f>
        <v>3.7793203871382915E-2</v>
      </c>
      <c r="AH86" s="40">
        <f>(SUM('Valores Correntes'!P85:P88)/SUM('Valores Correntes'!P81:P84)-1)*'PIB Nominal 2'!P82</f>
        <v>4.4067776340293421E-2</v>
      </c>
      <c r="AI86" s="40">
        <f>(SUM('Valores Correntes'!Q85:Q88)/SUM('Valores Correntes'!Q81:Q84)-1)*'PIB Nominal 2'!Q82</f>
        <v>1.5544248728852287E-3</v>
      </c>
      <c r="AJ86" s="39">
        <f>SUM('Valores Correntes'!R85:R88)/SUM('Valores Correntes'!R81:R84)-1</f>
        <v>4.5622201213178837E-2</v>
      </c>
      <c r="AL86" s="41">
        <f t="shared" si="1"/>
        <v>1.1102230246251565E-16</v>
      </c>
    </row>
    <row r="87" spans="1:38" x14ac:dyDescent="0.3">
      <c r="A87" t="s">
        <v>35</v>
      </c>
      <c r="B87" s="40">
        <v>4.9858082555514251E-2</v>
      </c>
      <c r="C87" s="40">
        <v>1.0824053760073477E-2</v>
      </c>
      <c r="D87" s="40">
        <v>0.10781288003595749</v>
      </c>
      <c r="E87" s="40">
        <v>2.3254011980631629E-2</v>
      </c>
      <c r="F87" s="40">
        <v>4.2240636272423651E-2</v>
      </c>
      <c r="G87" s="40">
        <v>0.18413158204908625</v>
      </c>
      <c r="H87" s="40">
        <v>0.11137525568877023</v>
      </c>
      <c r="I87" s="40">
        <v>3.7505288160515696E-2</v>
      </c>
      <c r="J87" s="40">
        <v>2.8739785090155994E-2</v>
      </c>
      <c r="K87" s="40">
        <v>6.7877078323809736E-2</v>
      </c>
      <c r="L87" s="40">
        <v>8.3946525425567117E-2</v>
      </c>
      <c r="M87" s="40">
        <v>0.15070998587659834</v>
      </c>
      <c r="N87" s="40">
        <v>0.15191206936040885</v>
      </c>
      <c r="O87" s="40">
        <v>0.63206598792582591</v>
      </c>
      <c r="P87" s="40">
        <v>0.86605565253042649</v>
      </c>
      <c r="Q87" s="40">
        <v>0.13394434746957354</v>
      </c>
      <c r="S87" t="s">
        <v>35</v>
      </c>
      <c r="T87" s="40">
        <f>(SUM('Valores Correntes'!B86:B89)/SUM('Valores Correntes'!B82:B85)-1)*'PIB Nominal 2'!B83</f>
        <v>8.0716433275079269E-3</v>
      </c>
      <c r="U87" s="40">
        <f>(SUM('Valores Correntes'!C86:C89)/SUM('Valores Correntes'!C82:C85)-1)*'PIB Nominal 2'!C83</f>
        <v>-3.6397292692629079E-3</v>
      </c>
      <c r="V87" s="40">
        <f>(SUM('Valores Correntes'!D86:D89)/SUM('Valores Correntes'!D82:D85)-1)*'PIB Nominal 2'!D83</f>
        <v>8.5053326265913595E-3</v>
      </c>
      <c r="W87" s="40">
        <f>(SUM('Valores Correntes'!E86:E89)/SUM('Valores Correntes'!E82:E85)-1)*'PIB Nominal 2'!E83</f>
        <v>3.083940616717659E-3</v>
      </c>
      <c r="X87" s="40">
        <f>(SUM('Valores Correntes'!F86:F89)/SUM('Valores Correntes'!F82:F85)-1)*'PIB Nominal 2'!F83</f>
        <v>-3.6943196723843294E-3</v>
      </c>
      <c r="Y87" s="40">
        <f>(SUM('Valores Correntes'!G86:G89)/SUM('Valores Correntes'!G82:G85)-1)*'PIB Nominal 2'!G83</f>
        <v>4.2552243016618059E-3</v>
      </c>
      <c r="Z87" s="40">
        <f>(SUM('Valores Correntes'!H86:H89)/SUM('Valores Correntes'!H82:H85)-1)*'PIB Nominal 2'!H83</f>
        <v>4.1017065208510386E-3</v>
      </c>
      <c r="AA87" s="40">
        <f>(SUM('Valores Correntes'!I86:I89)/SUM('Valores Correntes'!I82:I85)-1)*'PIB Nominal 2'!I83</f>
        <v>2.0108456792492947E-3</v>
      </c>
      <c r="AB87" s="40">
        <f>(SUM('Valores Correntes'!J86:J89)/SUM('Valores Correntes'!J82:J85)-1)*'PIB Nominal 2'!J83</f>
        <v>1.1472278872900054E-3</v>
      </c>
      <c r="AC87" s="40">
        <f>(SUM('Valores Correntes'!K86:K89)/SUM('Valores Correntes'!K82:K85)-1)*'PIB Nominal 2'!K83</f>
        <v>7.8152484174105648E-3</v>
      </c>
      <c r="AD87" s="40">
        <f>(SUM('Valores Correntes'!L86:L89)/SUM('Valores Correntes'!L82:L85)-1)*'PIB Nominal 2'!L83</f>
        <v>4.576348543557103E-3</v>
      </c>
      <c r="AE87" s="40">
        <f>(SUM('Valores Correntes'!M86:M89)/SUM('Valores Correntes'!M82:M85)-1)*'PIB Nominal 2'!M83</f>
        <v>8.0350719988144456E-3</v>
      </c>
      <c r="AF87" s="40">
        <f>(SUM('Valores Correntes'!N86:N89)/SUM('Valores Correntes'!N82:N85)-1)*'PIB Nominal 2'!N83</f>
        <v>1.1382275581725613E-2</v>
      </c>
      <c r="AG87" s="40">
        <f>(SUM('Valores Correntes'!O86:O89)/SUM('Valores Correntes'!O82:O85)-1)*'PIB Nominal 2'!O83</f>
        <v>3.9068724628898051E-2</v>
      </c>
      <c r="AH87" s="40">
        <f>(SUM('Valores Correntes'!P86:P89)/SUM('Valores Correntes'!P82:P85)-1)*'PIB Nominal 2'!P83</f>
        <v>5.1395592258067835E-2</v>
      </c>
      <c r="AI87" s="40">
        <f>(SUM('Valores Correntes'!Q86:Q89)/SUM('Valores Correntes'!Q82:Q85)-1)*'PIB Nominal 2'!Q83</f>
        <v>8.0725594260160484E-4</v>
      </c>
      <c r="AJ87" s="39">
        <f>SUM('Valores Correntes'!R86:R89)/SUM('Valores Correntes'!R82:R85)-1</f>
        <v>5.2202848200669338E-2</v>
      </c>
      <c r="AL87" s="41">
        <f t="shared" si="1"/>
        <v>-5.5511151231257827E-17</v>
      </c>
    </row>
    <row r="88" spans="1:38" x14ac:dyDescent="0.3">
      <c r="A88" t="s">
        <v>34</v>
      </c>
      <c r="B88" s="40">
        <v>4.8648965351126422E-2</v>
      </c>
      <c r="C88" s="40">
        <v>1.2433917574175357E-2</v>
      </c>
      <c r="D88" s="40">
        <v>0.10707344498493046</v>
      </c>
      <c r="E88" s="40">
        <v>2.3147285229897358E-2</v>
      </c>
      <c r="F88" s="40">
        <v>4.0331225643513095E-2</v>
      </c>
      <c r="G88" s="40">
        <v>0.18298587343251624</v>
      </c>
      <c r="H88" s="40">
        <v>0.11208009256919908</v>
      </c>
      <c r="I88" s="40">
        <v>3.7629769267643866E-2</v>
      </c>
      <c r="J88" s="40">
        <v>2.8907275403068044E-2</v>
      </c>
      <c r="K88" s="40">
        <v>6.7456331257591109E-2</v>
      </c>
      <c r="L88" s="40">
        <v>8.4312465810628179E-2</v>
      </c>
      <c r="M88" s="40">
        <v>0.15090629718264836</v>
      </c>
      <c r="N88" s="40">
        <v>0.15384692810997316</v>
      </c>
      <c r="O88" s="40">
        <v>0.63513915960075173</v>
      </c>
      <c r="P88" s="40">
        <v>0.8667739983843944</v>
      </c>
      <c r="Q88" s="40">
        <v>0.13322600161560547</v>
      </c>
      <c r="S88" t="s">
        <v>34</v>
      </c>
      <c r="T88" s="40">
        <f>(SUM('Valores Correntes'!B87:B90)/SUM('Valores Correntes'!B83:B86)-1)*'PIB Nominal 2'!B84</f>
        <v>4.5907613458772119E-3</v>
      </c>
      <c r="U88" s="40">
        <f>(SUM('Valores Correntes'!C87:C90)/SUM('Valores Correntes'!C83:C86)-1)*'PIB Nominal 2'!C84</f>
        <v>3.9476948161986042E-4</v>
      </c>
      <c r="V88" s="40">
        <f>(SUM('Valores Correntes'!D87:D90)/SUM('Valores Correntes'!D83:D86)-1)*'PIB Nominal 2'!D84</f>
        <v>6.4610981229842176E-3</v>
      </c>
      <c r="W88" s="40">
        <f>(SUM('Valores Correntes'!E87:E90)/SUM('Valores Correntes'!E83:E86)-1)*'PIB Nominal 2'!E84</f>
        <v>2.616617719721518E-3</v>
      </c>
      <c r="X88" s="40">
        <f>(SUM('Valores Correntes'!F87:F90)/SUM('Valores Correntes'!F83:F86)-1)*'PIB Nominal 2'!F84</f>
        <v>-4.7755540945439608E-3</v>
      </c>
      <c r="Y88" s="40">
        <f>(SUM('Valores Correntes'!G87:G90)/SUM('Valores Correntes'!G83:G86)-1)*'PIB Nominal 2'!G84</f>
        <v>4.6969312297816413E-3</v>
      </c>
      <c r="Z88" s="40">
        <f>(SUM('Valores Correntes'!H87:H90)/SUM('Valores Correntes'!H83:H86)-1)*'PIB Nominal 2'!H84</f>
        <v>5.5417067496969855E-3</v>
      </c>
      <c r="AA88" s="40">
        <f>(SUM('Valores Correntes'!I87:I90)/SUM('Valores Correntes'!I83:I86)-1)*'PIB Nominal 2'!I84</f>
        <v>2.150237031523808E-3</v>
      </c>
      <c r="AB88" s="40">
        <f>(SUM('Valores Correntes'!J87:J90)/SUM('Valores Correntes'!J83:J86)-1)*'PIB Nominal 2'!J84</f>
        <v>1.5142456016781114E-3</v>
      </c>
      <c r="AC88" s="40">
        <f>(SUM('Valores Correntes'!K87:K90)/SUM('Valores Correntes'!K83:K86)-1)*'PIB Nominal 2'!K84</f>
        <v>5.2736691902248462E-3</v>
      </c>
      <c r="AD88" s="40">
        <f>(SUM('Valores Correntes'!L87:L90)/SUM('Valores Correntes'!L83:L86)-1)*'PIB Nominal 2'!L84</f>
        <v>4.6649503202767853E-3</v>
      </c>
      <c r="AE88" s="40">
        <f>(SUM('Valores Correntes'!M87:M90)/SUM('Valores Correntes'!M83:M86)-1)*'PIB Nominal 2'!M84</f>
        <v>8.1016794865108963E-3</v>
      </c>
      <c r="AF88" s="40">
        <f>(SUM('Valores Correntes'!N87:N90)/SUM('Valores Correntes'!N83:N86)-1)*'PIB Nominal 2'!N84</f>
        <v>1.2961273837915057E-2</v>
      </c>
      <c r="AG88" s="40">
        <f>(SUM('Valores Correntes'!O87:O90)/SUM('Valores Correntes'!O83:O86)-1)*'PIB Nominal 2'!O84</f>
        <v>4.0207762217826494E-2</v>
      </c>
      <c r="AH88" s="40">
        <f>(SUM('Valores Correntes'!P87:P90)/SUM('Valores Correntes'!P83:P86)-1)*'PIB Nominal 2'!P84</f>
        <v>4.949545479348532E-2</v>
      </c>
      <c r="AI88" s="40">
        <f>(SUM('Valores Correntes'!Q87:Q90)/SUM('Valores Correntes'!Q83:Q86)-1)*'PIB Nominal 2'!Q84</f>
        <v>8.2308581237016353E-4</v>
      </c>
      <c r="AJ88" s="39">
        <f>SUM('Valores Correntes'!R87:R90)/SUM('Valores Correntes'!R83:R86)-1</f>
        <v>5.0318540605855722E-2</v>
      </c>
      <c r="AL88" s="41">
        <f t="shared" si="1"/>
        <v>2.0816681711721685E-16</v>
      </c>
    </row>
    <row r="89" spans="1:38" x14ac:dyDescent="0.3">
      <c r="A89" t="s">
        <v>33</v>
      </c>
      <c r="B89" s="40">
        <v>4.7204302399923237E-2</v>
      </c>
      <c r="C89" s="40">
        <v>1.2940877011317102E-2</v>
      </c>
      <c r="D89" s="40">
        <v>0.1075374488522873</v>
      </c>
      <c r="E89" s="40">
        <v>2.3417309007543571E-2</v>
      </c>
      <c r="F89" s="40">
        <v>3.8401122405751872E-2</v>
      </c>
      <c r="G89" s="40">
        <v>0.18229675727689984</v>
      </c>
      <c r="H89" s="40">
        <v>0.11295788805804521</v>
      </c>
      <c r="I89" s="40">
        <v>3.7426030833635701E-2</v>
      </c>
      <c r="J89" s="40">
        <v>2.9149181902306351E-2</v>
      </c>
      <c r="K89" s="40">
        <v>6.6258954311266521E-2</v>
      </c>
      <c r="L89" s="40">
        <v>8.4759390786229974E-2</v>
      </c>
      <c r="M89" s="40">
        <v>0.15110131579677977</v>
      </c>
      <c r="N89" s="40">
        <v>0.15427254037001065</v>
      </c>
      <c r="O89" s="40">
        <v>0.63592530205827424</v>
      </c>
      <c r="P89" s="40">
        <v>0.86542636173509724</v>
      </c>
      <c r="Q89" s="40">
        <v>0.13457363826490268</v>
      </c>
      <c r="S89" t="s">
        <v>33</v>
      </c>
      <c r="T89" s="40">
        <f>(SUM('Valores Correntes'!B88:B91)/SUM('Valores Correntes'!B84:B87)-1)*'PIB Nominal 2'!B85</f>
        <v>1.1311876617188363E-3</v>
      </c>
      <c r="U89" s="40">
        <f>(SUM('Valores Correntes'!C88:C91)/SUM('Valores Correntes'!C84:C87)-1)*'PIB Nominal 2'!C85</f>
        <v>3.791455307272359E-3</v>
      </c>
      <c r="V89" s="40">
        <f>(SUM('Valores Correntes'!D88:D91)/SUM('Valores Correntes'!D84:D87)-1)*'PIB Nominal 2'!D85</f>
        <v>5.9081961441199149E-3</v>
      </c>
      <c r="W89" s="40">
        <f>(SUM('Valores Correntes'!E88:E91)/SUM('Valores Correntes'!E84:E87)-1)*'PIB Nominal 2'!E85</f>
        <v>2.3645802704546372E-3</v>
      </c>
      <c r="X89" s="40">
        <f>(SUM('Valores Correntes'!F88:F91)/SUM('Valores Correntes'!F84:F87)-1)*'PIB Nominal 2'!F85</f>
        <v>-5.347124783697416E-3</v>
      </c>
      <c r="Y89" s="40">
        <f>(SUM('Valores Correntes'!G88:G91)/SUM('Valores Correntes'!G84:G87)-1)*'PIB Nominal 2'!G85</f>
        <v>6.7171069381494562E-3</v>
      </c>
      <c r="Z89" s="40">
        <f>(SUM('Valores Correntes'!H88:H91)/SUM('Valores Correntes'!H84:H87)-1)*'PIB Nominal 2'!H85</f>
        <v>6.8590787402214026E-3</v>
      </c>
      <c r="AA89" s="40">
        <f>(SUM('Valores Correntes'!I88:I91)/SUM('Valores Correntes'!I84:I87)-1)*'PIB Nominal 2'!I85</f>
        <v>1.6466529620393154E-3</v>
      </c>
      <c r="AB89" s="40">
        <f>(SUM('Valores Correntes'!J88:J91)/SUM('Valores Correntes'!J84:J87)-1)*'PIB Nominal 2'!J85</f>
        <v>1.6965876030067314E-3</v>
      </c>
      <c r="AC89" s="40">
        <f>(SUM('Valores Correntes'!K88:K91)/SUM('Valores Correntes'!K84:K87)-1)*'PIB Nominal 2'!K85</f>
        <v>2.3921954436009123E-3</v>
      </c>
      <c r="AD89" s="40">
        <f>(SUM('Valores Correntes'!L88:L91)/SUM('Valores Correntes'!L84:L87)-1)*'PIB Nominal 2'!L85</f>
        <v>4.9843938303669854E-3</v>
      </c>
      <c r="AE89" s="40">
        <f>(SUM('Valores Correntes'!M88:M91)/SUM('Valores Correntes'!M84:M87)-1)*'PIB Nominal 2'!M85</f>
        <v>7.731391401920998E-3</v>
      </c>
      <c r="AF89" s="40">
        <f>(SUM('Valores Correntes'!N88:N91)/SUM('Valores Correntes'!N84:N87)-1)*'PIB Nominal 2'!N85</f>
        <v>1.3007203055340321E-2</v>
      </c>
      <c r="AG89" s="40">
        <f>(SUM('Valores Correntes'!O88:O91)/SUM('Valores Correntes'!O84:O87)-1)*'PIB Nominal 2'!O85</f>
        <v>3.8317503036496649E-2</v>
      </c>
      <c r="AH89" s="40">
        <f>(SUM('Valores Correntes'!P88:P91)/SUM('Valores Correntes'!P84:P87)-1)*'PIB Nominal 2'!P85</f>
        <v>4.6165797636365087E-2</v>
      </c>
      <c r="AI89" s="40">
        <f>(SUM('Valores Correntes'!Q88:Q91)/SUM('Valores Correntes'!Q84:Q87)-1)*'PIB Nominal 2'!Q85</f>
        <v>3.999764693036683E-3</v>
      </c>
      <c r="AJ89" s="39">
        <f>SUM('Valores Correntes'!R88:R91)/SUM('Valores Correntes'!R84:R87)-1</f>
        <v>5.0165562329401725E-2</v>
      </c>
      <c r="AL89" s="41">
        <f t="shared" si="1"/>
        <v>1.0408340855860843E-16</v>
      </c>
    </row>
    <row r="90" spans="1:38" x14ac:dyDescent="0.3">
      <c r="A90" t="s">
        <v>32</v>
      </c>
      <c r="B90" s="40">
        <v>4.6005916952048066E-2</v>
      </c>
      <c r="C90" s="40">
        <v>1.3772118927240461E-2</v>
      </c>
      <c r="D90" s="40">
        <v>0.10721498009761544</v>
      </c>
      <c r="E90" s="40">
        <v>2.372522939852011E-2</v>
      </c>
      <c r="F90" s="40">
        <v>3.717269466238287E-2</v>
      </c>
      <c r="G90" s="40">
        <v>0.18188502308575888</v>
      </c>
      <c r="H90" s="40">
        <v>0.11330367922743768</v>
      </c>
      <c r="I90" s="40">
        <v>3.7366302430596285E-2</v>
      </c>
      <c r="J90" s="40">
        <v>2.9536044380144701E-2</v>
      </c>
      <c r="K90" s="40">
        <v>6.5213631389427512E-2</v>
      </c>
      <c r="L90" s="40">
        <v>8.4740077371404543E-2</v>
      </c>
      <c r="M90" s="40">
        <v>0.15122969797981922</v>
      </c>
      <c r="N90" s="40">
        <v>0.15199729584347899</v>
      </c>
      <c r="O90" s="40">
        <v>0.63338672862230894</v>
      </c>
      <c r="P90" s="40">
        <v>0.8612776686601159</v>
      </c>
      <c r="Q90" s="40">
        <v>0.13872233133988424</v>
      </c>
      <c r="S90" t="s">
        <v>32</v>
      </c>
      <c r="T90" s="40">
        <f>(SUM('Valores Correntes'!B89:B92)/SUM('Valores Correntes'!B85:B88)-1)*'PIB Nominal 2'!B86</f>
        <v>-5.876228016736E-4</v>
      </c>
      <c r="U90" s="40">
        <f>(SUM('Valores Correntes'!C89:C92)/SUM('Valores Correntes'!C85:C88)-1)*'PIB Nominal 2'!C86</f>
        <v>5.6020358111477115E-3</v>
      </c>
      <c r="V90" s="40">
        <f>(SUM('Valores Correntes'!D89:D92)/SUM('Valores Correntes'!D85:D88)-1)*'PIB Nominal 2'!D86</f>
        <v>4.7571286569180176E-3</v>
      </c>
      <c r="W90" s="40">
        <f>(SUM('Valores Correntes'!E89:E92)/SUM('Valores Correntes'!E85:E88)-1)*'PIB Nominal 2'!E86</f>
        <v>1.9973432454169237E-3</v>
      </c>
      <c r="X90" s="40">
        <f>(SUM('Valores Correntes'!F89:F92)/SUM('Valores Correntes'!F85:F88)-1)*'PIB Nominal 2'!F86</f>
        <v>-4.8469309534809263E-3</v>
      </c>
      <c r="Y90" s="40">
        <f>(SUM('Valores Correntes'!G89:G92)/SUM('Valores Correntes'!G85:G88)-1)*'PIB Nominal 2'!G86</f>
        <v>7.5095767600017026E-3</v>
      </c>
      <c r="Z90" s="40">
        <f>(SUM('Valores Correntes'!H89:H92)/SUM('Valores Correntes'!H85:H88)-1)*'PIB Nominal 2'!H86</f>
        <v>7.3998361541308668E-3</v>
      </c>
      <c r="AA90" s="40">
        <f>(SUM('Valores Correntes'!I89:I92)/SUM('Valores Correntes'!I85:I88)-1)*'PIB Nominal 2'!I86</f>
        <v>1.6103799197420326E-3</v>
      </c>
      <c r="AB90" s="40">
        <f>(SUM('Valores Correntes'!J89:J92)/SUM('Valores Correntes'!J85:J88)-1)*'PIB Nominal 2'!J86</f>
        <v>2.4690046534220382E-3</v>
      </c>
      <c r="AC90" s="40">
        <f>(SUM('Valores Correntes'!K89:K92)/SUM('Valores Correntes'!K85:K88)-1)*'PIB Nominal 2'!K86</f>
        <v>6.2702095571953178E-4</v>
      </c>
      <c r="AD90" s="40">
        <f>(SUM('Valores Correntes'!L89:L92)/SUM('Valores Correntes'!L85:L88)-1)*'PIB Nominal 2'!L86</f>
        <v>4.9523649258406575E-3</v>
      </c>
      <c r="AE90" s="40">
        <f>(SUM('Valores Correntes'!M89:M92)/SUM('Valores Correntes'!M85:M88)-1)*'PIB Nominal 2'!M86</f>
        <v>7.3226349383633997E-3</v>
      </c>
      <c r="AF90" s="40">
        <f>(SUM('Valores Correntes'!N89:N92)/SUM('Valores Correntes'!N85:N88)-1)*'PIB Nominal 2'!N86</f>
        <v>8.9090887761062252E-3</v>
      </c>
      <c r="AG90" s="40">
        <f>(SUM('Valores Correntes'!O89:O92)/SUM('Valores Correntes'!O85:O88)-1)*'PIB Nominal 2'!O86</f>
        <v>3.3290330323324825E-2</v>
      </c>
      <c r="AH90" s="40">
        <f>(SUM('Valores Correntes'!P89:P92)/SUM('Valores Correntes'!P85:P88)-1)*'PIB Nominal 2'!P86</f>
        <v>4.0212284281652966E-2</v>
      </c>
      <c r="AI90" s="40">
        <f>(SUM('Valores Correntes'!Q89:Q92)/SUM('Valores Correntes'!Q85:Q88)-1)*'PIB Nominal 2'!Q86</f>
        <v>1.0215927393882541E-2</v>
      </c>
      <c r="AJ90" s="39">
        <f>SUM('Valores Correntes'!R89:R92)/SUM('Valores Correntes'!R85:R88)-1</f>
        <v>5.0428211675535239E-2</v>
      </c>
      <c r="AL90" s="41">
        <f t="shared" si="1"/>
        <v>-2.3592239273284576E-16</v>
      </c>
    </row>
    <row r="91" spans="1:38" x14ac:dyDescent="0.3">
      <c r="A91" t="s">
        <v>31</v>
      </c>
      <c r="B91" s="40">
        <v>4.5320099140197509E-2</v>
      </c>
      <c r="C91" s="40">
        <v>1.409767051061396E-2</v>
      </c>
      <c r="D91" s="40">
        <v>0.10764574331144398</v>
      </c>
      <c r="E91" s="40">
        <v>2.3866135981290747E-2</v>
      </c>
      <c r="F91" s="40">
        <v>3.6432099091182751E-2</v>
      </c>
      <c r="G91" s="40">
        <v>0.18204164889453148</v>
      </c>
      <c r="H91" s="40">
        <v>0.11315376339569451</v>
      </c>
      <c r="I91" s="40">
        <v>3.7409399183611608E-2</v>
      </c>
      <c r="J91" s="40">
        <v>2.9408583168918062E-2</v>
      </c>
      <c r="K91" s="40">
        <v>6.43839857532892E-2</v>
      </c>
      <c r="L91" s="40">
        <v>8.473062631730284E-2</v>
      </c>
      <c r="M91" s="40">
        <v>0.1518797022585259</v>
      </c>
      <c r="N91" s="40">
        <v>0.15120560350063364</v>
      </c>
      <c r="O91" s="40">
        <v>0.63217166357797583</v>
      </c>
      <c r="P91" s="40">
        <v>0.85953341161270491</v>
      </c>
      <c r="Q91" s="40">
        <v>0.14046658838729525</v>
      </c>
      <c r="S91" t="s">
        <v>31</v>
      </c>
      <c r="T91" s="40">
        <f>(SUM('Valores Correntes'!B90:B93)/SUM('Valores Correntes'!B86:B89)-1)*'PIB Nominal 2'!B87</f>
        <v>-2.2045763986711557E-3</v>
      </c>
      <c r="U91" s="40">
        <f>(SUM('Valores Correntes'!C90:C93)/SUM('Valores Correntes'!C86:C89)-1)*'PIB Nominal 2'!C87</f>
        <v>3.9994669563412676E-3</v>
      </c>
      <c r="V91" s="40">
        <f>(SUM('Valores Correntes'!D90:D93)/SUM('Valores Correntes'!D86:D89)-1)*'PIB Nominal 2'!D87</f>
        <v>5.3752459604388264E-3</v>
      </c>
      <c r="W91" s="40">
        <f>(SUM('Valores Correntes'!E90:E93)/SUM('Valores Correntes'!E86:E89)-1)*'PIB Nominal 2'!E87</f>
        <v>1.8409255746955457E-3</v>
      </c>
      <c r="X91" s="40">
        <f>(SUM('Valores Correntes'!F90:F93)/SUM('Valores Correntes'!F86:F89)-1)*'PIB Nominal 2'!F87</f>
        <v>-3.9327487945581526E-3</v>
      </c>
      <c r="Y91" s="40">
        <f>(SUM('Valores Correntes'!G90:G93)/SUM('Valores Correntes'!G86:G89)-1)*'PIB Nominal 2'!G87</f>
        <v>7.2828896969174836E-3</v>
      </c>
      <c r="Z91" s="40">
        <f>(SUM('Valores Correntes'!H90:H93)/SUM('Valores Correntes'!H86:H89)-1)*'PIB Nominal 2'!H87</f>
        <v>7.6044831676262059E-3</v>
      </c>
      <c r="AA91" s="40">
        <f>(SUM('Valores Correntes'!I90:I93)/SUM('Valores Correntes'!I86:I89)-1)*'PIB Nominal 2'!I87</f>
        <v>1.8302178984030469E-3</v>
      </c>
      <c r="AB91" s="40">
        <f>(SUM('Valores Correntes'!J90:J93)/SUM('Valores Correntes'!J86:J89)-1)*'PIB Nominal 2'!J87</f>
        <v>2.1829649852305746E-3</v>
      </c>
      <c r="AC91" s="40">
        <f>(SUM('Valores Correntes'!K90:K93)/SUM('Valores Correntes'!K86:K89)-1)*'PIB Nominal 2'!K87</f>
        <v>-1.7813856630297131E-4</v>
      </c>
      <c r="AD91" s="40">
        <f>(SUM('Valores Correntes'!L90:L93)/SUM('Valores Correntes'!L86:L89)-1)*'PIB Nominal 2'!L87</f>
        <v>5.1466473495877327E-3</v>
      </c>
      <c r="AE91" s="40">
        <f>(SUM('Valores Correntes'!M90:M93)/SUM('Valores Correntes'!M86:M89)-1)*'PIB Nominal 2'!M87</f>
        <v>8.9895837180461735E-3</v>
      </c>
      <c r="AF91" s="40">
        <f>(SUM('Valores Correntes'!N90:N93)/SUM('Valores Correntes'!N86:N89)-1)*'PIB Nominal 2'!N87</f>
        <v>7.0786939889058501E-3</v>
      </c>
      <c r="AG91" s="40">
        <f>(SUM('Valores Correntes'!O90:O93)/SUM('Valores Correntes'!O86:O89)-1)*'PIB Nominal 2'!O87</f>
        <v>3.2654452541496626E-2</v>
      </c>
      <c r="AH91" s="40">
        <f>(SUM('Valores Correntes'!P90:P93)/SUM('Valores Correntes'!P86:P89)-1)*'PIB Nominal 2'!P87</f>
        <v>3.7732765839742992E-2</v>
      </c>
      <c r="AI91" s="40">
        <f>(SUM('Valores Correntes'!Q90:Q93)/SUM('Valores Correntes'!Q86:Q89)-1)*'PIB Nominal 2'!Q87</f>
        <v>1.3754478471599128E-2</v>
      </c>
      <c r="AJ91" s="39">
        <f>SUM('Valores Correntes'!R90:R93)/SUM('Valores Correntes'!R86:R89)-1</f>
        <v>5.1487244311342106E-2</v>
      </c>
      <c r="AL91" s="41">
        <f t="shared" si="1"/>
        <v>0</v>
      </c>
    </row>
    <row r="92" spans="1:38" x14ac:dyDescent="0.3">
      <c r="A92" t="s">
        <v>30</v>
      </c>
      <c r="B92" s="40">
        <v>4.6216771357691387E-2</v>
      </c>
      <c r="C92" s="40">
        <v>1.6059708654510632E-2</v>
      </c>
      <c r="D92" s="40">
        <v>0.10725266672533758</v>
      </c>
      <c r="E92" s="40">
        <v>2.423954503369798E-2</v>
      </c>
      <c r="F92" s="40">
        <v>3.593131320950553E-2</v>
      </c>
      <c r="G92" s="40">
        <v>0.18348323362305172</v>
      </c>
      <c r="H92" s="40">
        <v>0.11226824525105884</v>
      </c>
      <c r="I92" s="40">
        <v>3.7147314434363747E-2</v>
      </c>
      <c r="J92" s="40">
        <v>2.952319579193198E-2</v>
      </c>
      <c r="K92" s="40">
        <v>6.3366362628959047E-2</v>
      </c>
      <c r="L92" s="40">
        <v>8.4425993241262626E-2</v>
      </c>
      <c r="M92" s="40">
        <v>0.15248070064359065</v>
      </c>
      <c r="N92" s="40">
        <v>0.14919442141665148</v>
      </c>
      <c r="O92" s="40">
        <v>0.62840623340781832</v>
      </c>
      <c r="P92" s="40">
        <v>0.85810623838856148</v>
      </c>
      <c r="Q92" s="40">
        <v>0.14189376161143857</v>
      </c>
      <c r="S92" t="s">
        <v>30</v>
      </c>
      <c r="T92" s="40">
        <f>(SUM('Valores Correntes'!B91:B94)/SUM('Valores Correntes'!B87:B90)-1)*'PIB Nominal 2'!B88</f>
        <v>1.4874435539899864E-4</v>
      </c>
      <c r="U92" s="40">
        <f>(SUM('Valores Correntes'!C91:C94)/SUM('Valores Correntes'!C87:C90)-1)*'PIB Nominal 2'!C88</f>
        <v>4.5226325670920178E-3</v>
      </c>
      <c r="V92" s="40">
        <f>(SUM('Valores Correntes'!D91:D94)/SUM('Valores Correntes'!D87:D90)-1)*'PIB Nominal 2'!D88</f>
        <v>6.16866047518523E-3</v>
      </c>
      <c r="W92" s="40">
        <f>(SUM('Valores Correntes'!E91:E94)/SUM('Valores Correntes'!E87:E90)-1)*'PIB Nominal 2'!E88</f>
        <v>2.4458976607503436E-3</v>
      </c>
      <c r="X92" s="40">
        <f>(SUM('Valores Correntes'!F91:F94)/SUM('Valores Correntes'!F87:F90)-1)*'PIB Nominal 2'!F88</f>
        <v>-2.3933572060654729E-3</v>
      </c>
      <c r="Y92" s="40">
        <f>(SUM('Valores Correntes'!G91:G94)/SUM('Valores Correntes'!G87:G90)-1)*'PIB Nominal 2'!G88</f>
        <v>1.0743833496962112E-2</v>
      </c>
      <c r="Z92" s="40">
        <f>(SUM('Valores Correntes'!H91:H94)/SUM('Valores Correntes'!H87:H90)-1)*'PIB Nominal 2'!H88</f>
        <v>6.4576823571848799E-3</v>
      </c>
      <c r="AA92" s="40">
        <f>(SUM('Valores Correntes'!I91:I94)/SUM('Valores Correntes'!I87:I90)-1)*'PIB Nominal 2'!I88</f>
        <v>1.5920070030482701E-3</v>
      </c>
      <c r="AB92" s="40">
        <f>(SUM('Valores Correntes'!J91:J94)/SUM('Valores Correntes'!J87:J90)-1)*'PIB Nominal 2'!J88</f>
        <v>2.2646194641370103E-3</v>
      </c>
      <c r="AC92" s="40">
        <f>(SUM('Valores Correntes'!K91:K94)/SUM('Valores Correntes'!K87:K90)-1)*'PIB Nominal 2'!K88</f>
        <v>-5.5132517668120967E-4</v>
      </c>
      <c r="AD92" s="40">
        <f>(SUM('Valores Correntes'!L91:L94)/SUM('Valores Correntes'!L87:L90)-1)*'PIB Nominal 2'!L88</f>
        <v>4.8282289814712658E-3</v>
      </c>
      <c r="AE92" s="40">
        <f>(SUM('Valores Correntes'!M91:M94)/SUM('Valores Correntes'!M87:M90)-1)*'PIB Nominal 2'!M88</f>
        <v>1.0089565299105452E-2</v>
      </c>
      <c r="AF92" s="40">
        <f>(SUM('Valores Correntes'!N91:N94)/SUM('Valores Correntes'!N87:N90)-1)*'PIB Nominal 2'!N88</f>
        <v>3.6791355299350399E-3</v>
      </c>
      <c r="AG92" s="40">
        <f>(SUM('Valores Correntes'!O91:O94)/SUM('Valores Correntes'!O87:O90)-1)*'PIB Nominal 2'!O88</f>
        <v>2.8359913458200686E-2</v>
      </c>
      <c r="AH92" s="40">
        <f>(SUM('Valores Correntes'!P91:P94)/SUM('Valores Correntes'!P87:P90)-1)*'PIB Nominal 2'!P88</f>
        <v>3.925249131056191E-2</v>
      </c>
      <c r="AI92" s="40">
        <f>(SUM('Valores Correntes'!Q91:Q94)/SUM('Valores Correntes'!Q87:Q90)-1)*'PIB Nominal 2'!Q88</f>
        <v>1.6591702756112704E-2</v>
      </c>
      <c r="AJ92" s="39">
        <f>SUM('Valores Correntes'!R91:R94)/SUM('Valores Correntes'!R87:R90)-1</f>
        <v>5.5844194066674513E-2</v>
      </c>
      <c r="AL92" s="41">
        <f t="shared" si="1"/>
        <v>0</v>
      </c>
    </row>
    <row r="93" spans="1:38" x14ac:dyDescent="0.3">
      <c r="A93" t="s">
        <v>29</v>
      </c>
      <c r="B93" s="40">
        <v>4.484329830980021E-2</v>
      </c>
      <c r="C93" s="40">
        <v>2.0007425357987184E-2</v>
      </c>
      <c r="D93" s="40">
        <v>0.10590783566261952</v>
      </c>
      <c r="E93" s="40">
        <v>2.4356685095337973E-2</v>
      </c>
      <c r="F93" s="40">
        <v>3.5386597567067253E-2</v>
      </c>
      <c r="G93" s="40">
        <v>0.18565854368301193</v>
      </c>
      <c r="H93" s="40">
        <v>0.11205295800784461</v>
      </c>
      <c r="I93" s="40">
        <v>3.7589340810695065E-2</v>
      </c>
      <c r="J93" s="40">
        <v>2.9343894623862051E-2</v>
      </c>
      <c r="K93" s="40">
        <v>6.1537852397333379E-2</v>
      </c>
      <c r="L93" s="40">
        <v>8.4116374278116024E-2</v>
      </c>
      <c r="M93" s="40">
        <v>0.15303552979161467</v>
      </c>
      <c r="N93" s="40">
        <v>0.14856751359223294</v>
      </c>
      <c r="O93" s="40">
        <v>0.62624346350169868</v>
      </c>
      <c r="P93" s="40">
        <v>0.856745305494511</v>
      </c>
      <c r="Q93" s="40">
        <v>0.14325469450548908</v>
      </c>
      <c r="S93" t="s">
        <v>29</v>
      </c>
      <c r="T93" s="40">
        <f>(SUM('Valores Correntes'!B92:B95)/SUM('Valores Correntes'!B88:B91)-1)*'PIB Nominal 2'!B89</f>
        <v>4.4526575860606916E-4</v>
      </c>
      <c r="U93" s="40">
        <f>(SUM('Valores Correntes'!C92:C95)/SUM('Valores Correntes'!C88:C91)-1)*'PIB Nominal 2'!C89</f>
        <v>8.3186024249613539E-3</v>
      </c>
      <c r="V93" s="40">
        <f>(SUM('Valores Correntes'!D92:D95)/SUM('Valores Correntes'!D88:D91)-1)*'PIB Nominal 2'!D89</f>
        <v>4.9980430525407016E-3</v>
      </c>
      <c r="W93" s="40">
        <f>(SUM('Valores Correntes'!E92:E95)/SUM('Valores Correntes'!E88:E91)-1)*'PIB Nominal 2'!E89</f>
        <v>2.4636045360639722E-3</v>
      </c>
      <c r="X93" s="40">
        <f>(SUM('Valores Correntes'!F92:F95)/SUM('Valores Correntes'!F88:F91)-1)*'PIB Nominal 2'!F89</f>
        <v>-8.0005031195542282E-4</v>
      </c>
      <c r="Y93" s="40">
        <f>(SUM('Valores Correntes'!G92:G95)/SUM('Valores Correntes'!G88:G91)-1)*'PIB Nominal 2'!G89</f>
        <v>1.4980199701610642E-2</v>
      </c>
      <c r="Z93" s="40">
        <f>(SUM('Valores Correntes'!H92:H95)/SUM('Valores Correntes'!H88:H91)-1)*'PIB Nominal 2'!H89</f>
        <v>6.1072846924781349E-3</v>
      </c>
      <c r="AA93" s="40">
        <f>(SUM('Valores Correntes'!I92:I95)/SUM('Valores Correntes'!I88:I91)-1)*'PIB Nominal 2'!I89</f>
        <v>2.5156310088868196E-3</v>
      </c>
      <c r="AB93" s="40">
        <f>(SUM('Valores Correntes'!J92:J95)/SUM('Valores Correntes'!J88:J91)-1)*'PIB Nominal 2'!J89</f>
        <v>2.0310380997277952E-3</v>
      </c>
      <c r="AC93" s="40">
        <f>(SUM('Valores Correntes'!K92:K95)/SUM('Valores Correntes'!K88:K91)-1)*'PIB Nominal 2'!K89</f>
        <v>-8.7009571574639031E-4</v>
      </c>
      <c r="AD93" s="40">
        <f>(SUM('Valores Correntes'!L92:L95)/SUM('Valores Correntes'!L88:L91)-1)*'PIB Nominal 2'!L89</f>
        <v>4.6209416265066078E-3</v>
      </c>
      <c r="AE93" s="40">
        <f>(SUM('Valores Correntes'!M92:M95)/SUM('Valores Correntes'!M88:M91)-1)*'PIB Nominal 2'!M89</f>
        <v>1.1511096365787437E-2</v>
      </c>
      <c r="AF93" s="40">
        <f>(SUM('Valores Correntes'!N92:N95)/SUM('Valores Correntes'!N88:N91)-1)*'PIB Nominal 2'!N89</f>
        <v>3.5922495067238326E-3</v>
      </c>
      <c r="AG93" s="40">
        <f>(SUM('Valores Correntes'!O92:O95)/SUM('Valores Correntes'!O88:O91)-1)*'PIB Nominal 2'!O89</f>
        <v>2.950814558436414E-2</v>
      </c>
      <c r="AH93" s="40">
        <f>(SUM('Valores Correntes'!P92:P95)/SUM('Valores Correntes'!P88:P91)-1)*'PIB Nominal 2'!P89</f>
        <v>4.4933611044581004E-2</v>
      </c>
      <c r="AI93" s="40">
        <f>(SUM('Valores Correntes'!Q92:Q95)/SUM('Valores Correntes'!Q88:Q91)-1)*'PIB Nominal 2'!Q89</f>
        <v>1.7645859121551019E-2</v>
      </c>
      <c r="AJ93" s="39">
        <f>SUM('Valores Correntes'!R92:R95)/SUM('Valores Correntes'!R88:R91)-1</f>
        <v>6.2579470166131967E-2</v>
      </c>
      <c r="AL93" s="41">
        <f t="shared" si="1"/>
        <v>0</v>
      </c>
    </row>
    <row r="94" spans="1:38" x14ac:dyDescent="0.3">
      <c r="A94" t="s">
        <v>28</v>
      </c>
      <c r="B94" s="40">
        <v>4.4203993034601909E-2</v>
      </c>
      <c r="C94" s="40">
        <v>2.2996253221747694E-2</v>
      </c>
      <c r="D94" s="40">
        <v>0.10528457377495434</v>
      </c>
      <c r="E94" s="40">
        <v>2.4475949294407183E-2</v>
      </c>
      <c r="F94" s="40">
        <v>3.4733738236878135E-2</v>
      </c>
      <c r="G94" s="40">
        <v>0.18749051452798735</v>
      </c>
      <c r="H94" s="40">
        <v>0.11179772076942866</v>
      </c>
      <c r="I94" s="40">
        <v>3.77867892823247E-2</v>
      </c>
      <c r="J94" s="40">
        <v>2.9424450478020624E-2</v>
      </c>
      <c r="K94" s="40">
        <v>6.0344587585545388E-2</v>
      </c>
      <c r="L94" s="40">
        <v>8.3955477201015635E-2</v>
      </c>
      <c r="M94" s="40">
        <v>0.15397205738794353</v>
      </c>
      <c r="N94" s="40">
        <v>0.14925242082822579</v>
      </c>
      <c r="O94" s="40">
        <v>0.62653350353250437</v>
      </c>
      <c r="P94" s="40">
        <v>0.85822801109509361</v>
      </c>
      <c r="Q94" s="40">
        <v>0.14177198890490639</v>
      </c>
      <c r="S94" t="s">
        <v>28</v>
      </c>
      <c r="T94" s="40">
        <f>(SUM('Valores Correntes'!B93:B96)/SUM('Valores Correntes'!B89:B92)-1)*'PIB Nominal 2'!B90</f>
        <v>1.0082789729688368E-3</v>
      </c>
      <c r="U94" s="40">
        <f>(SUM('Valores Correntes'!C93:C96)/SUM('Valores Correntes'!C89:C92)-1)*'PIB Nominal 2'!C90</f>
        <v>1.0686086775177569E-2</v>
      </c>
      <c r="V94" s="40">
        <f>(SUM('Valores Correntes'!D93:D96)/SUM('Valores Correntes'!D89:D92)-1)*'PIB Nominal 2'!D90</f>
        <v>4.7629033361945199E-3</v>
      </c>
      <c r="W94" s="40">
        <f>(SUM('Valores Correntes'!E93:E96)/SUM('Valores Correntes'!E89:E92)-1)*'PIB Nominal 2'!E90</f>
        <v>2.3067418461880942E-3</v>
      </c>
      <c r="X94" s="40">
        <f>(SUM('Valores Correntes'!F93:F96)/SUM('Valores Correntes'!F89:F92)-1)*'PIB Nominal 2'!F90</f>
        <v>-2.3081085114933663E-4</v>
      </c>
      <c r="Y94" s="40">
        <f>(SUM('Valores Correntes'!G93:G96)/SUM('Valores Correntes'!G89:G92)-1)*'PIB Nominal 2'!G90</f>
        <v>1.7524921106410841E-2</v>
      </c>
      <c r="Z94" s="40">
        <f>(SUM('Valores Correntes'!H93:H96)/SUM('Valores Correntes'!H89:H92)-1)*'PIB Nominal 2'!H90</f>
        <v>5.6014148012829305E-3</v>
      </c>
      <c r="AA94" s="40">
        <f>(SUM('Valores Correntes'!I93:I96)/SUM('Valores Correntes'!I89:I92)-1)*'PIB Nominal 2'!I90</f>
        <v>2.8227255901511956E-3</v>
      </c>
      <c r="AB94" s="40">
        <f>(SUM('Valores Correntes'!J93:J96)/SUM('Valores Correntes'!J89:J92)-1)*'PIB Nominal 2'!J90</f>
        <v>1.7590216261491132E-3</v>
      </c>
      <c r="AC94" s="40">
        <f>(SUM('Valores Correntes'!K93:K96)/SUM('Valores Correntes'!K89:K92)-1)*'PIB Nominal 2'!K90</f>
        <v>-1.0327267019167765E-3</v>
      </c>
      <c r="AD94" s="40">
        <f>(SUM('Valores Correntes'!L93:L96)/SUM('Valores Correntes'!L89:L92)-1)*'PIB Nominal 2'!L90</f>
        <v>4.552744003739945E-3</v>
      </c>
      <c r="AE94" s="40">
        <f>(SUM('Valores Correntes'!M93:M96)/SUM('Valores Correntes'!M89:M92)-1)*'PIB Nominal 2'!M90</f>
        <v>1.2530903180087182E-2</v>
      </c>
      <c r="AF94" s="40">
        <f>(SUM('Valores Correntes'!N93:N96)/SUM('Valores Correntes'!N89:N92)-1)*'PIB Nominal 2'!N90</f>
        <v>6.7436249056610689E-3</v>
      </c>
      <c r="AG94" s="40">
        <f>(SUM('Valores Correntes'!O93:O96)/SUM('Valores Correntes'!O89:O92)-1)*'PIB Nominal 2'!O90</f>
        <v>3.2977707405154606E-2</v>
      </c>
      <c r="AH94" s="40">
        <f>(SUM('Valores Correntes'!P93:P96)/SUM('Valores Correntes'!P89:P92)-1)*'PIB Nominal 2'!P90</f>
        <v>5.1510907484534345E-2</v>
      </c>
      <c r="AI94" s="40">
        <f>(SUM('Valores Correntes'!Q93:Q96)/SUM('Valores Correntes'!Q89:Q92)-1)*'PIB Nominal 2'!Q90</f>
        <v>1.2062600189653033E-2</v>
      </c>
      <c r="AJ94" s="39">
        <f>SUM('Valores Correntes'!R93:R96)/SUM('Valores Correntes'!R89:R92)-1</f>
        <v>6.3573507674187457E-2</v>
      </c>
      <c r="AL94" s="41">
        <f t="shared" si="1"/>
        <v>1.5265566588595902E-16</v>
      </c>
    </row>
    <row r="95" spans="1:38" x14ac:dyDescent="0.3">
      <c r="A95" t="s">
        <v>27</v>
      </c>
      <c r="B95" s="40">
        <v>4.3320234891497049E-2</v>
      </c>
      <c r="C95" s="40">
        <v>2.3679365592931021E-2</v>
      </c>
      <c r="D95" s="40">
        <v>0.10395115258212871</v>
      </c>
      <c r="E95" s="40">
        <v>2.4785551111667869E-2</v>
      </c>
      <c r="F95" s="40">
        <v>3.3936991246489266E-2</v>
      </c>
      <c r="G95" s="40">
        <v>0.18635306053321685</v>
      </c>
      <c r="H95" s="40">
        <v>0.11214410383122629</v>
      </c>
      <c r="I95" s="40">
        <v>3.820795333105409E-2</v>
      </c>
      <c r="J95" s="40">
        <v>2.9446256300114427E-2</v>
      </c>
      <c r="K95" s="40">
        <v>5.9884709753674437E-2</v>
      </c>
      <c r="L95" s="40">
        <v>8.4080146800116343E-2</v>
      </c>
      <c r="M95" s="40">
        <v>0.15494958616600629</v>
      </c>
      <c r="N95" s="40">
        <v>0.14975403117398559</v>
      </c>
      <c r="O95" s="40">
        <v>0.62846678735617734</v>
      </c>
      <c r="P95" s="40">
        <v>0.85814008278089138</v>
      </c>
      <c r="Q95" s="40">
        <v>0.14185991721910865</v>
      </c>
      <c r="S95" t="s">
        <v>27</v>
      </c>
      <c r="T95" s="40">
        <f>(SUM('Valores Correntes'!B94:B97)/SUM('Valores Correntes'!B90:B93)-1)*'PIB Nominal 2'!B91</f>
        <v>5.7866502886603003E-4</v>
      </c>
      <c r="U95" s="40">
        <f>(SUM('Valores Correntes'!C94:C97)/SUM('Valores Correntes'!C90:C93)-1)*'PIB Nominal 2'!C91</f>
        <v>1.0991150446732862E-2</v>
      </c>
      <c r="V95" s="40">
        <f>(SUM('Valores Correntes'!D94:D97)/SUM('Valores Correntes'!D90:D93)-1)*'PIB Nominal 2'!D91</f>
        <v>2.4928431809845076E-3</v>
      </c>
      <c r="W95" s="40">
        <f>(SUM('Valores Correntes'!E94:E97)/SUM('Valores Correntes'!E90:E93)-1)*'PIB Nominal 2'!E91</f>
        <v>2.3947134375569014E-3</v>
      </c>
      <c r="X95" s="40">
        <f>(SUM('Valores Correntes'!F94:F97)/SUM('Valores Correntes'!F90:F93)-1)*'PIB Nominal 2'!F91</f>
        <v>-4.7509281613310336E-4</v>
      </c>
      <c r="Y95" s="40">
        <f>(SUM('Valores Correntes'!G94:G97)/SUM('Valores Correntes'!G90:G93)-1)*'PIB Nominal 2'!G91</f>
        <v>1.5403614249141136E-2</v>
      </c>
      <c r="Z95" s="40">
        <f>(SUM('Valores Correntes'!H94:H97)/SUM('Valores Correntes'!H90:H93)-1)*'PIB Nominal 2'!H91</f>
        <v>5.6654393993195041E-3</v>
      </c>
      <c r="AA95" s="40">
        <f>(SUM('Valores Correntes'!I94:I97)/SUM('Valores Correntes'!I90:I93)-1)*'PIB Nominal 2'!I91</f>
        <v>3.0727875754646907E-3</v>
      </c>
      <c r="AB95" s="40">
        <f>(SUM('Valores Correntes'!J94:J97)/SUM('Valores Correntes'!J90:J93)-1)*'PIB Nominal 2'!J91</f>
        <v>1.7903883271029994E-3</v>
      </c>
      <c r="AC95" s="40">
        <f>(SUM('Valores Correntes'!K94:K97)/SUM('Valores Correntes'!K90:K93)-1)*'PIB Nominal 2'!K91</f>
        <v>-9.3478753907944283E-4</v>
      </c>
      <c r="AD95" s="40">
        <f>(SUM('Valores Correntes'!L94:L97)/SUM('Valores Correntes'!L90:L93)-1)*'PIB Nominal 2'!L91</f>
        <v>4.3541821779591776E-3</v>
      </c>
      <c r="AE95" s="40">
        <f>(SUM('Valores Correntes'!M94:M97)/SUM('Valores Correntes'!M90:M93)-1)*'PIB Nominal 2'!M91</f>
        <v>1.2292872782692598E-2</v>
      </c>
      <c r="AF95" s="40">
        <f>(SUM('Valores Correntes'!N94:N97)/SUM('Valores Correntes'!N90:N93)-1)*'PIB Nominal 2'!N91</f>
        <v>7.4621640550426591E-3</v>
      </c>
      <c r="AG95" s="40">
        <f>(SUM('Valores Correntes'!O94:O97)/SUM('Valores Correntes'!O90:O93)-1)*'PIB Nominal 2'!O91</f>
        <v>3.3703046778502152E-2</v>
      </c>
      <c r="AH95" s="40">
        <f>(SUM('Valores Correntes'!P94:P97)/SUM('Valores Correntes'!P90:P93)-1)*'PIB Nominal 2'!P91</f>
        <v>4.9685326056509209E-2</v>
      </c>
      <c r="AI95" s="40">
        <f>(SUM('Valores Correntes'!Q94:Q97)/SUM('Valores Correntes'!Q90:Q93)-1)*'PIB Nominal 2'!Q91</f>
        <v>9.8371877069744623E-3</v>
      </c>
      <c r="AJ95" s="39">
        <f>SUM('Valores Correntes'!R94:R97)/SUM('Valores Correntes'!R90:R93)-1</f>
        <v>5.9522513763483831E-2</v>
      </c>
      <c r="AL95" s="41">
        <f t="shared" si="1"/>
        <v>5.5511151231257827E-17</v>
      </c>
    </row>
    <row r="96" spans="1:38" x14ac:dyDescent="0.3">
      <c r="A96" t="s">
        <v>26</v>
      </c>
      <c r="B96" s="40">
        <v>4.1131153540430627E-2</v>
      </c>
      <c r="C96" s="40">
        <v>2.4279133552001179E-2</v>
      </c>
      <c r="D96" s="40">
        <v>0.10433543160109215</v>
      </c>
      <c r="E96" s="40">
        <v>2.4882557284325906E-2</v>
      </c>
      <c r="F96" s="40">
        <v>3.3587070682405178E-2</v>
      </c>
      <c r="G96" s="40">
        <v>0.18708419311982444</v>
      </c>
      <c r="H96" s="40">
        <v>0.11273656778294594</v>
      </c>
      <c r="I96" s="40">
        <v>3.8516372086491849E-2</v>
      </c>
      <c r="J96" s="40">
        <v>2.9391419784625269E-2</v>
      </c>
      <c r="K96" s="40">
        <v>5.9723256080736288E-2</v>
      </c>
      <c r="L96" s="40">
        <v>8.4180039103885815E-2</v>
      </c>
      <c r="M96" s="40">
        <v>0.15545426182662092</v>
      </c>
      <c r="N96" s="40">
        <v>0.15041694331818095</v>
      </c>
      <c r="O96" s="40">
        <v>0.63041885998348701</v>
      </c>
      <c r="P96" s="40">
        <v>0.85863420664374213</v>
      </c>
      <c r="Q96" s="40">
        <v>0.14136579335625804</v>
      </c>
      <c r="S96" t="s">
        <v>26</v>
      </c>
      <c r="T96" s="40">
        <f>(SUM('Valores Correntes'!B95:B98)/SUM('Valores Correntes'!B91:B94)-1)*'PIB Nominal 2'!B92</f>
        <v>-2.7395909164768437E-3</v>
      </c>
      <c r="U96" s="40">
        <f>(SUM('Valores Correntes'!C95:C98)/SUM('Valores Correntes'!C91:C94)-1)*'PIB Nominal 2'!C92</f>
        <v>9.6042511310833068E-3</v>
      </c>
      <c r="V96" s="40">
        <f>(SUM('Valores Correntes'!D95:D98)/SUM('Valores Correntes'!D91:D94)-1)*'PIB Nominal 2'!D92</f>
        <v>3.0338192025061183E-3</v>
      </c>
      <c r="W96" s="40">
        <f>(SUM('Valores Correntes'!E95:E98)/SUM('Valores Correntes'!E91:E94)-1)*'PIB Nominal 2'!E92</f>
        <v>2.0622563934391469E-3</v>
      </c>
      <c r="X96" s="40">
        <f>(SUM('Valores Correntes'!F95:F98)/SUM('Valores Correntes'!F91:F94)-1)*'PIB Nominal 2'!F92</f>
        <v>-4.2851285367898902E-4</v>
      </c>
      <c r="Y96" s="40">
        <f>(SUM('Valores Correntes'!G95:G98)/SUM('Valores Correntes'!G91:G94)-1)*'PIB Nominal 2'!G92</f>
        <v>1.4271813873349602E-2</v>
      </c>
      <c r="Z96" s="40">
        <f>(SUM('Valores Correntes'!H95:H98)/SUM('Valores Correntes'!H91:H94)-1)*'PIB Nominal 2'!H92</f>
        <v>6.8985584468818509E-3</v>
      </c>
      <c r="AA96" s="40">
        <f>(SUM('Valores Correntes'!I95:I98)/SUM('Valores Correntes'!I91:I94)-1)*'PIB Nominal 2'!I92</f>
        <v>3.565943400705299E-3</v>
      </c>
      <c r="AB96" s="40">
        <f>(SUM('Valores Correntes'!J95:J98)/SUM('Valores Correntes'!J91:J94)-1)*'PIB Nominal 2'!J92</f>
        <v>1.5446433374409301E-3</v>
      </c>
      <c r="AC96" s="40">
        <f>(SUM('Valores Correntes'!K95:K98)/SUM('Valores Correntes'!K91:K94)-1)*'PIB Nominal 2'!K92</f>
        <v>-2.3662865233569947E-4</v>
      </c>
      <c r="AD96" s="40">
        <f>(SUM('Valores Correntes'!L95:L98)/SUM('Valores Correntes'!L91:L94)-1)*'PIB Nominal 2'!L92</f>
        <v>4.5554827115224577E-3</v>
      </c>
      <c r="AE96" s="40">
        <f>(SUM('Valores Correntes'!M95:M98)/SUM('Valores Correntes'!M91:M94)-1)*'PIB Nominal 2'!M92</f>
        <v>1.1840316639530425E-2</v>
      </c>
      <c r="AF96" s="40">
        <f>(SUM('Valores Correntes'!N95:N98)/SUM('Valores Correntes'!N91:N94)-1)*'PIB Nominal 2'!N92</f>
        <v>9.8019602343559307E-3</v>
      </c>
      <c r="AG96" s="40">
        <f>(SUM('Valores Correntes'!O95:O98)/SUM('Valores Correntes'!O91:O94)-1)*'PIB Nominal 2'!O92</f>
        <v>3.7970276118101123E-2</v>
      </c>
      <c r="AH96" s="40">
        <f>(SUM('Valores Correntes'!P95:P98)/SUM('Valores Correntes'!P91:P94)-1)*'PIB Nominal 2'!P92</f>
        <v>4.9502499074974046E-2</v>
      </c>
      <c r="AI96" s="40">
        <f>(SUM('Valores Correntes'!Q95:Q98)/SUM('Valores Correntes'!Q91:Q94)-1)*'PIB Nominal 2'!Q92</f>
        <v>7.5352131904465967E-3</v>
      </c>
      <c r="AJ96" s="39">
        <f>SUM('Valores Correntes'!R95:R98)/SUM('Valores Correntes'!R91:R94)-1</f>
        <v>5.7037712265420426E-2</v>
      </c>
      <c r="AL96" s="41">
        <f t="shared" si="1"/>
        <v>0</v>
      </c>
    </row>
    <row r="97" spans="1:38" x14ac:dyDescent="0.3">
      <c r="A97" t="s">
        <v>25</v>
      </c>
      <c r="B97" s="40">
        <v>4.1737848256016799E-2</v>
      </c>
      <c r="C97" s="40">
        <v>2.4937462636524726E-2</v>
      </c>
      <c r="D97" s="40">
        <v>0.10411328445009761</v>
      </c>
      <c r="E97" s="40">
        <v>2.5343591823274041E-2</v>
      </c>
      <c r="F97" s="40">
        <v>3.3713563007854823E-2</v>
      </c>
      <c r="G97" s="40">
        <v>0.18810790191775123</v>
      </c>
      <c r="H97" s="40">
        <v>0.1122137618018301</v>
      </c>
      <c r="I97" s="40">
        <v>3.8468929909150518E-2</v>
      </c>
      <c r="J97" s="40">
        <v>2.9523993231144817E-2</v>
      </c>
      <c r="K97" s="40">
        <v>6.1308582977596983E-2</v>
      </c>
      <c r="L97" s="40">
        <v>8.3939594281640911E-2</v>
      </c>
      <c r="M97" s="40">
        <v>0.15504839107110988</v>
      </c>
      <c r="N97" s="40">
        <v>0.14983347374503836</v>
      </c>
      <c r="O97" s="40">
        <v>0.63033672701751153</v>
      </c>
      <c r="P97" s="40">
        <v>0.86018247719127949</v>
      </c>
      <c r="Q97" s="40">
        <v>0.13981752280872045</v>
      </c>
      <c r="S97" t="s">
        <v>25</v>
      </c>
      <c r="T97" s="40">
        <f>(SUM('Valores Correntes'!B96:B99)/SUM('Valores Correntes'!B92:B95)-1)*'PIB Nominal 2'!B93</f>
        <v>-8.0501203252641572E-4</v>
      </c>
      <c r="U97" s="40">
        <f>(SUM('Valores Correntes'!C96:C99)/SUM('Valores Correntes'!C92:C95)-1)*'PIB Nominal 2'!C93</f>
        <v>6.3044992980180849E-3</v>
      </c>
      <c r="V97" s="40">
        <f>(SUM('Valores Correntes'!D96:D99)/SUM('Valores Correntes'!D92:D95)-1)*'PIB Nominal 2'!D93</f>
        <v>3.9437934332738527E-3</v>
      </c>
      <c r="W97" s="40">
        <f>(SUM('Valores Correntes'!E96:E99)/SUM('Valores Correntes'!E92:E95)-1)*'PIB Nominal 2'!E93</f>
        <v>2.3837531074585951E-3</v>
      </c>
      <c r="X97" s="40">
        <f>(SUM('Valores Correntes'!F96:F99)/SUM('Valores Correntes'!F92:F95)-1)*'PIB Nominal 2'!F93</f>
        <v>1.8513411540612183E-4</v>
      </c>
      <c r="Y97" s="40">
        <f>(SUM('Valores Correntes'!G96:G99)/SUM('Valores Correntes'!G92:G95)-1)*'PIB Nominal 2'!G93</f>
        <v>1.2817179954156679E-2</v>
      </c>
      <c r="Z97" s="40">
        <f>(SUM('Valores Correntes'!H96:H99)/SUM('Valores Correntes'!H92:H95)-1)*'PIB Nominal 2'!H93</f>
        <v>6.3456172173749709E-3</v>
      </c>
      <c r="AA97" s="40">
        <f>(SUM('Valores Correntes'!I96:I99)/SUM('Valores Correntes'!I92:I95)-1)*'PIB Nominal 2'!I93</f>
        <v>2.9998562587857202E-3</v>
      </c>
      <c r="AB97" s="40">
        <f>(SUM('Valores Correntes'!J96:J99)/SUM('Valores Correntes'!J92:J95)-1)*'PIB Nominal 2'!J93</f>
        <v>1.8073534708218559E-3</v>
      </c>
      <c r="AC97" s="40">
        <f>(SUM('Valores Correntes'!K96:K99)/SUM('Valores Correntes'!K92:K95)-1)*'PIB Nominal 2'!K93</f>
        <v>3.1498361452162184E-3</v>
      </c>
      <c r="AD97" s="40">
        <f>(SUM('Valores Correntes'!L96:L99)/SUM('Valores Correntes'!L92:L95)-1)*'PIB Nominal 2'!L93</f>
        <v>4.4496643997459324E-3</v>
      </c>
      <c r="AE97" s="40">
        <f>(SUM('Valores Correntes'!M96:M99)/SUM('Valores Correntes'!M92:M95)-1)*'PIB Nominal 2'!M93</f>
        <v>1.0558563294770697E-2</v>
      </c>
      <c r="AF97" s="40">
        <f>(SUM('Valores Correntes'!N96:N99)/SUM('Valores Correntes'!N92:N95)-1)*'PIB Nominal 2'!N93</f>
        <v>9.5242349384590096E-3</v>
      </c>
      <c r="AG97" s="40">
        <f>(SUM('Valores Correntes'!O96:O99)/SUM('Valores Correntes'!O92:O95)-1)*'PIB Nominal 2'!O93</f>
        <v>3.8835125725174453E-2</v>
      </c>
      <c r="AH97" s="40">
        <f>(SUM('Valores Correntes'!P96:P99)/SUM('Valores Correntes'!P92:P95)-1)*'PIB Nominal 2'!P93</f>
        <v>5.0847293646804563E-2</v>
      </c>
      <c r="AI97" s="40">
        <f>(SUM('Valores Correntes'!Q96:Q99)/SUM('Valores Correntes'!Q92:Q95)-1)*'PIB Nominal 2'!Q93</f>
        <v>4.269060391053024E-3</v>
      </c>
      <c r="AJ97" s="39">
        <f>SUM('Valores Correntes'!R96:R99)/SUM('Valores Correntes'!R92:R95)-1</f>
        <v>5.511635403785764E-2</v>
      </c>
      <c r="AL97" s="41">
        <f t="shared" si="1"/>
        <v>-1.0408340855860843E-16</v>
      </c>
    </row>
    <row r="98" spans="1:38" x14ac:dyDescent="0.3">
      <c r="A98" t="s">
        <v>24</v>
      </c>
      <c r="B98" s="40">
        <v>4.2050140951087021E-2</v>
      </c>
      <c r="C98" s="40">
        <v>2.4741339679816069E-2</v>
      </c>
      <c r="D98" s="40">
        <v>0.10332500532657872</v>
      </c>
      <c r="E98" s="40">
        <v>2.5830100994772408E-2</v>
      </c>
      <c r="F98" s="40">
        <v>3.3649829723540609E-2</v>
      </c>
      <c r="G98" s="40">
        <v>0.18754627572470778</v>
      </c>
      <c r="H98" s="40">
        <v>0.111324322197228</v>
      </c>
      <c r="I98" s="40">
        <v>3.849857311291114E-2</v>
      </c>
      <c r="J98" s="40">
        <v>2.9621345188403682E-2</v>
      </c>
      <c r="K98" s="40">
        <v>6.2293116732232208E-2</v>
      </c>
      <c r="L98" s="40">
        <v>8.3850726171635845E-2</v>
      </c>
      <c r="M98" s="40">
        <v>0.1553987877462939</v>
      </c>
      <c r="N98" s="40">
        <v>0.14969162136028166</v>
      </c>
      <c r="O98" s="40">
        <v>0.63067849250898633</v>
      </c>
      <c r="P98" s="40">
        <v>0.86027490918478122</v>
      </c>
      <c r="Q98" s="40">
        <v>0.13972509081521886</v>
      </c>
      <c r="S98" t="s">
        <v>24</v>
      </c>
      <c r="T98" s="40">
        <f>(SUM('Valores Correntes'!B97:B100)/SUM('Valores Correntes'!B93:B96)-1)*'PIB Nominal 2'!B94</f>
        <v>1.5747827755291263E-4</v>
      </c>
      <c r="U98" s="40">
        <f>(SUM('Valores Correntes'!C97:C100)/SUM('Valores Correntes'!C93:C96)-1)*'PIB Nominal 2'!C94</f>
        <v>3.1050202961491686E-3</v>
      </c>
      <c r="V98" s="40">
        <f>(SUM('Valores Correntes'!D97:D100)/SUM('Valores Correntes'!D93:D96)-1)*'PIB Nominal 2'!D94</f>
        <v>3.719799479227954E-3</v>
      </c>
      <c r="W98" s="40">
        <f>(SUM('Valores Correntes'!E97:E100)/SUM('Valores Correntes'!E93:E96)-1)*'PIB Nominal 2'!E94</f>
        <v>2.773930452786308E-3</v>
      </c>
      <c r="X98" s="40">
        <f>(SUM('Valores Correntes'!F97:F100)/SUM('Valores Correntes'!F93:F96)-1)*'PIB Nominal 2'!F94</f>
        <v>7.656898786214955E-4</v>
      </c>
      <c r="Y98" s="40">
        <f>(SUM('Valores Correntes'!G97:G100)/SUM('Valores Correntes'!G93:G96)-1)*'PIB Nominal 2'!G94</f>
        <v>1.0364440106784912E-2</v>
      </c>
      <c r="Z98" s="40">
        <f>(SUM('Valores Correntes'!H97:H100)/SUM('Valores Correntes'!H93:H96)-1)*'PIB Nominal 2'!H94</f>
        <v>5.6456602466282181E-3</v>
      </c>
      <c r="AA98" s="40">
        <f>(SUM('Valores Correntes'!I97:I100)/SUM('Valores Correntes'!I93:I96)-1)*'PIB Nominal 2'!I94</f>
        <v>2.8278985184578866E-3</v>
      </c>
      <c r="AB98" s="40">
        <f>(SUM('Valores Correntes'!J97:J100)/SUM('Valores Correntes'!J93:J96)-1)*'PIB Nominal 2'!J94</f>
        <v>1.8250631997411709E-3</v>
      </c>
      <c r="AC98" s="40">
        <f>(SUM('Valores Correntes'!K97:K100)/SUM('Valores Correntes'!K93:K96)-1)*'PIB Nominal 2'!K94</f>
        <v>5.3725360282862733E-3</v>
      </c>
      <c r="AD98" s="40">
        <f>(SUM('Valores Correntes'!L97:L100)/SUM('Valores Correntes'!L93:L96)-1)*'PIB Nominal 2'!L94</f>
        <v>4.5041925987407755E-3</v>
      </c>
      <c r="AE98" s="40">
        <f>(SUM('Valores Correntes'!M97:M100)/SUM('Valores Correntes'!M93:M96)-1)*'PIB Nominal 2'!M94</f>
        <v>9.9683886754755591E-3</v>
      </c>
      <c r="AF98" s="40">
        <f>(SUM('Valores Correntes'!N97:N100)/SUM('Valores Correntes'!N93:N96)-1)*'PIB Nominal 2'!N94</f>
        <v>8.6671584276057975E-3</v>
      </c>
      <c r="AG98" s="40">
        <f>(SUM('Valores Correntes'!O97:O100)/SUM('Valores Correntes'!O93:O96)-1)*'PIB Nominal 2'!O94</f>
        <v>3.8810897694935606E-2</v>
      </c>
      <c r="AH98" s="40">
        <f>(SUM('Valores Correntes'!P97:P100)/SUM('Valores Correntes'!P93:P96)-1)*'PIB Nominal 2'!P94</f>
        <v>4.9332816079273568E-2</v>
      </c>
      <c r="AI98" s="40">
        <f>(SUM('Valores Correntes'!Q97:Q100)/SUM('Valores Correntes'!Q93:Q96)-1)*'PIB Nominal 2'!Q94</f>
        <v>5.63323893957547E-3</v>
      </c>
      <c r="AJ98" s="39">
        <f>SUM('Valores Correntes'!R97:R100)/SUM('Valores Correntes'!R93:R96)-1</f>
        <v>5.4966055018848881E-2</v>
      </c>
      <c r="AL98" s="41">
        <f t="shared" si="1"/>
        <v>0</v>
      </c>
    </row>
    <row r="99" spans="1:38" x14ac:dyDescent="0.3">
      <c r="A99" t="s">
        <v>23</v>
      </c>
      <c r="B99" s="40">
        <v>4.5951614033954084E-2</v>
      </c>
      <c r="C99" s="40">
        <v>2.6099882344204878E-2</v>
      </c>
      <c r="D99" s="40">
        <v>0.1023115552258054</v>
      </c>
      <c r="E99" s="40">
        <v>2.6105925247379775E-2</v>
      </c>
      <c r="F99" s="40">
        <v>3.4315654748345907E-2</v>
      </c>
      <c r="G99" s="40">
        <v>0.18883301756573595</v>
      </c>
      <c r="H99" s="40">
        <v>0.11019935739133829</v>
      </c>
      <c r="I99" s="40">
        <v>3.7520784197619471E-2</v>
      </c>
      <c r="J99" s="40">
        <v>2.9813955205224348E-2</v>
      </c>
      <c r="K99" s="40">
        <v>6.2422119471775617E-2</v>
      </c>
      <c r="L99" s="40">
        <v>8.3603016771028257E-2</v>
      </c>
      <c r="M99" s="40">
        <v>0.15407072100704047</v>
      </c>
      <c r="N99" s="40">
        <v>0.14850246442814963</v>
      </c>
      <c r="O99" s="40">
        <v>0.62613241847217616</v>
      </c>
      <c r="P99" s="40">
        <v>0.86091705007186603</v>
      </c>
      <c r="Q99" s="40">
        <v>0.13908294992813403</v>
      </c>
      <c r="S99" t="s">
        <v>23</v>
      </c>
      <c r="T99" s="40">
        <f>(SUM('Valores Correntes'!B98:B101)/SUM('Valores Correntes'!B94:B97)-1)*'PIB Nominal 2'!B95</f>
        <v>5.357864920782233E-3</v>
      </c>
      <c r="U99" s="40">
        <f>(SUM('Valores Correntes'!C98:C101)/SUM('Valores Correntes'!C94:C97)-1)*'PIB Nominal 2'!C95</f>
        <v>3.9691230303667809E-3</v>
      </c>
      <c r="V99" s="40">
        <f>(SUM('Valores Correntes'!D98:D101)/SUM('Valores Correntes'!D94:D97)-1)*'PIB Nominal 2'!D95</f>
        <v>4.4309402329629393E-3</v>
      </c>
      <c r="W99" s="40">
        <f>(SUM('Valores Correntes'!E98:E101)/SUM('Valores Correntes'!E94:E97)-1)*'PIB Nominal 2'!E95</f>
        <v>2.8693389634632917E-3</v>
      </c>
      <c r="X99" s="40">
        <f>(SUM('Valores Correntes'!F98:F101)/SUM('Valores Correntes'!F94:F97)-1)*'PIB Nominal 2'!F95</f>
        <v>2.4147431176052767E-3</v>
      </c>
      <c r="Y99" s="40">
        <f>(SUM('Valores Correntes'!G98:G101)/SUM('Valores Correntes'!G94:G97)-1)*'PIB Nominal 2'!G95</f>
        <v>1.3684145344398277E-2</v>
      </c>
      <c r="Z99" s="40">
        <f>(SUM('Valores Correntes'!H98:H101)/SUM('Valores Correntes'!H94:H97)-1)*'PIB Nominal 2'!H95</f>
        <v>4.5938047519384732E-3</v>
      </c>
      <c r="AA99" s="40">
        <f>(SUM('Valores Correntes'!I98:I101)/SUM('Valores Correntes'!I94:I97)-1)*'PIB Nominal 2'!I95</f>
        <v>1.5390831246651303E-3</v>
      </c>
      <c r="AB99" s="40">
        <f>(SUM('Valores Correntes'!J98:J101)/SUM('Valores Correntes'!J94:J97)-1)*'PIB Nominal 2'!J95</f>
        <v>2.1366753942187646E-3</v>
      </c>
      <c r="AC99" s="40">
        <f>(SUM('Valores Correntes'!K98:K101)/SUM('Valores Correntes'!K94:K97)-1)*'PIB Nominal 2'!K95</f>
        <v>6.2411538535510399E-3</v>
      </c>
      <c r="AD99" s="40">
        <f>(SUM('Valores Correntes'!L98:L101)/SUM('Valores Correntes'!L94:L97)-1)*'PIB Nominal 2'!L95</f>
        <v>4.4833581070383866E-3</v>
      </c>
      <c r="AE99" s="40">
        <f>(SUM('Valores Correntes'!M98:M101)/SUM('Valores Correntes'!M94:M97)-1)*'PIB Nominal 2'!M95</f>
        <v>8.2627425628350147E-3</v>
      </c>
      <c r="AF99" s="40">
        <f>(SUM('Valores Correntes'!N98:N101)/SUM('Valores Correntes'!N94:N97)-1)*'PIB Nominal 2'!N95</f>
        <v>7.5596549233401863E-3</v>
      </c>
      <c r="AG99" s="40">
        <f>(SUM('Valores Correntes'!O98:O101)/SUM('Valores Correntes'!O94:O97)-1)*'PIB Nominal 2'!O95</f>
        <v>3.4816472717587137E-2</v>
      </c>
      <c r="AH99" s="40">
        <f>(SUM('Valores Correntes'!P98:P101)/SUM('Valores Correntes'!P94:P97)-1)*'PIB Nominal 2'!P95</f>
        <v>5.3858482982767429E-2</v>
      </c>
      <c r="AI99" s="40">
        <f>(SUM('Valores Correntes'!Q98:Q101)/SUM('Valores Correntes'!Q94:Q97)-1)*'PIB Nominal 2'!Q95</f>
        <v>5.4753583989646474E-3</v>
      </c>
      <c r="AJ99" s="39">
        <f>SUM('Valores Correntes'!R98:R101)/SUM('Valores Correntes'!R94:R97)-1</f>
        <v>5.9333841381732144E-2</v>
      </c>
      <c r="AL99" s="41">
        <f t="shared" si="1"/>
        <v>-1.457167719820518E-16</v>
      </c>
    </row>
    <row r="100" spans="1:38" x14ac:dyDescent="0.3">
      <c r="A100" t="s">
        <v>22</v>
      </c>
      <c r="B100" s="40">
        <v>5.2465984444370305E-2</v>
      </c>
      <c r="C100" s="40">
        <v>2.5604787254750599E-2</v>
      </c>
      <c r="D100" s="40">
        <v>0.10248811775690449</v>
      </c>
      <c r="E100" s="40">
        <v>2.7550648066620834E-2</v>
      </c>
      <c r="F100" s="40">
        <v>3.5036817269680144E-2</v>
      </c>
      <c r="G100" s="40">
        <v>0.19068037034795607</v>
      </c>
      <c r="H100" s="40">
        <v>0.10754697021547942</v>
      </c>
      <c r="I100" s="40">
        <v>3.6683662168927947E-2</v>
      </c>
      <c r="J100" s="40">
        <v>3.073897177428148E-2</v>
      </c>
      <c r="K100" s="40">
        <v>6.3669204622411421E-2</v>
      </c>
      <c r="L100" s="40">
        <v>8.5471947181758531E-2</v>
      </c>
      <c r="M100" s="40">
        <v>0.15115632048782829</v>
      </c>
      <c r="N100" s="40">
        <v>0.15121939598907128</v>
      </c>
      <c r="O100" s="40">
        <v>0.62648647243975841</v>
      </c>
      <c r="P100" s="40">
        <v>0.86963282723208479</v>
      </c>
      <c r="Q100" s="40">
        <v>0.13036717276791535</v>
      </c>
      <c r="S100" t="s">
        <v>22</v>
      </c>
      <c r="T100" s="40">
        <f>(SUM('Valores Correntes'!B99:B102)/SUM('Valores Correntes'!B95:B98)-1)*'PIB Nominal 2'!B96</f>
        <v>1.3188193146546305E-2</v>
      </c>
      <c r="U100" s="40">
        <f>(SUM('Valores Correntes'!C99:C102)/SUM('Valores Correntes'!C95:C98)-1)*'PIB Nominal 2'!C96</f>
        <v>2.2301434675082734E-3</v>
      </c>
      <c r="V100" s="40">
        <f>(SUM('Valores Correntes'!D99:D102)/SUM('Valores Correntes'!D95:D98)-1)*'PIB Nominal 2'!D96</f>
        <v>1.7730815372784012E-3</v>
      </c>
      <c r="W100" s="40">
        <f>(SUM('Valores Correntes'!E99:E102)/SUM('Valores Correntes'!E95:E98)-1)*'PIB Nominal 2'!E96</f>
        <v>3.6413181300093077E-3</v>
      </c>
      <c r="X100" s="40">
        <f>(SUM('Valores Correntes'!F99:F102)/SUM('Valores Correntes'!F95:F98)-1)*'PIB Nominal 2'!F96</f>
        <v>2.6874230535878143E-3</v>
      </c>
      <c r="Y100" s="40">
        <f>(SUM('Valores Correntes'!G99:G102)/SUM('Valores Correntes'!G95:G98)-1)*'PIB Nominal 2'!G96</f>
        <v>1.0331966188383784E-2</v>
      </c>
      <c r="Z100" s="40">
        <f>(SUM('Valores Correntes'!H99:H102)/SUM('Valores Correntes'!H95:H98)-1)*'PIB Nominal 2'!H96</f>
        <v>-1.3904980934930221E-3</v>
      </c>
      <c r="AA100" s="40">
        <f>(SUM('Valores Correntes'!I99:I102)/SUM('Valores Correntes'!I95:I98)-1)*'PIB Nominal 2'!I96</f>
        <v>-5.3685861305791311E-4</v>
      </c>
      <c r="AB100" s="40">
        <f>(SUM('Valores Correntes'!J99:J102)/SUM('Valores Correntes'!J95:J98)-1)*'PIB Nominal 2'!J96</f>
        <v>2.4334069539028035E-3</v>
      </c>
      <c r="AC100" s="40">
        <f>(SUM('Valores Correntes'!K99:K102)/SUM('Valores Correntes'!K95:K98)-1)*'PIB Nominal 2'!K96</f>
        <v>6.1950648236557149E-3</v>
      </c>
      <c r="AD100" s="40">
        <f>(SUM('Valores Correntes'!L99:L102)/SUM('Valores Correntes'!L95:L98)-1)*'PIB Nominal 2'!L96</f>
        <v>4.3112067984886022E-3</v>
      </c>
      <c r="AE100" s="40">
        <f>(SUM('Valores Correntes'!M99:M102)/SUM('Valores Correntes'!M95:M98)-1)*'PIB Nominal 2'!M96</f>
        <v>1.0416595491032081E-3</v>
      </c>
      <c r="AF100" s="40">
        <f>(SUM('Valores Correntes'!N99:N102)/SUM('Valores Correntes'!N95:N98)-1)*'PIB Nominal 2'!N96</f>
        <v>6.1442817024810687E-3</v>
      </c>
      <c r="AG100" s="40">
        <f>(SUM('Valores Correntes'!O99:O102)/SUM('Valores Correntes'!O95:O98)-1)*'PIB Nominal 2'!O96</f>
        <v>1.8198263121080391E-2</v>
      </c>
      <c r="AH100" s="40">
        <f>(SUM('Valores Correntes'!P99:P102)/SUM('Valores Correntes'!P95:P98)-1)*'PIB Nominal 2'!P96</f>
        <v>4.1718422456010616E-2</v>
      </c>
      <c r="AI100" s="40">
        <f>(SUM('Valores Correntes'!Q99:Q102)/SUM('Valores Correntes'!Q95:Q98)-1)*'PIB Nominal 2'!Q96</f>
        <v>-6.3933968754508403E-3</v>
      </c>
      <c r="AJ100" s="39">
        <f>SUM('Valores Correntes'!R99:R102)/SUM('Valores Correntes'!R95:R98)-1</f>
        <v>3.5325025580559721E-2</v>
      </c>
      <c r="AL100" s="41">
        <f t="shared" si="1"/>
        <v>8.3266726846886741E-17</v>
      </c>
    </row>
    <row r="101" spans="1:38" x14ac:dyDescent="0.3">
      <c r="A101" t="s">
        <v>21</v>
      </c>
      <c r="B101" s="40">
        <v>5.5469174404100825E-2</v>
      </c>
      <c r="C101" s="40">
        <v>2.4714061723141775E-2</v>
      </c>
      <c r="D101" s="40">
        <v>0.10512921050575588</v>
      </c>
      <c r="E101" s="40">
        <v>2.7957828888815362E-2</v>
      </c>
      <c r="F101" s="40">
        <v>3.5421268424980314E-2</v>
      </c>
      <c r="G101" s="40">
        <v>0.19322236954269331</v>
      </c>
      <c r="H101" s="40">
        <v>0.10745487638152959</v>
      </c>
      <c r="I101" s="40">
        <v>3.5699704150148351E-2</v>
      </c>
      <c r="J101" s="40">
        <v>3.0936094058828887E-2</v>
      </c>
      <c r="K101" s="40">
        <v>6.2635589352161611E-2</v>
      </c>
      <c r="L101" s="40">
        <v>8.6178942893528551E-2</v>
      </c>
      <c r="M101" s="40">
        <v>0.14632115755548522</v>
      </c>
      <c r="N101" s="40">
        <v>0.15123525384933567</v>
      </c>
      <c r="O101" s="40">
        <v>0.62046161824101798</v>
      </c>
      <c r="P101" s="40">
        <v>0.86915316218781213</v>
      </c>
      <c r="Q101" s="40">
        <v>0.13084683781218784</v>
      </c>
      <c r="S101" t="s">
        <v>21</v>
      </c>
      <c r="T101" s="40">
        <f>(SUM('Valores Correntes'!B100:B103)/SUM('Valores Correntes'!B96:B99)-1)*'PIB Nominal 2'!B97</f>
        <v>1.5172829339950114E-2</v>
      </c>
      <c r="U101" s="40">
        <f>(SUM('Valores Correntes'!C100:C103)/SUM('Valores Correntes'!C96:C99)-1)*'PIB Nominal 2'!C97</f>
        <v>4.1885488437506279E-4</v>
      </c>
      <c r="V101" s="40">
        <f>(SUM('Valores Correntes'!D100:D103)/SUM('Valores Correntes'!D96:D99)-1)*'PIB Nominal 2'!D97</f>
        <v>3.7479676649021434E-3</v>
      </c>
      <c r="W101" s="40">
        <f>(SUM('Valores Correntes'!E100:E103)/SUM('Valores Correntes'!E96:E99)-1)*'PIB Nominal 2'!E97</f>
        <v>3.3407901468486484E-3</v>
      </c>
      <c r="X101" s="40">
        <f>(SUM('Valores Correntes'!F100:F103)/SUM('Valores Correntes'!F96:F99)-1)*'PIB Nominal 2'!F97</f>
        <v>2.6282143672421098E-3</v>
      </c>
      <c r="Y101" s="40">
        <f>(SUM('Valores Correntes'!G100:G103)/SUM('Valores Correntes'!G96:G99)-1)*'PIB Nominal 2'!G97</f>
        <v>1.0135827063367915E-2</v>
      </c>
      <c r="Z101" s="40">
        <f>(SUM('Valores Correntes'!H100:H103)/SUM('Valores Correntes'!H96:H99)-1)*'PIB Nominal 2'!H97</f>
        <v>-1.9664056520402621E-3</v>
      </c>
      <c r="AA101" s="40">
        <f>(SUM('Valores Correntes'!I100:I103)/SUM('Valores Correntes'!I96:I99)-1)*'PIB Nominal 2'!I97</f>
        <v>-1.8414809704064116E-3</v>
      </c>
      <c r="AB101" s="40">
        <f>(SUM('Valores Correntes'!J100:J103)/SUM('Valores Correntes'!J96:J99)-1)*'PIB Nominal 2'!J97</f>
        <v>2.2160514688959617E-3</v>
      </c>
      <c r="AC101" s="40">
        <f>(SUM('Valores Correntes'!K100:K103)/SUM('Valores Correntes'!K96:K99)-1)*'PIB Nominal 2'!K97</f>
        <v>2.9547465193481659E-3</v>
      </c>
      <c r="AD101" s="40">
        <f>(SUM('Valores Correntes'!L100:L103)/SUM('Valores Correntes'!L96:L99)-1)*'PIB Nominal 2'!L97</f>
        <v>4.4789208173012752E-3</v>
      </c>
      <c r="AE101" s="40">
        <f>(SUM('Valores Correntes'!M100:M103)/SUM('Valores Correntes'!M96:M99)-1)*'PIB Nominal 2'!M97</f>
        <v>-4.9247176512785757E-3</v>
      </c>
      <c r="AF101" s="40">
        <f>(SUM('Valores Correntes'!N100:N103)/SUM('Valores Correntes'!N96:N99)-1)*'PIB Nominal 2'!N97</f>
        <v>5.3320008708493474E-3</v>
      </c>
      <c r="AG101" s="40">
        <f>(SUM('Valores Correntes'!O100:O103)/SUM('Valores Correntes'!O96:O99)-1)*'PIB Nominal 2'!O97</f>
        <v>6.2491154026696567E-3</v>
      </c>
      <c r="AH101" s="40">
        <f>(SUM('Valores Correntes'!P100:P103)/SUM('Valores Correntes'!P96:P99)-1)*'PIB Nominal 2'!P97</f>
        <v>3.1557771805987615E-2</v>
      </c>
      <c r="AI101" s="40">
        <f>(SUM('Valores Correntes'!Q100:Q103)/SUM('Valores Correntes'!Q96:Q99)-1)*'PIB Nominal 2'!Q97</f>
        <v>-5.5703074647208486E-3</v>
      </c>
      <c r="AJ101" s="39">
        <f>SUM('Valores Correntes'!R100:R103)/SUM('Valores Correntes'!R96:R99)-1</f>
        <v>2.5987464341266753E-2</v>
      </c>
      <c r="AL101" s="41">
        <f t="shared" si="1"/>
        <v>-8.3266726846886741E-17</v>
      </c>
    </row>
    <row r="102" spans="1:38" x14ac:dyDescent="0.3">
      <c r="A102" t="s">
        <v>20</v>
      </c>
      <c r="B102" s="40">
        <v>5.7114851151591907E-2</v>
      </c>
      <c r="C102" s="40">
        <v>2.5443528738580828E-2</v>
      </c>
      <c r="D102" s="40">
        <v>0.10692931568083019</v>
      </c>
      <c r="E102" s="40">
        <v>2.7480036060876741E-2</v>
      </c>
      <c r="F102" s="40">
        <v>3.5208303417236166E-2</v>
      </c>
      <c r="G102" s="40">
        <v>0.19506118389752394</v>
      </c>
      <c r="H102" s="40">
        <v>0.10846119707372072</v>
      </c>
      <c r="I102" s="40">
        <v>3.5907157749557425E-2</v>
      </c>
      <c r="J102" s="40">
        <v>3.1220312976850136E-2</v>
      </c>
      <c r="K102" s="40">
        <v>5.9733780909591756E-2</v>
      </c>
      <c r="L102" s="40">
        <v>8.6208638891658154E-2</v>
      </c>
      <c r="M102" s="40">
        <v>0.14223578466117845</v>
      </c>
      <c r="N102" s="40">
        <v>0.15071757414939158</v>
      </c>
      <c r="O102" s="40">
        <v>0.6144844464119481</v>
      </c>
      <c r="P102" s="40">
        <v>0.86666048146106411</v>
      </c>
      <c r="Q102" s="40">
        <v>0.13333951853893586</v>
      </c>
      <c r="S102" t="s">
        <v>20</v>
      </c>
      <c r="T102" s="40">
        <f>(SUM('Valores Correntes'!B101:B104)/SUM('Valores Correntes'!B97:B100)-1)*'PIB Nominal 2'!B98</f>
        <v>1.6768818956870473E-2</v>
      </c>
      <c r="U102" s="40">
        <f>(SUM('Valores Correntes'!C101:C104)/SUM('Valores Correntes'!C97:C100)-1)*'PIB Nominal 2'!C98</f>
        <v>1.4613355721851409E-3</v>
      </c>
      <c r="V102" s="40">
        <f>(SUM('Valores Correntes'!D101:D104)/SUM('Valores Correntes'!D97:D100)-1)*'PIB Nominal 2'!D98</f>
        <v>6.7947096897980922E-3</v>
      </c>
      <c r="W102" s="40">
        <f>(SUM('Valores Correntes'!E101:E104)/SUM('Valores Correntes'!E97:E100)-1)*'PIB Nominal 2'!E98</f>
        <v>2.4698438837302506E-3</v>
      </c>
      <c r="X102" s="40">
        <f>(SUM('Valores Correntes'!F101:F104)/SUM('Valores Correntes'!F97:F100)-1)*'PIB Nominal 2'!F98</f>
        <v>2.6089671632634286E-3</v>
      </c>
      <c r="Y102" s="40">
        <f>(SUM('Valores Correntes'!G101:G104)/SUM('Valores Correntes'!G97:G100)-1)*'PIB Nominal 2'!G98</f>
        <v>1.3334856308976951E-2</v>
      </c>
      <c r="Z102" s="40">
        <f>(SUM('Valores Correntes'!H101:H104)/SUM('Valores Correntes'!H97:H100)-1)*'PIB Nominal 2'!H98</f>
        <v>3.7298023144941174E-4</v>
      </c>
      <c r="AA102" s="40">
        <f>(SUM('Valores Correntes'!I101:I104)/SUM('Valores Correntes'!I97:I100)-1)*'PIB Nominal 2'!I98</f>
        <v>-1.5200705081458421E-3</v>
      </c>
      <c r="AB102" s="40">
        <f>(SUM('Valores Correntes'!J101:J104)/SUM('Valores Correntes'!J97:J100)-1)*'PIB Nominal 2'!J98</f>
        <v>2.530473476504984E-3</v>
      </c>
      <c r="AC102" s="40">
        <f>(SUM('Valores Correntes'!K101:K104)/SUM('Valores Correntes'!K97:K100)-1)*'PIB Nominal 2'!K98</f>
        <v>-7.7708729977055818E-4</v>
      </c>
      <c r="AD102" s="40">
        <f>(SUM('Valores Correntes'!L101:L104)/SUM('Valores Correntes'!L97:L100)-1)*'PIB Nominal 2'!L98</f>
        <v>4.9300790383711643E-3</v>
      </c>
      <c r="AE102" s="40">
        <f>(SUM('Valores Correntes'!M101:M104)/SUM('Valores Correntes'!M97:M100)-1)*'PIB Nominal 2'!M98</f>
        <v>-8.9191813605991113E-3</v>
      </c>
      <c r="AF102" s="40">
        <f>(SUM('Valores Correntes'!N101:N104)/SUM('Valores Correntes'!N97:N100)-1)*'PIB Nominal 2'!N98</f>
        <v>5.522841648444677E-3</v>
      </c>
      <c r="AG102" s="40">
        <f>(SUM('Valores Correntes'!O101:O104)/SUM('Valores Correntes'!O97:O100)-1)*'PIB Nominal 2'!O98</f>
        <v>2.1400352262546862E-3</v>
      </c>
      <c r="AH102" s="40">
        <f>(SUM('Valores Correntes'!P101:P104)/SUM('Valores Correntes'!P97:P100)-1)*'PIB Nominal 2'!P98</f>
        <v>3.2243710492102083E-2</v>
      </c>
      <c r="AI102" s="40">
        <f>(SUM('Valores Correntes'!Q101:Q104)/SUM('Valores Correntes'!Q97:Q100)-1)*'PIB Nominal 2'!Q98</f>
        <v>-2.4071842295614889E-3</v>
      </c>
      <c r="AJ102" s="39">
        <f>SUM('Valores Correntes'!R101:R104)/SUM('Valores Correntes'!R97:R100)-1</f>
        <v>2.9836526262540852E-2</v>
      </c>
      <c r="AL102" s="41">
        <f t="shared" si="1"/>
        <v>2.2898349882893854E-16</v>
      </c>
    </row>
    <row r="103" spans="1:38" x14ac:dyDescent="0.3">
      <c r="A103" t="s">
        <v>19</v>
      </c>
      <c r="B103" s="40">
        <v>6.963136211448881E-2</v>
      </c>
      <c r="C103" s="40">
        <v>2.8703407527626183E-2</v>
      </c>
      <c r="D103" s="40">
        <v>0.10977896660799491</v>
      </c>
      <c r="E103" s="40">
        <v>2.6572191557165434E-2</v>
      </c>
      <c r="F103" s="40">
        <v>3.4306378872388653E-2</v>
      </c>
      <c r="G103" s="40">
        <v>0.19936094456517517</v>
      </c>
      <c r="H103" s="40">
        <v>0.10702637271818431</v>
      </c>
      <c r="I103" s="40">
        <v>3.575462766624881E-2</v>
      </c>
      <c r="J103" s="40">
        <v>3.0678294648963062E-2</v>
      </c>
      <c r="K103" s="40">
        <v>5.6740904288860201E-2</v>
      </c>
      <c r="L103" s="40">
        <v>8.4445483721444295E-2</v>
      </c>
      <c r="M103" s="40">
        <v>0.13618363934803163</v>
      </c>
      <c r="N103" s="40">
        <v>0.14664321959970217</v>
      </c>
      <c r="O103" s="40">
        <v>0.59747254199143462</v>
      </c>
      <c r="P103" s="40">
        <v>0.86646484867109852</v>
      </c>
      <c r="Q103" s="40">
        <v>0.13353515132890148</v>
      </c>
      <c r="S103" t="s">
        <v>19</v>
      </c>
      <c r="T103" s="40">
        <f>(SUM('Valores Correntes'!B102:B105)/SUM('Valores Correntes'!B98:B101)-1)*'PIB Nominal 2'!B99</f>
        <v>2.7379661493899133E-2</v>
      </c>
      <c r="U103" s="40">
        <f>(SUM('Valores Correntes'!C102:C105)/SUM('Valores Correntes'!C98:C101)-1)*'PIB Nominal 2'!C99</f>
        <v>4.1287017604084569E-3</v>
      </c>
      <c r="V103" s="40">
        <f>(SUM('Valores Correntes'!D102:D105)/SUM('Valores Correntes'!D98:D101)-1)*'PIB Nominal 2'!D99</f>
        <v>1.330059715831104E-2</v>
      </c>
      <c r="W103" s="40">
        <f>(SUM('Valores Correntes'!E102:E105)/SUM('Valores Correntes'!E98:E101)-1)*'PIB Nominal 2'!E99</f>
        <v>1.878199165604195E-3</v>
      </c>
      <c r="X103" s="40">
        <f>(SUM('Valores Correntes'!F102:F105)/SUM('Valores Correntes'!F98:F101)-1)*'PIB Nominal 2'!F99</f>
        <v>1.8136186861972404E-3</v>
      </c>
      <c r="Y103" s="40">
        <f>(SUM('Valores Correntes'!G102:G105)/SUM('Valores Correntes'!G98:G101)-1)*'PIB Nominal 2'!G99</f>
        <v>2.1121116770520934E-2</v>
      </c>
      <c r="Z103" s="40">
        <f>(SUM('Valores Correntes'!H102:H105)/SUM('Valores Correntes'!H98:H101)-1)*'PIB Nominal 2'!H99</f>
        <v>2.5139400110516705E-3</v>
      </c>
      <c r="AA103" s="40">
        <f>(SUM('Valores Correntes'!I102:I105)/SUM('Valores Correntes'!I98:I101)-1)*'PIB Nominal 2'!I99</f>
        <v>1.3369179092258062E-4</v>
      </c>
      <c r="AB103" s="40">
        <f>(SUM('Valores Correntes'!J102:J105)/SUM('Valores Correntes'!J98:J101)-1)*'PIB Nominal 2'!J99</f>
        <v>2.4944530940248359E-3</v>
      </c>
      <c r="AC103" s="40">
        <f>(SUM('Valores Correntes'!K102:K105)/SUM('Valores Correntes'!K98:K101)-1)*'PIB Nominal 2'!K99</f>
        <v>-2.6662456851250438E-3</v>
      </c>
      <c r="AD103" s="40">
        <f>(SUM('Valores Correntes'!L102:L105)/SUM('Valores Correntes'!L98:L101)-1)*'PIB Nominal 2'!L99</f>
        <v>5.3295395629738554E-3</v>
      </c>
      <c r="AE103" s="40">
        <f>(SUM('Valores Correntes'!M102:M105)/SUM('Valores Correntes'!M98:M101)-1)*'PIB Nominal 2'!M99</f>
        <v>-1.0650864262082197E-2</v>
      </c>
      <c r="AF103" s="40">
        <f>(SUM('Valores Correntes'!N102:N105)/SUM('Valores Correntes'!N98:N101)-1)*'PIB Nominal 2'!N99</f>
        <v>5.9327500241562296E-3</v>
      </c>
      <c r="AG103" s="40">
        <f>(SUM('Valores Correntes'!O102:O105)/SUM('Valores Correntes'!O98:O101)-1)*'PIB Nominal 2'!O99</f>
        <v>3.0872645359219979E-3</v>
      </c>
      <c r="AH103" s="40">
        <f>(SUM('Valores Correntes'!P102:P105)/SUM('Valores Correntes'!P98:P101)-1)*'PIB Nominal 2'!P99</f>
        <v>5.1588042800342016E-2</v>
      </c>
      <c r="AI103" s="40">
        <f>(SUM('Valores Correntes'!Q102:Q105)/SUM('Valores Correntes'!Q98:Q101)-1)*'PIB Nominal 2'!Q99</f>
        <v>1.5476894474481275E-3</v>
      </c>
      <c r="AJ103" s="39">
        <f>SUM('Valores Correntes'!R102:R105)/SUM('Valores Correntes'!R98:R101)-1</f>
        <v>5.3135732247790335E-2</v>
      </c>
      <c r="AL103" s="41">
        <f t="shared" si="1"/>
        <v>1.3877787807814457E-16</v>
      </c>
    </row>
    <row r="104" spans="1:38" x14ac:dyDescent="0.3">
      <c r="A104" t="s">
        <v>18</v>
      </c>
      <c r="B104" s="40">
        <v>7.0735857535814475E-2</v>
      </c>
      <c r="C104" s="40">
        <v>3.5793655845377643E-2</v>
      </c>
      <c r="D104" s="40">
        <v>0.11282235032949042</v>
      </c>
      <c r="E104" s="40">
        <v>2.5318490910415048E-2</v>
      </c>
      <c r="F104" s="40">
        <v>3.261656221972551E-2</v>
      </c>
      <c r="G104" s="40">
        <v>0.20655105930500861</v>
      </c>
      <c r="H104" s="40">
        <v>0.10836551713408943</v>
      </c>
      <c r="I104" s="40">
        <v>3.5621019710282156E-2</v>
      </c>
      <c r="J104" s="40">
        <v>2.985196349012878E-2</v>
      </c>
      <c r="K104" s="40">
        <v>5.2184072543594015E-2</v>
      </c>
      <c r="L104" s="40">
        <v>8.114179616006427E-2</v>
      </c>
      <c r="M104" s="40">
        <v>0.13367259948598939</v>
      </c>
      <c r="N104" s="40">
        <v>0.1408593461690047</v>
      </c>
      <c r="O104" s="40">
        <v>0.58169631469315286</v>
      </c>
      <c r="P104" s="40">
        <v>0.85898323153397593</v>
      </c>
      <c r="Q104" s="40">
        <v>0.14101676846602407</v>
      </c>
      <c r="S104" t="s">
        <v>18</v>
      </c>
      <c r="T104" s="40">
        <f>(SUM('Valores Correntes'!B103:B106)/SUM('Valores Correntes'!B99:B102)-1)*'PIB Nominal 2'!B100</f>
        <v>2.7066598011226472E-2</v>
      </c>
      <c r="U104" s="40">
        <f>(SUM('Valores Correntes'!C103:C106)/SUM('Valores Correntes'!C99:C102)-1)*'PIB Nominal 2'!C100</f>
        <v>1.4640174552185846E-2</v>
      </c>
      <c r="V104" s="40">
        <f>(SUM('Valores Correntes'!D103:D106)/SUM('Valores Correntes'!D99:D102)-1)*'PIB Nominal 2'!D100</f>
        <v>2.4364841873524137E-2</v>
      </c>
      <c r="W104" s="40">
        <f>(SUM('Valores Correntes'!E103:E106)/SUM('Valores Correntes'!E99:E102)-1)*'PIB Nominal 2'!E100</f>
        <v>9.1645526869009279E-4</v>
      </c>
      <c r="X104" s="40">
        <f>(SUM('Valores Correntes'!F103:F106)/SUM('Valores Correntes'!F99:F102)-1)*'PIB Nominal 2'!F100</f>
        <v>1.6359469340337365E-3</v>
      </c>
      <c r="Y104" s="40">
        <f>(SUM('Valores Correntes'!G103:G106)/SUM('Valores Correntes'!G99:G102)-1)*'PIB Nominal 2'!G100</f>
        <v>4.1557418628433776E-2</v>
      </c>
      <c r="Z104" s="40">
        <f>(SUM('Valores Correntes'!H103:H106)/SUM('Valores Correntes'!H99:H102)-1)*'PIB Nominal 2'!H100</f>
        <v>1.4294903581648883E-2</v>
      </c>
      <c r="AA104" s="40">
        <f>(SUM('Valores Correntes'!I103:I106)/SUM('Valores Correntes'!I99:I102)-1)*'PIB Nominal 2'!I100</f>
        <v>3.3671944397737118E-3</v>
      </c>
      <c r="AB104" s="40">
        <f>(SUM('Valores Correntes'!J103:J106)/SUM('Valores Correntes'!J99:J102)-1)*'PIB Nominal 2'!J100</f>
        <v>2.8253876672937107E-3</v>
      </c>
      <c r="AC104" s="40">
        <f>(SUM('Valores Correntes'!K103:K106)/SUM('Valores Correntes'!K99:K102)-1)*'PIB Nominal 2'!K100</f>
        <v>-4.9955107276160194E-3</v>
      </c>
      <c r="AD104" s="40">
        <f>(SUM('Valores Correntes'!L103:L106)/SUM('Valores Correntes'!L99:L102)-1)*'PIB Nominal 2'!L100</f>
        <v>5.760658437365976E-3</v>
      </c>
      <c r="AE104" s="40">
        <f>(SUM('Valores Correntes'!M103:M106)/SUM('Valores Correntes'!M99:M102)-1)*'PIB Nominal 2'!M100</f>
        <v>-8.6017068444693852E-4</v>
      </c>
      <c r="AF104" s="40">
        <f>(SUM('Valores Correntes'!N103:N106)/SUM('Valores Correntes'!N99:N102)-1)*'PIB Nominal 2'!N100</f>
        <v>7.1572457043674485E-3</v>
      </c>
      <c r="AG104" s="40">
        <f>(SUM('Valores Correntes'!O103:O106)/SUM('Valores Correntes'!O99:O102)-1)*'PIB Nominal 2'!O100</f>
        <v>2.7549708418386963E-2</v>
      </c>
      <c r="AH104" s="40">
        <f>(SUM('Valores Correntes'!P103:P106)/SUM('Valores Correntes'!P99:P102)-1)*'PIB Nominal 2'!P100</f>
        <v>9.6173725058047152E-2</v>
      </c>
      <c r="AI104" s="40">
        <f>(SUM('Valores Correntes'!Q103:Q106)/SUM('Valores Correntes'!Q99:Q102)-1)*'PIB Nominal 2'!Q100</f>
        <v>2.8186468289837351E-2</v>
      </c>
      <c r="AJ104" s="39">
        <f>SUM('Valores Correntes'!R103:R106)/SUM('Valores Correntes'!R99:R102)-1</f>
        <v>0.12436019334788462</v>
      </c>
      <c r="AL104" s="41">
        <f t="shared" si="1"/>
        <v>0</v>
      </c>
    </row>
    <row r="105" spans="1:38" x14ac:dyDescent="0.3">
      <c r="A105" t="s">
        <v>17</v>
      </c>
      <c r="B105" s="40">
        <v>6.8495800149825606E-2</v>
      </c>
      <c r="C105" s="40">
        <v>4.3051516000187959E-2</v>
      </c>
      <c r="D105" s="40">
        <v>0.1159501121939254</v>
      </c>
      <c r="E105" s="40">
        <v>2.4779890475308212E-2</v>
      </c>
      <c r="F105" s="40">
        <v>3.1353496103941343E-2</v>
      </c>
      <c r="G105" s="40">
        <v>0.21513501477336291</v>
      </c>
      <c r="H105" s="40">
        <v>0.10819730990010905</v>
      </c>
      <c r="I105" s="40">
        <v>3.5200704845147757E-2</v>
      </c>
      <c r="J105" s="40">
        <v>2.946874485972038E-2</v>
      </c>
      <c r="K105" s="40">
        <v>4.9123092618839341E-2</v>
      </c>
      <c r="L105" s="40">
        <v>7.8870335146712697E-2</v>
      </c>
      <c r="M105" s="40">
        <v>0.13485502158228488</v>
      </c>
      <c r="N105" s="40">
        <v>0.13739518605670725</v>
      </c>
      <c r="O105" s="40">
        <v>0.57311039500952143</v>
      </c>
      <c r="P105" s="40">
        <v>0.85674120993270997</v>
      </c>
      <c r="Q105" s="40">
        <v>0.14325879006729014</v>
      </c>
      <c r="S105" t="s">
        <v>17</v>
      </c>
      <c r="T105" s="40">
        <f>(SUM('Valores Correntes'!B104:B107)/SUM('Valores Correntes'!B100:B103)-1)*'PIB Nominal 2'!B101</f>
        <v>2.4401749321182345E-2</v>
      </c>
      <c r="U105" s="40">
        <f>(SUM('Valores Correntes'!C104:C107)/SUM('Valores Correntes'!C100:C103)-1)*'PIB Nominal 2'!C101</f>
        <v>2.5487035908938017E-2</v>
      </c>
      <c r="V105" s="40">
        <f>(SUM('Valores Correntes'!D104:D107)/SUM('Valores Correntes'!D100:D103)-1)*'PIB Nominal 2'!D101</f>
        <v>3.0076780908633343E-2</v>
      </c>
      <c r="W105" s="40">
        <f>(SUM('Valores Correntes'!E104:E107)/SUM('Valores Correntes'!E100:E103)-1)*'PIB Nominal 2'!E101</f>
        <v>9.3726741993623562E-4</v>
      </c>
      <c r="X105" s="40">
        <f>(SUM('Valores Correntes'!F104:F107)/SUM('Valores Correntes'!F100:F103)-1)*'PIB Nominal 2'!F101</f>
        <v>1.1391146986736902E-3</v>
      </c>
      <c r="Y105" s="40">
        <f>(SUM('Valores Correntes'!G104:G107)/SUM('Valores Correntes'!G100:G103)-1)*'PIB Nominal 2'!G101</f>
        <v>5.7640198936181337E-2</v>
      </c>
      <c r="Z105" s="40">
        <f>(SUM('Valores Correntes'!H104:H107)/SUM('Valores Correntes'!H100:H103)-1)*'PIB Nominal 2'!H101</f>
        <v>1.8710801914213888E-2</v>
      </c>
      <c r="AA105" s="40">
        <f>(SUM('Valores Correntes'!I104:I107)/SUM('Valores Correntes'!I100:I103)-1)*'PIB Nominal 2'!I101</f>
        <v>5.3467951332118839E-3</v>
      </c>
      <c r="AB105" s="40">
        <f>(SUM('Valores Correntes'!J104:J107)/SUM('Valores Correntes'!J100:J103)-1)*'PIB Nominal 2'!J101</f>
        <v>3.4265364648259221E-3</v>
      </c>
      <c r="AC105" s="40">
        <f>(SUM('Valores Correntes'!K104:K107)/SUM('Valores Correntes'!K100:K103)-1)*'PIB Nominal 2'!K101</f>
        <v>-5.3546060637383909E-3</v>
      </c>
      <c r="AD105" s="40">
        <f>(SUM('Valores Correntes'!L104:L107)/SUM('Valores Correntes'!L100:L103)-1)*'PIB Nominal 2'!L101</f>
        <v>5.7894188003474829E-3</v>
      </c>
      <c r="AE105" s="40">
        <f>(SUM('Valores Correntes'!M104:M107)/SUM('Valores Correntes'!M100:M103)-1)*'PIB Nominal 2'!M101</f>
        <v>1.0929288737717367E-2</v>
      </c>
      <c r="AF105" s="40">
        <f>(SUM('Valores Correntes'!N104:N107)/SUM('Valores Correntes'!N100:N103)-1)*'PIB Nominal 2'!N101</f>
        <v>8.9772029984188581E-3</v>
      </c>
      <c r="AG105" s="40">
        <f>(SUM('Valores Correntes'!O104:O107)/SUM('Valores Correntes'!O100:O103)-1)*'PIB Nominal 2'!O101</f>
        <v>4.7825437984997041E-2</v>
      </c>
      <c r="AH105" s="40">
        <f>(SUM('Valores Correntes'!P104:P107)/SUM('Valores Correntes'!P100:P103)-1)*'PIB Nominal 2'!P101</f>
        <v>0.12986738624236069</v>
      </c>
      <c r="AI105" s="40">
        <f>(SUM('Valores Correntes'!Q104:Q107)/SUM('Valores Correntes'!Q100:Q103)-1)*'PIB Nominal 2'!Q101</f>
        <v>3.620299399374103E-2</v>
      </c>
      <c r="AJ105" s="39">
        <f>SUM('Valores Correntes'!R104:R107)/SUM('Valores Correntes'!R100:R103)-1</f>
        <v>0.16607038023610166</v>
      </c>
      <c r="AL105" s="41">
        <f t="shared" si="1"/>
        <v>0</v>
      </c>
    </row>
    <row r="106" spans="1:38" x14ac:dyDescent="0.3">
      <c r="A106" t="s">
        <v>16</v>
      </c>
      <c r="B106" s="40">
        <v>6.558762612073811E-2</v>
      </c>
      <c r="C106" s="40">
        <v>4.7143842168636423E-2</v>
      </c>
      <c r="D106" s="40">
        <v>0.11904373011691177</v>
      </c>
      <c r="E106" s="40">
        <v>2.4520474707310506E-2</v>
      </c>
      <c r="F106" s="40">
        <v>3.0526704960801329E-2</v>
      </c>
      <c r="G106" s="40">
        <v>0.22123475195366005</v>
      </c>
      <c r="H106" s="40">
        <v>0.10715565727974363</v>
      </c>
      <c r="I106" s="40">
        <v>3.3736929590282252E-2</v>
      </c>
      <c r="J106" s="40">
        <v>2.9352733234432733E-2</v>
      </c>
      <c r="K106" s="40">
        <v>4.9605077245739336E-2</v>
      </c>
      <c r="L106" s="40">
        <v>7.7613623921084243E-2</v>
      </c>
      <c r="M106" s="40">
        <v>0.13641274184884922</v>
      </c>
      <c r="N106" s="40">
        <v>0.1352570787637617</v>
      </c>
      <c r="O106" s="40">
        <v>0.56913384188389315</v>
      </c>
      <c r="P106" s="40">
        <v>0.8559562199582913</v>
      </c>
      <c r="Q106" s="40">
        <v>0.14404378004170865</v>
      </c>
      <c r="S106" t="s">
        <v>16</v>
      </c>
      <c r="T106" s="40">
        <f>(SUM('Valores Correntes'!B105:B108)/SUM('Valores Correntes'!B101:B104)-1)*'PIB Nominal 2'!B102</f>
        <v>2.0561404233725312E-2</v>
      </c>
      <c r="U106" s="40">
        <f>(SUM('Valores Correntes'!C105:C108)/SUM('Valores Correntes'!C101:C104)-1)*'PIB Nominal 2'!C102</f>
        <v>3.0389519973914321E-2</v>
      </c>
      <c r="V106" s="40">
        <f>(SUM('Valores Correntes'!D105:D108)/SUM('Valores Correntes'!D101:D104)-1)*'PIB Nominal 2'!D102</f>
        <v>3.4055679957825144E-2</v>
      </c>
      <c r="W106" s="40">
        <f>(SUM('Valores Correntes'!E105:E108)/SUM('Valores Correntes'!E101:E104)-1)*'PIB Nominal 2'!E102</f>
        <v>1.5598723515429856E-3</v>
      </c>
      <c r="X106" s="40">
        <f>(SUM('Valores Correntes'!F105:F108)/SUM('Valores Correntes'!F101:F104)-1)*'PIB Nominal 2'!F102</f>
        <v>9.4485947117772633E-4</v>
      </c>
      <c r="Y106" s="40">
        <f>(SUM('Valores Correntes'!G105:G108)/SUM('Valores Correntes'!G101:G104)-1)*'PIB Nominal 2'!G102</f>
        <v>6.6949931754460207E-2</v>
      </c>
      <c r="Z106" s="40">
        <f>(SUM('Valores Correntes'!H105:H108)/SUM('Valores Correntes'!H101:H104)-1)*'PIB Nominal 2'!H102</f>
        <v>1.8444603503975556E-2</v>
      </c>
      <c r="AA106" s="40">
        <f>(SUM('Valores Correntes'!I105:I108)/SUM('Valores Correntes'!I101:I104)-1)*'PIB Nominal 2'!I102</f>
        <v>4.0479147811533136E-3</v>
      </c>
      <c r="AB106" s="40">
        <f>(SUM('Valores Correntes'!J105:J108)/SUM('Valores Correntes'!J101:J104)-1)*'PIB Nominal 2'!J102</f>
        <v>3.5425003437248351E-3</v>
      </c>
      <c r="AC106" s="40">
        <f>(SUM('Valores Correntes'!K105:K108)/SUM('Valores Correntes'!K101:K104)-1)*'PIB Nominal 2'!K102</f>
        <v>-9.8586035739301457E-4</v>
      </c>
      <c r="AD106" s="40">
        <f>(SUM('Valores Correntes'!L105:L108)/SUM('Valores Correntes'!L101:L104)-1)*'PIB Nominal 2'!L102</f>
        <v>5.7101578334436895E-3</v>
      </c>
      <c r="AE106" s="40">
        <f>(SUM('Valores Correntes'!M105:M108)/SUM('Valores Correntes'!M101:M104)-1)*'PIB Nominal 2'!M102</f>
        <v>1.9319551312663299E-2</v>
      </c>
      <c r="AF106" s="40">
        <f>(SUM('Valores Correntes'!N105:N108)/SUM('Valores Correntes'!N101:N104)-1)*'PIB Nominal 2'!N102</f>
        <v>9.469095412109033E-3</v>
      </c>
      <c r="AG106" s="40">
        <f>(SUM('Valores Correntes'!O105:O108)/SUM('Valores Correntes'!O101:O104)-1)*'PIB Nominal 2'!O102</f>
        <v>5.954796282967683E-2</v>
      </c>
      <c r="AH106" s="40">
        <f>(SUM('Valores Correntes'!P105:P108)/SUM('Valores Correntes'!P101:P104)-1)*'PIB Nominal 2'!P102</f>
        <v>0.14705929881786231</v>
      </c>
      <c r="AI106" s="40">
        <f>(SUM('Valores Correntes'!Q105:Q108)/SUM('Valores Correntes'!Q101:Q104)-1)*'PIB Nominal 2'!Q102</f>
        <v>3.7253352509471337E-2</v>
      </c>
      <c r="AJ106" s="39">
        <f>SUM('Valores Correntes'!R105:R108)/SUM('Valores Correntes'!R101:R104)-1</f>
        <v>0.18431265132733365</v>
      </c>
      <c r="AL106" s="41">
        <f t="shared" si="1"/>
        <v>0</v>
      </c>
    </row>
    <row r="107" spans="1:38" x14ac:dyDescent="0.3">
      <c r="A107" t="s">
        <v>15</v>
      </c>
      <c r="B107" s="40">
        <v>5.639505719247026E-2</v>
      </c>
      <c r="C107" s="40">
        <v>4.8422976945192785E-2</v>
      </c>
      <c r="D107" s="40">
        <v>0.12118731424432205</v>
      </c>
      <c r="E107" s="40">
        <v>2.5206711940503938E-2</v>
      </c>
      <c r="F107" s="40">
        <v>2.9831216211111317E-2</v>
      </c>
      <c r="G107" s="40">
        <v>0.22464821934113008</v>
      </c>
      <c r="H107" s="40">
        <v>0.1088919939654341</v>
      </c>
      <c r="I107" s="40">
        <v>3.2862966148085843E-2</v>
      </c>
      <c r="J107" s="40">
        <v>2.9261521882018967E-2</v>
      </c>
      <c r="K107" s="40">
        <v>5.1543398833722234E-2</v>
      </c>
      <c r="L107" s="40">
        <v>7.7658625206110332E-2</v>
      </c>
      <c r="M107" s="40">
        <v>0.13852611262733514</v>
      </c>
      <c r="N107" s="40">
        <v>0.13492461133049205</v>
      </c>
      <c r="O107" s="40">
        <v>0.57366922999319869</v>
      </c>
      <c r="P107" s="40">
        <v>0.85471250652679898</v>
      </c>
      <c r="Q107" s="40">
        <v>0.145287493473201</v>
      </c>
      <c r="S107" t="s">
        <v>15</v>
      </c>
      <c r="T107" s="40">
        <f>(SUM('Valores Correntes'!B106:B109)/SUM('Valores Correntes'!B102:B105)-1)*'PIB Nominal 2'!B103</f>
        <v>-4.1194164434849951E-3</v>
      </c>
      <c r="U107" s="40">
        <f>(SUM('Valores Correntes'!C106:C109)/SUM('Valores Correntes'!C102:C105)-1)*'PIB Nominal 2'!C103</f>
        <v>2.7547682422244382E-2</v>
      </c>
      <c r="V107" s="40">
        <f>(SUM('Valores Correntes'!D106:D109)/SUM('Valores Correntes'!D102:D105)-1)*'PIB Nominal 2'!D103</f>
        <v>3.0999625382668393E-2</v>
      </c>
      <c r="W107" s="40">
        <f>(SUM('Valores Correntes'!E106:E109)/SUM('Valores Correntes'!E102:E105)-1)*'PIB Nominal 2'!E103</f>
        <v>2.7094658326850428E-3</v>
      </c>
      <c r="X107" s="40">
        <f>(SUM('Valores Correntes'!F106:F109)/SUM('Valores Correntes'!F102:F105)-1)*'PIB Nominal 2'!F103</f>
        <v>3.4738535826854083E-4</v>
      </c>
      <c r="Y107" s="40">
        <f>(SUM('Valores Correntes'!G106:G109)/SUM('Valores Correntes'!G102:G105)-1)*'PIB Nominal 2'!G103</f>
        <v>6.1604158995866354E-2</v>
      </c>
      <c r="Z107" s="40">
        <f>(SUM('Valores Correntes'!H106:H109)/SUM('Valores Correntes'!H102:H105)-1)*'PIB Nominal 2'!H103</f>
        <v>1.9469223665806452E-2</v>
      </c>
      <c r="AA107" s="40">
        <f>(SUM('Valores Correntes'!I106:I109)/SUM('Valores Correntes'!I102:I105)-1)*'PIB Nominal 2'!I103</f>
        <v>2.4210026116630191E-3</v>
      </c>
      <c r="AB107" s="40">
        <f>(SUM('Valores Correntes'!J106:J109)/SUM('Valores Correntes'!J102:J105)-1)*'PIB Nominal 2'!J103</f>
        <v>3.3136778255619974E-3</v>
      </c>
      <c r="AC107" s="40">
        <f>(SUM('Valores Correntes'!K106:K109)/SUM('Valores Correntes'!K102:K105)-1)*'PIB Nominal 2'!K103</f>
        <v>3.1350584674031835E-3</v>
      </c>
      <c r="AD107" s="40">
        <f>(SUM('Valores Correntes'!L106:L109)/SUM('Valores Correntes'!L102:L105)-1)*'PIB Nominal 2'!L103</f>
        <v>5.7675223231142955E-3</v>
      </c>
      <c r="AE107" s="40">
        <f>(SUM('Valores Correntes'!M106:M109)/SUM('Valores Correntes'!M102:M105)-1)*'PIB Nominal 2'!M103</f>
        <v>2.4736760705557165E-2</v>
      </c>
      <c r="AF107" s="40">
        <f>(SUM('Valores Correntes'!N106:N109)/SUM('Valores Correntes'!N102:N105)-1)*'PIB Nominal 2'!N103</f>
        <v>1.0093456400064114E-2</v>
      </c>
      <c r="AG107" s="40">
        <f>(SUM('Valores Correntes'!O106:O109)/SUM('Valores Correntes'!O102:O105)-1)*'PIB Nominal 2'!O103</f>
        <v>6.8936701999170111E-2</v>
      </c>
      <c r="AH107" s="40">
        <f>(SUM('Valores Correntes'!P106:P109)/SUM('Valores Correntes'!P102:P105)-1)*'PIB Nominal 2'!P103</f>
        <v>0.12642144455155166</v>
      </c>
      <c r="AI107" s="40">
        <f>(SUM('Valores Correntes'!Q106:Q109)/SUM('Valores Correntes'!Q102:Q105)-1)*'PIB Nominal 2'!Q103</f>
        <v>3.5239682015242982E-2</v>
      </c>
      <c r="AJ107" s="39">
        <f>SUM('Valores Correntes'!R106:R109)/SUM('Valores Correntes'!R102:R105)-1</f>
        <v>0.16166112656679466</v>
      </c>
      <c r="AL107" s="41">
        <f t="shared" si="1"/>
        <v>0</v>
      </c>
    </row>
    <row r="108" spans="1:38" x14ac:dyDescent="0.3">
      <c r="A108" t="s">
        <v>14</v>
      </c>
      <c r="B108" s="40">
        <v>5.3836442305058664E-2</v>
      </c>
      <c r="C108" s="40">
        <v>4.8220902361643982E-2</v>
      </c>
      <c r="D108" s="40">
        <v>0.12570610361746312</v>
      </c>
      <c r="E108" s="40">
        <v>2.4528618326202133E-2</v>
      </c>
      <c r="F108" s="40">
        <v>2.9504482703838382E-2</v>
      </c>
      <c r="G108" s="40">
        <v>0.22796010700914762</v>
      </c>
      <c r="H108" s="40">
        <v>0.10996867513678076</v>
      </c>
      <c r="I108" s="40">
        <v>3.0931728179503865E-2</v>
      </c>
      <c r="J108" s="40">
        <v>2.8798442765749339E-2</v>
      </c>
      <c r="K108" s="40">
        <v>5.4333298736902409E-2</v>
      </c>
      <c r="L108" s="40">
        <v>7.6748392772732127E-2</v>
      </c>
      <c r="M108" s="40">
        <v>0.13953332269236263</v>
      </c>
      <c r="N108" s="40">
        <v>0.13378017016930807</v>
      </c>
      <c r="O108" s="40">
        <v>0.57409403045333918</v>
      </c>
      <c r="P108" s="40">
        <v>0.85589057976754546</v>
      </c>
      <c r="Q108" s="40">
        <v>0.14410942023245443</v>
      </c>
      <c r="S108" t="s">
        <v>14</v>
      </c>
      <c r="T108" s="40">
        <f>(SUM('Valores Correntes'!B107:B110)/SUM('Valores Correntes'!B103:B106)-1)*'PIB Nominal 2'!B104</f>
        <v>-9.550067175541176E-3</v>
      </c>
      <c r="U108" s="40">
        <f>(SUM('Valores Correntes'!C107:C110)/SUM('Valores Correntes'!C103:C106)-1)*'PIB Nominal 2'!C104</f>
        <v>1.9010003099327984E-2</v>
      </c>
      <c r="V108" s="40">
        <f>(SUM('Valores Correntes'!D107:D110)/SUM('Valores Correntes'!D103:D106)-1)*'PIB Nominal 2'!D104</f>
        <v>3.0044209451005659E-2</v>
      </c>
      <c r="W108" s="40">
        <f>(SUM('Valores Correntes'!E107:E110)/SUM('Valores Correntes'!E103:E106)-1)*'PIB Nominal 2'!E104</f>
        <v>2.5585907553833023E-3</v>
      </c>
      <c r="X108" s="40">
        <f>(SUM('Valores Correntes'!F107:F110)/SUM('Valores Correntes'!F103:F106)-1)*'PIB Nominal 2'!F104</f>
        <v>9.1565157657388994E-4</v>
      </c>
      <c r="Y108" s="40">
        <f>(SUM('Valores Correntes'!G107:G110)/SUM('Valores Correntes'!G103:G106)-1)*'PIB Nominal 2'!G104</f>
        <v>5.2528454882290861E-2</v>
      </c>
      <c r="Z108" s="40">
        <f>(SUM('Valores Correntes'!H107:H110)/SUM('Valores Correntes'!H103:H106)-1)*'PIB Nominal 2'!H104</f>
        <v>1.6615258248310415E-2</v>
      </c>
      <c r="AA108" s="40">
        <f>(SUM('Valores Correntes'!I107:I110)/SUM('Valores Correntes'!I103:I106)-1)*'PIB Nominal 2'!I104</f>
        <v>-4.6672357109898505E-4</v>
      </c>
      <c r="AB108" s="40">
        <f>(SUM('Valores Correntes'!J107:J110)/SUM('Valores Correntes'!J103:J106)-1)*'PIB Nominal 2'!J104</f>
        <v>2.8778270815245648E-3</v>
      </c>
      <c r="AC108" s="40">
        <f>(SUM('Valores Correntes'!K107:K110)/SUM('Valores Correntes'!K103:K106)-1)*'PIB Nominal 2'!K104</f>
        <v>9.5664013688665384E-3</v>
      </c>
      <c r="AD108" s="40">
        <f>(SUM('Valores Correntes'!L107:L110)/SUM('Valores Correntes'!L103:L106)-1)*'PIB Nominal 2'!L104</f>
        <v>6.0837126146687428E-3</v>
      </c>
      <c r="AE108" s="40">
        <f>(SUM('Valores Correntes'!M107:M110)/SUM('Valores Correntes'!M103:M106)-1)*'PIB Nominal 2'!M104</f>
        <v>2.4908767799587297E-2</v>
      </c>
      <c r="AF108" s="40">
        <f>(SUM('Valores Correntes'!N107:N110)/SUM('Valores Correntes'!N103:N106)-1)*'PIB Nominal 2'!N104</f>
        <v>1.1183491282233022E-2</v>
      </c>
      <c r="AG108" s="40">
        <f>(SUM('Valores Correntes'!O107:O110)/SUM('Valores Correntes'!O103:O106)-1)*'PIB Nominal 2'!O104</f>
        <v>7.0768734824091531E-2</v>
      </c>
      <c r="AH108" s="40">
        <f>(SUM('Valores Correntes'!P107:P110)/SUM('Valores Correntes'!P103:P106)-1)*'PIB Nominal 2'!P104</f>
        <v>0.11374712253084106</v>
      </c>
      <c r="AI108" s="40">
        <f>(SUM('Valores Correntes'!Q107:Q110)/SUM('Valores Correntes'!Q103:Q106)-1)*'PIB Nominal 2'!Q104</f>
        <v>2.2765390936715035E-2</v>
      </c>
      <c r="AJ108" s="39">
        <f>SUM('Valores Correntes'!R107:R110)/SUM('Valores Correntes'!R103:R106)-1</f>
        <v>0.13651251346755622</v>
      </c>
      <c r="AL108" s="41">
        <f t="shared" si="1"/>
        <v>0</v>
      </c>
    </row>
    <row r="109" spans="1:38" x14ac:dyDescent="0.3">
      <c r="A109" t="s">
        <v>13</v>
      </c>
      <c r="B109" s="40">
        <v>5.6121592337423809E-2</v>
      </c>
      <c r="C109" s="40">
        <v>4.7722005138744257E-2</v>
      </c>
      <c r="D109" s="40">
        <v>0.12834058364517445</v>
      </c>
      <c r="E109" s="40">
        <v>2.1939954127562226E-2</v>
      </c>
      <c r="F109" s="40">
        <v>2.9112672977473629E-2</v>
      </c>
      <c r="G109" s="40">
        <v>0.22711521588895459</v>
      </c>
      <c r="H109" s="40">
        <v>0.11075861016611614</v>
      </c>
      <c r="I109" s="40">
        <v>2.9152889265886314E-2</v>
      </c>
      <c r="J109" s="40">
        <v>2.8872208600876127E-2</v>
      </c>
      <c r="K109" s="40">
        <v>5.7480261052604072E-2</v>
      </c>
      <c r="L109" s="40">
        <v>7.6461902381270833E-2</v>
      </c>
      <c r="M109" s="40">
        <v>0.14033723072080698</v>
      </c>
      <c r="N109" s="40">
        <v>0.13386384440410473</v>
      </c>
      <c r="O109" s="40">
        <v>0.57692694659166521</v>
      </c>
      <c r="P109" s="40">
        <v>0.86016375481804364</v>
      </c>
      <c r="Q109" s="40">
        <v>0.13983624518195639</v>
      </c>
      <c r="S109" t="s">
        <v>13</v>
      </c>
      <c r="T109" s="40">
        <f>(SUM('Valores Correntes'!B108:B111)/SUM('Valores Correntes'!B104:B107)-1)*'PIB Nominal 2'!B105</f>
        <v>-5.429155353301243E-3</v>
      </c>
      <c r="U109" s="40">
        <f>(SUM('Valores Correntes'!C108:C111)/SUM('Valores Correntes'!C104:C107)-1)*'PIB Nominal 2'!C105</f>
        <v>1.0576091872515694E-2</v>
      </c>
      <c r="V109" s="40">
        <f>(SUM('Valores Correntes'!D108:D111)/SUM('Valores Correntes'!D104:D107)-1)*'PIB Nominal 2'!D105</f>
        <v>2.8272631043020791E-2</v>
      </c>
      <c r="W109" s="40">
        <f>(SUM('Valores Correntes'!E108:E111)/SUM('Valores Correntes'!E104:E107)-1)*'PIB Nominal 2'!E105</f>
        <v>-1.2486491053427092E-4</v>
      </c>
      <c r="X109" s="40">
        <f>(SUM('Valores Correntes'!F108:F111)/SUM('Valores Correntes'!F104:F107)-1)*'PIB Nominal 2'!F105</f>
        <v>1.3618729595156964E-3</v>
      </c>
      <c r="Y109" s="40">
        <f>(SUM('Valores Correntes'!G108:G111)/SUM('Valores Correntes'!G104:G107)-1)*'PIB Nominal 2'!G105</f>
        <v>4.0085730964517931E-2</v>
      </c>
      <c r="Z109" s="40">
        <f>(SUM('Valores Correntes'!H108:H111)/SUM('Valores Correntes'!H104:H107)-1)*'PIB Nominal 2'!H105</f>
        <v>1.6267688945713149E-2</v>
      </c>
      <c r="AA109" s="40">
        <f>(SUM('Valores Correntes'!I108:I111)/SUM('Valores Correntes'!I104:I107)-1)*'PIB Nominal 2'!I105</f>
        <v>-2.4401427237121034E-3</v>
      </c>
      <c r="AB109" s="40">
        <f>(SUM('Valores Correntes'!J108:J111)/SUM('Valores Correntes'!J104:J107)-1)*'PIB Nominal 2'!J105</f>
        <v>2.976402337366354E-3</v>
      </c>
      <c r="AC109" s="40">
        <f>(SUM('Valores Correntes'!K108:K111)/SUM('Valores Correntes'!K104:K107)-1)*'PIB Nominal 2'!K105</f>
        <v>1.5470356277277263E-2</v>
      </c>
      <c r="AD109" s="40">
        <f>(SUM('Valores Correntes'!L108:L111)/SUM('Valores Correntes'!L104:L107)-1)*'PIB Nominal 2'!L105</f>
        <v>7.0537350213841317E-3</v>
      </c>
      <c r="AE109" s="40">
        <f>(SUM('Valores Correntes'!M108:M111)/SUM('Valores Correntes'!M104:M107)-1)*'PIB Nominal 2'!M105</f>
        <v>2.2848954961786495E-2</v>
      </c>
      <c r="AF109" s="40">
        <f>(SUM('Valores Correntes'!N108:N111)/SUM('Valores Correntes'!N104:N107)-1)*'PIB Nominal 2'!N105</f>
        <v>1.3034321990255863E-2</v>
      </c>
      <c r="AG109" s="40">
        <f>(SUM('Valores Correntes'!O108:O111)/SUM('Valores Correntes'!O104:O107)-1)*'PIB Nominal 2'!O105</f>
        <v>7.5211316810071135E-2</v>
      </c>
      <c r="AH109" s="40">
        <f>(SUM('Valores Correntes'!P108:P111)/SUM('Valores Correntes'!P104:P107)-1)*'PIB Nominal 2'!P105</f>
        <v>0.10986789242128769</v>
      </c>
      <c r="AI109" s="40">
        <f>(SUM('Valores Correntes'!Q108:Q111)/SUM('Valores Correntes'!Q104:Q107)-1)*'PIB Nominal 2'!Q105</f>
        <v>1.3882203929227663E-2</v>
      </c>
      <c r="AJ109" s="39">
        <f>SUM('Valores Correntes'!R108:R111)/SUM('Valores Correntes'!R104:R107)-1</f>
        <v>0.12375009635051559</v>
      </c>
      <c r="AL109" s="41">
        <f t="shared" si="1"/>
        <v>1.1102230246251565E-16</v>
      </c>
    </row>
    <row r="110" spans="1:38" x14ac:dyDescent="0.3">
      <c r="A110" t="s">
        <v>12</v>
      </c>
      <c r="B110" s="40">
        <v>5.7674749084221585E-2</v>
      </c>
      <c r="C110" s="40">
        <v>4.7290891451986367E-2</v>
      </c>
      <c r="D110" s="40">
        <v>0.1307408162781343</v>
      </c>
      <c r="E110" s="40">
        <v>2.0991368284032669E-2</v>
      </c>
      <c r="F110" s="40">
        <v>2.9171492507292361E-2</v>
      </c>
      <c r="G110" s="40">
        <v>0.22819456852144568</v>
      </c>
      <c r="H110" s="40">
        <v>0.11089117319790336</v>
      </c>
      <c r="I110" s="40">
        <v>2.7717312845913219E-2</v>
      </c>
      <c r="J110" s="40">
        <v>2.8888318986281646E-2</v>
      </c>
      <c r="K110" s="40">
        <v>6.0455865683506187E-2</v>
      </c>
      <c r="L110" s="40">
        <v>7.6408624172129305E-2</v>
      </c>
      <c r="M110" s="40">
        <v>0.14100670444525676</v>
      </c>
      <c r="N110" s="40">
        <v>0.13550431141586991</v>
      </c>
      <c r="O110" s="40">
        <v>0.58087231074686041</v>
      </c>
      <c r="P110" s="40">
        <v>0.86674162835252766</v>
      </c>
      <c r="Q110" s="40">
        <v>0.13325837164747242</v>
      </c>
      <c r="S110" t="s">
        <v>12</v>
      </c>
      <c r="T110" s="40">
        <f>(SUM('Valores Correntes'!B109:B112)/SUM('Valores Correntes'!B105:B108)-1)*'PIB Nominal 2'!B106</f>
        <v>-1.0810056782602595E-3</v>
      </c>
      <c r="U110" s="40">
        <f>(SUM('Valores Correntes'!C109:C112)/SUM('Valores Correntes'!C105:C108)-1)*'PIB Nominal 2'!C106</f>
        <v>5.7488991734194203E-3</v>
      </c>
      <c r="V110" s="40">
        <f>(SUM('Valores Correntes'!D109:D112)/SUM('Valores Correntes'!D105:D108)-1)*'PIB Nominal 2'!D106</f>
        <v>2.7184009854315579E-2</v>
      </c>
      <c r="W110" s="40">
        <f>(SUM('Valores Correntes'!E109:E112)/SUM('Valores Correntes'!E105:E108)-1)*'PIB Nominal 2'!E106</f>
        <v>-1.0425706337441614E-3</v>
      </c>
      <c r="X110" s="40">
        <f>(SUM('Valores Correntes'!F109:F112)/SUM('Valores Correntes'!F105:F108)-1)*'PIB Nominal 2'!F106</f>
        <v>2.1003012210651251E-3</v>
      </c>
      <c r="Y110" s="40">
        <f>(SUM('Valores Correntes'!G109:G112)/SUM('Valores Correntes'!G105:G108)-1)*'PIB Nominal 2'!G106</f>
        <v>3.3990639615055974E-2</v>
      </c>
      <c r="Z110" s="40">
        <f>(SUM('Valores Correntes'!H109:H112)/SUM('Valores Correntes'!H105:H108)-1)*'PIB Nominal 2'!H106</f>
        <v>1.687114705801758E-2</v>
      </c>
      <c r="AA110" s="40">
        <f>(SUM('Valores Correntes'!I109:I112)/SUM('Valores Correntes'!I105:I108)-1)*'PIB Nominal 2'!I106</f>
        <v>-2.7363581473823098E-3</v>
      </c>
      <c r="AB110" s="40">
        <f>(SUM('Valores Correntes'!J109:J112)/SUM('Valores Correntes'!J105:J108)-1)*'PIB Nominal 2'!J106</f>
        <v>2.9575560630217316E-3</v>
      </c>
      <c r="AC110" s="40">
        <f>(SUM('Valores Correntes'!K109:K112)/SUM('Valores Correntes'!K105:K108)-1)*'PIB Nominal 2'!K106</f>
        <v>1.8012097394631083E-2</v>
      </c>
      <c r="AD110" s="40">
        <f>(SUM('Valores Correntes'!L109:L112)/SUM('Valores Correntes'!L105:L108)-1)*'PIB Nominal 2'!L106</f>
        <v>7.8459956917542647E-3</v>
      </c>
      <c r="AE110" s="40">
        <f>(SUM('Valores Correntes'!M109:M112)/SUM('Valores Correntes'!M105:M108)-1)*'PIB Nominal 2'!M106</f>
        <v>2.1296933666379653E-2</v>
      </c>
      <c r="AF110" s="40">
        <f>(SUM('Valores Correntes'!N109:N112)/SUM('Valores Correntes'!N105:N108)-1)*'PIB Nominal 2'!N106</f>
        <v>1.6298416901396613E-2</v>
      </c>
      <c r="AG110" s="40">
        <f>(SUM('Valores Correntes'!O109:O112)/SUM('Valores Correntes'!O105:O108)-1)*'PIB Nominal 2'!O106</f>
        <v>8.054578862781861E-2</v>
      </c>
      <c r="AH110" s="40">
        <f>(SUM('Valores Correntes'!P109:P112)/SUM('Valores Correntes'!P105:P108)-1)*'PIB Nominal 2'!P106</f>
        <v>0.11345542256461434</v>
      </c>
      <c r="AI110" s="40">
        <f>(SUM('Valores Correntes'!Q109:Q112)/SUM('Valores Correntes'!Q105:Q108)-1)*'PIB Nominal 2'!Q106</f>
        <v>4.9997327110468861E-3</v>
      </c>
      <c r="AJ110" s="39">
        <f>SUM('Valores Correntes'!R109:R112)/SUM('Valores Correntes'!R105:R108)-1</f>
        <v>0.11845515527566097</v>
      </c>
      <c r="AL110" s="41">
        <f t="shared" si="1"/>
        <v>-2.3592239273284576E-16</v>
      </c>
    </row>
    <row r="111" spans="1:38" x14ac:dyDescent="0.3">
      <c r="A111" t="s">
        <v>11</v>
      </c>
      <c r="B111" s="40">
        <v>5.8738114054825728E-2</v>
      </c>
      <c r="C111" s="40">
        <v>4.5934183039951705E-2</v>
      </c>
      <c r="D111" s="40">
        <v>0.13383258471793349</v>
      </c>
      <c r="E111" s="40">
        <v>2.0160353511396535E-2</v>
      </c>
      <c r="F111" s="40">
        <v>2.9150890253912834E-2</v>
      </c>
      <c r="G111" s="40">
        <v>0.22907801152319462</v>
      </c>
      <c r="H111" s="40">
        <v>0.11035481121212082</v>
      </c>
      <c r="I111" s="40">
        <v>2.7493552381153211E-2</v>
      </c>
      <c r="J111" s="40">
        <v>2.9117958349364658E-2</v>
      </c>
      <c r="K111" s="40">
        <v>6.2880666214329639E-2</v>
      </c>
      <c r="L111" s="40">
        <v>7.6186718389485597E-2</v>
      </c>
      <c r="M111" s="40">
        <v>0.14225709485390611</v>
      </c>
      <c r="N111" s="40">
        <v>0.13555453874607123</v>
      </c>
      <c r="O111" s="40">
        <v>0.5838453401464313</v>
      </c>
      <c r="P111" s="40">
        <v>0.87166146572445158</v>
      </c>
      <c r="Q111" s="40">
        <v>0.12833853427554834</v>
      </c>
      <c r="S111" t="s">
        <v>11</v>
      </c>
      <c r="T111" s="40">
        <f>(SUM('Valores Correntes'!B110:B113)/SUM('Valores Correntes'!B106:B109)-1)*'PIB Nominal 2'!B107</f>
        <v>9.8088250308309925E-3</v>
      </c>
      <c r="U111" s="40">
        <f>(SUM('Valores Correntes'!C110:C113)/SUM('Valores Correntes'!C106:C109)-1)*'PIB Nominal 2'!C107</f>
        <v>3.3495610896861964E-3</v>
      </c>
      <c r="V111" s="40">
        <f>(SUM('Valores Correntes'!D110:D113)/SUM('Valores Correntes'!D106:D109)-1)*'PIB Nominal 2'!D107</f>
        <v>2.965574258307244E-2</v>
      </c>
      <c r="W111" s="40">
        <f>(SUM('Valores Correntes'!E110:E113)/SUM('Valores Correntes'!E106:E109)-1)*'PIB Nominal 2'!E107</f>
        <v>-2.4839246851483979E-3</v>
      </c>
      <c r="X111" s="40">
        <f>(SUM('Valores Correntes'!F110:F113)/SUM('Valores Correntes'!F106:F109)-1)*'PIB Nominal 2'!F107</f>
        <v>3.0248285586112721E-3</v>
      </c>
      <c r="Y111" s="40">
        <f>(SUM('Valores Correntes'!G110:G113)/SUM('Valores Correntes'!G106:G109)-1)*'PIB Nominal 2'!G107</f>
        <v>3.3546207546221583E-2</v>
      </c>
      <c r="Z111" s="40">
        <f>(SUM('Valores Correntes'!H110:H113)/SUM('Valores Correntes'!H106:H109)-1)*'PIB Nominal 2'!H107</f>
        <v>1.5489202840486525E-2</v>
      </c>
      <c r="AA111" s="40">
        <f>(SUM('Valores Correntes'!I110:I113)/SUM('Valores Correntes'!I106:I109)-1)*'PIB Nominal 2'!I107</f>
        <v>-1.8749112363621173E-3</v>
      </c>
      <c r="AB111" s="40">
        <f>(SUM('Valores Correntes'!J110:J113)/SUM('Valores Correntes'!J106:J109)-1)*'PIB Nominal 2'!J107</f>
        <v>3.5574052518179745E-3</v>
      </c>
      <c r="AC111" s="40">
        <f>(SUM('Valores Correntes'!K110:K113)/SUM('Valores Correntes'!K106:K109)-1)*'PIB Nominal 2'!K107</f>
        <v>1.9329564780508481E-2</v>
      </c>
      <c r="AD111" s="40">
        <f>(SUM('Valores Correntes'!L110:L113)/SUM('Valores Correntes'!L106:L109)-1)*'PIB Nominal 2'!L107</f>
        <v>8.211624671667906E-3</v>
      </c>
      <c r="AE111" s="40">
        <f>(SUM('Valores Correntes'!M110:M113)/SUM('Valores Correntes'!M106:M109)-1)*'PIB Nominal 2'!M107</f>
        <v>2.1812231643410923E-2</v>
      </c>
      <c r="AF111" s="40">
        <f>(SUM('Valores Correntes'!N110:N113)/SUM('Valores Correntes'!N106:N109)-1)*'PIB Nominal 2'!N107</f>
        <v>1.7859264392898387E-2</v>
      </c>
      <c r="AG111" s="40">
        <f>(SUM('Valores Correntes'!O110:O113)/SUM('Valores Correntes'!O106:O109)-1)*'PIB Nominal 2'!O107</f>
        <v>8.4384382344428049E-2</v>
      </c>
      <c r="AH111" s="40">
        <f>(SUM('Valores Correntes'!P110:P113)/SUM('Valores Correntes'!P106:P109)-1)*'PIB Nominal 2'!P107</f>
        <v>0.12773941492148061</v>
      </c>
      <c r="AI111" s="40">
        <f>(SUM('Valores Correntes'!Q110:Q113)/SUM('Valores Correntes'!Q106:Q109)-1)*'PIB Nominal 2'!Q107</f>
        <v>-6.3679529179644454E-4</v>
      </c>
      <c r="AJ111" s="39">
        <f>SUM('Valores Correntes'!R110:R113)/SUM('Valores Correntes'!R106:R109)-1</f>
        <v>0.12710261962968428</v>
      </c>
      <c r="AL111" s="41">
        <f t="shared" si="1"/>
        <v>0</v>
      </c>
    </row>
    <row r="112" spans="1:38" x14ac:dyDescent="0.3">
      <c r="A112" t="s">
        <v>10</v>
      </c>
      <c r="B112" s="40">
        <v>6.0586390911957819E-2</v>
      </c>
      <c r="C112" s="40">
        <v>4.2109980255311208E-2</v>
      </c>
      <c r="D112" s="40">
        <v>0.13332670922493739</v>
      </c>
      <c r="E112" s="40">
        <v>2.0354435966814702E-2</v>
      </c>
      <c r="F112" s="40">
        <v>2.9500091637852419E-2</v>
      </c>
      <c r="G112" s="40">
        <v>0.22529121708491576</v>
      </c>
      <c r="H112" s="40">
        <v>0.10828441558987965</v>
      </c>
      <c r="I112" s="40">
        <v>2.8727069849297852E-2</v>
      </c>
      <c r="J112" s="40">
        <v>2.9516317649396502E-2</v>
      </c>
      <c r="K112" s="40">
        <v>6.5049605725239212E-2</v>
      </c>
      <c r="L112" s="40">
        <v>7.6467693064031936E-2</v>
      </c>
      <c r="M112" s="40">
        <v>0.1435481491180452</v>
      </c>
      <c r="N112" s="40">
        <v>0.13623741966073583</v>
      </c>
      <c r="O112" s="40">
        <v>0.5878306706566262</v>
      </c>
      <c r="P112" s="40">
        <v>0.87370827865349965</v>
      </c>
      <c r="Q112" s="40">
        <v>0.1262917213465003</v>
      </c>
      <c r="S112" t="s">
        <v>10</v>
      </c>
      <c r="T112" s="40">
        <f>(SUM('Valores Correntes'!B111:B114)/SUM('Valores Correntes'!B107:B110)-1)*'PIB Nominal 2'!B108</f>
        <v>1.3533529753063017E-2</v>
      </c>
      <c r="U112" s="40">
        <f>(SUM('Valores Correntes'!C111:C114)/SUM('Valores Correntes'!C107:C110)-1)*'PIB Nominal 2'!C108</f>
        <v>-1.3960601740488664E-3</v>
      </c>
      <c r="V112" s="40">
        <f>(SUM('Valores Correntes'!D111:D114)/SUM('Valores Correntes'!D107:D110)-1)*'PIB Nominal 2'!D108</f>
        <v>2.2548587574458389E-2</v>
      </c>
      <c r="W112" s="40">
        <f>(SUM('Valores Correntes'!E111:E114)/SUM('Valores Correntes'!E107:E110)-1)*'PIB Nominal 2'!E108</f>
        <v>-1.8951892392008994E-3</v>
      </c>
      <c r="X112" s="40">
        <f>(SUM('Valores Correntes'!F111:F114)/SUM('Valores Correntes'!F107:F110)-1)*'PIB Nominal 2'!F108</f>
        <v>3.2985992992174062E-3</v>
      </c>
      <c r="Y112" s="40">
        <f>(SUM('Valores Correntes'!G111:G114)/SUM('Valores Correntes'!G107:G110)-1)*'PIB Nominal 2'!G108</f>
        <v>2.2555937460426084E-2</v>
      </c>
      <c r="Z112" s="40">
        <f>(SUM('Valores Correntes'!H111:H114)/SUM('Valores Correntes'!H107:H110)-1)*'PIB Nominal 2'!H108</f>
        <v>1.0439851313016469E-2</v>
      </c>
      <c r="AA112" s="40">
        <f>(SUM('Valores Correntes'!I111:I114)/SUM('Valores Correntes'!I107:I110)-1)*'PIB Nominal 2'!I108</f>
        <v>1.0117803201405895E-3</v>
      </c>
      <c r="AB112" s="40">
        <f>(SUM('Valores Correntes'!J111:J114)/SUM('Valores Correntes'!J107:J110)-1)*'PIB Nominal 2'!J108</f>
        <v>4.0226820011662187E-3</v>
      </c>
      <c r="AC112" s="40">
        <f>(SUM('Valores Correntes'!K111:K114)/SUM('Valores Correntes'!K107:K110)-1)*'PIB Nominal 2'!K108</f>
        <v>1.7999613888138182E-2</v>
      </c>
      <c r="AD112" s="40">
        <f>(SUM('Valores Correntes'!L111:L114)/SUM('Valores Correntes'!L107:L110)-1)*'PIB Nominal 2'!L108</f>
        <v>8.2810382187760625E-3</v>
      </c>
      <c r="AE112" s="40">
        <f>(SUM('Valores Correntes'!M111:M114)/SUM('Valores Correntes'!M107:M110)-1)*'PIB Nominal 2'!M108</f>
        <v>2.0087256277774943E-2</v>
      </c>
      <c r="AF112" s="40">
        <f>(SUM('Valores Correntes'!N111:N114)/SUM('Valores Correntes'!N107:N110)-1)*'PIB Nominal 2'!N108</f>
        <v>1.7711130396061384E-2</v>
      </c>
      <c r="AG112" s="40">
        <f>(SUM('Valores Correntes'!O111:O114)/SUM('Valores Correntes'!O107:O110)-1)*'PIB Nominal 2'!O108</f>
        <v>7.9553352415073858E-2</v>
      </c>
      <c r="AH112" s="40">
        <f>(SUM('Valores Correntes'!P111:P114)/SUM('Valores Correntes'!P107:P110)-1)*'PIB Nominal 2'!P108</f>
        <v>0.11564281962856285</v>
      </c>
      <c r="AI112" s="40">
        <f>(SUM('Valores Correntes'!Q111:Q114)/SUM('Valores Correntes'!Q107:Q110)-1)*'PIB Nominal 2'!Q108</f>
        <v>-3.6773923427298842E-3</v>
      </c>
      <c r="AJ112" s="39">
        <f>SUM('Valores Correntes'!R111:R114)/SUM('Valores Correntes'!R107:R110)-1</f>
        <v>0.11196542728583281</v>
      </c>
      <c r="AL112" s="41">
        <f t="shared" si="1"/>
        <v>-2.6367796834847468E-16</v>
      </c>
    </row>
    <row r="113" spans="1:38" x14ac:dyDescent="0.3">
      <c r="A113" t="s">
        <v>9</v>
      </c>
      <c r="B113" s="40">
        <v>6.0702961436725392E-2</v>
      </c>
      <c r="C113" s="40">
        <v>3.7939825348355841E-2</v>
      </c>
      <c r="D113" s="40">
        <v>0.13345893598141648</v>
      </c>
      <c r="E113" s="40">
        <v>2.0943458884920767E-2</v>
      </c>
      <c r="F113" s="40">
        <v>2.9704501833308545E-2</v>
      </c>
      <c r="G113" s="40">
        <v>0.22204672204800163</v>
      </c>
      <c r="H113" s="40">
        <v>0.10655289218324916</v>
      </c>
      <c r="I113" s="40">
        <v>3.0110383393720023E-2</v>
      </c>
      <c r="J113" s="40">
        <v>2.9666483534360414E-2</v>
      </c>
      <c r="K113" s="40">
        <v>6.5721474846847622E-2</v>
      </c>
      <c r="L113" s="40">
        <v>7.7022288155827109E-2</v>
      </c>
      <c r="M113" s="40">
        <v>0.14507882896738752</v>
      </c>
      <c r="N113" s="40">
        <v>0.13679716228800151</v>
      </c>
      <c r="O113" s="40">
        <v>0.59094951336939339</v>
      </c>
      <c r="P113" s="40">
        <v>0.87369919685412045</v>
      </c>
      <c r="Q113" s="40">
        <v>0.12630080314587955</v>
      </c>
      <c r="S113" t="s">
        <v>9</v>
      </c>
      <c r="T113" s="40">
        <f>(SUM('Valores Correntes'!B112:B115)/SUM('Valores Correntes'!B108:B111)-1)*'PIB Nominal 2'!B109</f>
        <v>1.0316593374487098E-2</v>
      </c>
      <c r="U113" s="40">
        <f>(SUM('Valores Correntes'!C112:C115)/SUM('Valores Correntes'!C108:C111)-1)*'PIB Nominal 2'!C109</f>
        <v>-6.1976197922571762E-3</v>
      </c>
      <c r="V113" s="40">
        <f>(SUM('Valores Correntes'!D112:D115)/SUM('Valores Correntes'!D108:D111)-1)*'PIB Nominal 2'!D109</f>
        <v>1.7727571248549828E-2</v>
      </c>
      <c r="W113" s="40">
        <f>(SUM('Valores Correntes'!E112:E115)/SUM('Valores Correntes'!E108:E111)-1)*'PIB Nominal 2'!E109</f>
        <v>9.8224567806883163E-4</v>
      </c>
      <c r="X113" s="40">
        <f>(SUM('Valores Correntes'!F112:F115)/SUM('Valores Correntes'!F108:F111)-1)*'PIB Nominal 2'!F109</f>
        <v>3.3983143380014289E-3</v>
      </c>
      <c r="Y113" s="40">
        <f>(SUM('Valores Correntes'!G112:G115)/SUM('Valores Correntes'!G108:G111)-1)*'PIB Nominal 2'!G109</f>
        <v>1.5910511472362894E-2</v>
      </c>
      <c r="Z113" s="40">
        <f>(SUM('Valores Correntes'!H112:H115)/SUM('Valores Correntes'!H108:H111)-1)*'PIB Nominal 2'!H109</f>
        <v>5.8614141533071184E-3</v>
      </c>
      <c r="AA113" s="40">
        <f>(SUM('Valores Correntes'!I112:I115)/SUM('Valores Correntes'!I108:I111)-1)*'PIB Nominal 2'!I109</f>
        <v>3.8023273565191275E-3</v>
      </c>
      <c r="AB113" s="40">
        <f>(SUM('Valores Correntes'!J112:J115)/SUM('Valores Correntes'!J108:J111)-1)*'PIB Nominal 2'!J109</f>
        <v>3.5971684414560041E-3</v>
      </c>
      <c r="AC113" s="40">
        <f>(SUM('Valores Correntes'!K112:K115)/SUM('Valores Correntes'!K108:K111)-1)*'PIB Nominal 2'!K109</f>
        <v>1.4450587917374766E-2</v>
      </c>
      <c r="AD113" s="40">
        <f>(SUM('Valores Correntes'!L112:L115)/SUM('Valores Correntes'!L108:L111)-1)*'PIB Nominal 2'!L109</f>
        <v>7.8374623175530532E-3</v>
      </c>
      <c r="AE113" s="40">
        <f>(SUM('Valores Correntes'!M112:M115)/SUM('Valores Correntes'!M108:M111)-1)*'PIB Nominal 2'!M109</f>
        <v>1.8448666271203305E-2</v>
      </c>
      <c r="AF113" s="40">
        <f>(SUM('Valores Correntes'!N112:N115)/SUM('Valores Correntes'!N108:N111)-1)*'PIB Nominal 2'!N109</f>
        <v>1.5857932883915179E-2</v>
      </c>
      <c r="AG113" s="40">
        <f>(SUM('Valores Correntes'!O112:O115)/SUM('Valores Correntes'!O108:O111)-1)*'PIB Nominal 2'!O109</f>
        <v>6.9855559341328533E-2</v>
      </c>
      <c r="AH113" s="40">
        <f>(SUM('Valores Correntes'!P112:P115)/SUM('Valores Correntes'!P108:P111)-1)*'PIB Nominal 2'!P109</f>
        <v>9.6082664188178638E-2</v>
      </c>
      <c r="AI113" s="40">
        <f>(SUM('Valores Correntes'!Q112:Q115)/SUM('Valores Correntes'!Q108:Q111)-1)*'PIB Nominal 2'!Q109</f>
        <v>-1.6025245138777777E-3</v>
      </c>
      <c r="AJ113" s="39">
        <f>SUM('Valores Correntes'!R112:R115)/SUM('Valores Correntes'!R108:R111)-1</f>
        <v>9.4480139674300911E-2</v>
      </c>
      <c r="AL113" s="41">
        <f t="shared" si="1"/>
        <v>1.6653345369377348E-16</v>
      </c>
    </row>
    <row r="114" spans="1:38" x14ac:dyDescent="0.3">
      <c r="A114" t="s">
        <v>8</v>
      </c>
      <c r="B114" s="40">
        <v>6.023060235141546E-2</v>
      </c>
      <c r="C114" s="40">
        <v>3.6760099787056993E-2</v>
      </c>
      <c r="D114" s="40">
        <v>0.13253163622199482</v>
      </c>
      <c r="E114" s="40">
        <v>2.2170452225850772E-2</v>
      </c>
      <c r="F114" s="40">
        <v>2.9979550994845474E-2</v>
      </c>
      <c r="G114" s="40">
        <v>0.22144173922974802</v>
      </c>
      <c r="H114" s="40">
        <v>0.10467845999988068</v>
      </c>
      <c r="I114" s="40">
        <v>3.081196860301734E-2</v>
      </c>
      <c r="J114" s="40">
        <v>2.9516189152288885E-2</v>
      </c>
      <c r="K114" s="40">
        <v>6.5470366757366658E-2</v>
      </c>
      <c r="L114" s="40">
        <v>7.6663454009225404E-2</v>
      </c>
      <c r="M114" s="40">
        <v>0.14609226929141056</v>
      </c>
      <c r="N114" s="40">
        <v>0.13855665075101103</v>
      </c>
      <c r="O114" s="40">
        <v>0.59178935856420056</v>
      </c>
      <c r="P114" s="40">
        <v>0.87346170014536406</v>
      </c>
      <c r="Q114" s="40">
        <v>0.12653829985463597</v>
      </c>
      <c r="S114" t="s">
        <v>8</v>
      </c>
      <c r="T114" s="40">
        <f>(SUM('Valores Correntes'!B113:B116)/SUM('Valores Correntes'!B109:B112)-1)*'PIB Nominal 2'!B110</f>
        <v>7.7166580081090737E-3</v>
      </c>
      <c r="U114" s="40">
        <f>(SUM('Valores Correntes'!C113:C116)/SUM('Valores Correntes'!C109:C112)-1)*'PIB Nominal 2'!C110</f>
        <v>-7.3810357293887172E-3</v>
      </c>
      <c r="V114" s="40">
        <f>(SUM('Valores Correntes'!D113:D116)/SUM('Valores Correntes'!D109:D112)-1)*'PIB Nominal 2'!D110</f>
        <v>1.314667344413098E-2</v>
      </c>
      <c r="W114" s="40">
        <f>(SUM('Valores Correntes'!E113:E116)/SUM('Valores Correntes'!E109:E112)-1)*'PIB Nominal 2'!E110</f>
        <v>3.0787391086025346E-3</v>
      </c>
      <c r="X114" s="40">
        <f>(SUM('Valores Correntes'!F113:F116)/SUM('Valores Correntes'!F109:F112)-1)*'PIB Nominal 2'!F110</f>
        <v>3.3768292264210738E-3</v>
      </c>
      <c r="Y114" s="40">
        <f>(SUM('Valores Correntes'!G113:G116)/SUM('Valores Correntes'!G109:G112)-1)*'PIB Nominal 2'!G110</f>
        <v>1.2221206049765867E-2</v>
      </c>
      <c r="Z114" s="40">
        <f>(SUM('Valores Correntes'!H113:H116)/SUM('Valores Correntes'!H109:H112)-1)*'PIB Nominal 2'!H110</f>
        <v>2.7565660644881689E-3</v>
      </c>
      <c r="AA114" s="40">
        <f>(SUM('Valores Correntes'!I113:I116)/SUM('Valores Correntes'!I109:I112)-1)*'PIB Nominal 2'!I110</f>
        <v>5.7347514465945259E-3</v>
      </c>
      <c r="AB114" s="40">
        <f>(SUM('Valores Correntes'!J113:J116)/SUM('Valores Correntes'!J109:J112)-1)*'PIB Nominal 2'!J110</f>
        <v>3.1569381640679036E-3</v>
      </c>
      <c r="AC114" s="40">
        <f>(SUM('Valores Correntes'!K113:K116)/SUM('Valores Correntes'!K109:K112)-1)*'PIB Nominal 2'!K110</f>
        <v>1.0624270293492622E-2</v>
      </c>
      <c r="AD114" s="40">
        <f>(SUM('Valores Correntes'!L113:L116)/SUM('Valores Correntes'!L109:L112)-1)*'PIB Nominal 2'!L110</f>
        <v>6.8236686243516691E-3</v>
      </c>
      <c r="AE114" s="40">
        <f>(SUM('Valores Correntes'!M113:M116)/SUM('Valores Correntes'!M109:M112)-1)*'PIB Nominal 2'!M110</f>
        <v>1.7603348938220981E-2</v>
      </c>
      <c r="AF114" s="40">
        <f>(SUM('Valores Correntes'!N113:N116)/SUM('Valores Correntes'!N109:N112)-1)*'PIB Nominal 2'!N110</f>
        <v>1.4924440761407948E-2</v>
      </c>
      <c r="AG114" s="40">
        <f>(SUM('Valores Correntes'!O113:O116)/SUM('Valores Correntes'!O109:O112)-1)*'PIB Nominal 2'!O110</f>
        <v>6.1623984292623848E-2</v>
      </c>
      <c r="AH114" s="40">
        <f>(SUM('Valores Correntes'!P113:P116)/SUM('Valores Correntes'!P109:P112)-1)*'PIB Nominal 2'!P110</f>
        <v>8.1561848350498733E-2</v>
      </c>
      <c r="AI114" s="40">
        <f>(SUM('Valores Correntes'!Q113:Q116)/SUM('Valores Correntes'!Q109:Q112)-1)*'PIB Nominal 2'!Q110</f>
        <v>4.1222480960963499E-3</v>
      </c>
      <c r="AJ114" s="39">
        <f>SUM('Valores Correntes'!R113:R116)/SUM('Valores Correntes'!R109:R112)-1</f>
        <v>8.5684096446595248E-2</v>
      </c>
      <c r="AL114" s="41">
        <f t="shared" si="1"/>
        <v>1.1102230246251565E-16</v>
      </c>
    </row>
    <row r="115" spans="1:38" x14ac:dyDescent="0.3">
      <c r="A115" t="s">
        <v>7</v>
      </c>
      <c r="B115" s="40">
        <v>5.8720072998269673E-2</v>
      </c>
      <c r="C115" s="40">
        <v>3.6400769088140654E-2</v>
      </c>
      <c r="D115" s="40">
        <v>0.12930390743144285</v>
      </c>
      <c r="E115" s="40">
        <v>2.2451425455276283E-2</v>
      </c>
      <c r="F115" s="40">
        <v>3.0466803797297853E-2</v>
      </c>
      <c r="G115" s="40">
        <v>0.21862290577215762</v>
      </c>
      <c r="H115" s="40">
        <v>0.1032739415596573</v>
      </c>
      <c r="I115" s="40">
        <v>3.11587127589491E-2</v>
      </c>
      <c r="J115" s="40">
        <v>2.9636543194427392E-2</v>
      </c>
      <c r="K115" s="40">
        <v>6.487554122466696E-2</v>
      </c>
      <c r="L115" s="40">
        <v>7.6893144287855625E-2</v>
      </c>
      <c r="M115" s="40">
        <v>0.14763734376762935</v>
      </c>
      <c r="N115" s="40">
        <v>0.13913694890216347</v>
      </c>
      <c r="O115" s="40">
        <v>0.5926121756953493</v>
      </c>
      <c r="P115" s="40">
        <v>0.86995515446577654</v>
      </c>
      <c r="Q115" s="40">
        <v>0.13004484553422352</v>
      </c>
      <c r="S115" t="s">
        <v>7</v>
      </c>
      <c r="T115" s="40">
        <f>(SUM('Valores Correntes'!B114:B117)/SUM('Valores Correntes'!B110:B113)-1)*'PIB Nominal 2'!B111</f>
        <v>4.4450482912436291E-3</v>
      </c>
      <c r="U115" s="40">
        <f>(SUM('Valores Correntes'!C114:C117)/SUM('Valores Correntes'!C110:C113)-1)*'PIB Nominal 2'!C111</f>
        <v>-6.7667299803217144E-3</v>
      </c>
      <c r="V115" s="40">
        <f>(SUM('Valores Correntes'!D114:D117)/SUM('Valores Correntes'!D110:D113)-1)*'PIB Nominal 2'!D111</f>
        <v>5.2992207800385696E-3</v>
      </c>
      <c r="W115" s="40">
        <f>(SUM('Valores Correntes'!E114:E117)/SUM('Valores Correntes'!E110:E113)-1)*'PIB Nominal 2'!E111</f>
        <v>3.997519376179687E-3</v>
      </c>
      <c r="X115" s="40">
        <f>(SUM('Valores Correntes'!F114:F117)/SUM('Valores Correntes'!F110:F113)-1)*'PIB Nominal 2'!F111</f>
        <v>3.6315793889167528E-3</v>
      </c>
      <c r="Y115" s="40">
        <f>(SUM('Valores Correntes'!G114:G117)/SUM('Valores Correntes'!G110:G113)-1)*'PIB Nominal 2'!G111</f>
        <v>6.1615895648132113E-3</v>
      </c>
      <c r="Z115" s="40">
        <f>(SUM('Valores Correntes'!H114:H117)/SUM('Valores Correntes'!H110:H113)-1)*'PIB Nominal 2'!H111</f>
        <v>7.6858973928102233E-4</v>
      </c>
      <c r="AA115" s="40">
        <f>(SUM('Valores Correntes'!I114:I117)/SUM('Valores Correntes'!I110:I113)-1)*'PIB Nominal 2'!I111</f>
        <v>6.0334155911317758E-3</v>
      </c>
      <c r="AB115" s="40">
        <f>(SUM('Valores Correntes'!J114:J117)/SUM('Valores Correntes'!J110:J113)-1)*'PIB Nominal 2'!J111</f>
        <v>2.7711457409007201E-3</v>
      </c>
      <c r="AC115" s="40">
        <f>(SUM('Valores Correntes'!K114:K117)/SUM('Valores Correntes'!K110:K113)-1)*'PIB Nominal 2'!K111</f>
        <v>6.9258180795171414E-3</v>
      </c>
      <c r="AD115" s="40">
        <f>(SUM('Valores Correntes'!L114:L117)/SUM('Valores Correntes'!L110:L113)-1)*'PIB Nominal 2'!L111</f>
        <v>6.5507812553544367E-3</v>
      </c>
      <c r="AE115" s="40">
        <f>(SUM('Valores Correntes'!M114:M117)/SUM('Valores Correntes'!M110:M113)-1)*'PIB Nominal 2'!M111</f>
        <v>1.6601601726519696E-2</v>
      </c>
      <c r="AF115" s="40">
        <f>(SUM('Valores Correntes'!N114:N117)/SUM('Valores Correntes'!N110:N113)-1)*'PIB Nominal 2'!N111</f>
        <v>1.4157680294957576E-2</v>
      </c>
      <c r="AG115" s="40">
        <f>(SUM('Valores Correntes'!O114:O117)/SUM('Valores Correntes'!O110:O113)-1)*'PIB Nominal 2'!O111</f>
        <v>5.3809032427662475E-2</v>
      </c>
      <c r="AH115" s="40">
        <f>(SUM('Valores Correntes'!P114:P117)/SUM('Valores Correntes'!P110:P113)-1)*'PIB Nominal 2'!P111</f>
        <v>6.441567028371932E-2</v>
      </c>
      <c r="AI115" s="40">
        <f>(SUM('Valores Correntes'!Q114:Q117)/SUM('Valores Correntes'!Q110:Q113)-1)*'PIB Nominal 2'!Q111</f>
        <v>1.1590525211494208E-2</v>
      </c>
      <c r="AJ115" s="39">
        <f>SUM('Valores Correntes'!R114:R117)/SUM('Valores Correntes'!R110:R113)-1</f>
        <v>7.6006195495213369E-2</v>
      </c>
      <c r="AL115" s="41">
        <f t="shared" si="1"/>
        <v>-1.5265566588595902E-16</v>
      </c>
    </row>
    <row r="116" spans="1:38" x14ac:dyDescent="0.3">
      <c r="A116" t="s">
        <v>6</v>
      </c>
      <c r="B116" s="40">
        <v>5.8472312843034946E-2</v>
      </c>
      <c r="C116" s="40">
        <v>3.6765329892958415E-2</v>
      </c>
      <c r="D116" s="40">
        <v>0.12609204473445146</v>
      </c>
      <c r="E116" s="40">
        <v>2.2302573556525564E-2</v>
      </c>
      <c r="F116" s="40">
        <v>3.0870803143982054E-2</v>
      </c>
      <c r="G116" s="40">
        <v>0.21603075132791749</v>
      </c>
      <c r="H116" s="40">
        <v>0.1029828998157479</v>
      </c>
      <c r="I116" s="40">
        <v>3.0941613383274738E-2</v>
      </c>
      <c r="J116" s="40">
        <v>2.962073265701138E-2</v>
      </c>
      <c r="K116" s="40">
        <v>6.353532461479168E-2</v>
      </c>
      <c r="L116" s="40">
        <v>7.6748915728172398E-2</v>
      </c>
      <c r="M116" s="40">
        <v>0.14860218465145814</v>
      </c>
      <c r="N116" s="40">
        <v>0.13952790128295381</v>
      </c>
      <c r="O116" s="40">
        <v>0.59195957213340999</v>
      </c>
      <c r="P116" s="40">
        <v>0.86646263630436238</v>
      </c>
      <c r="Q116" s="40">
        <v>0.13353736369563765</v>
      </c>
      <c r="S116" t="s">
        <v>6</v>
      </c>
      <c r="T116" s="40">
        <f>(SUM('Valores Correntes'!B115:B118)/SUM('Valores Correntes'!B111:B114)-1)*'PIB Nominal 2'!B112</f>
        <v>2.2255053530218873E-3</v>
      </c>
      <c r="U116" s="40">
        <f>(SUM('Valores Correntes'!C115:C118)/SUM('Valores Correntes'!C111:C114)-1)*'PIB Nominal 2'!C112</f>
        <v>-2.6160732230475032E-3</v>
      </c>
      <c r="V116" s="40">
        <f>(SUM('Valores Correntes'!D115:D118)/SUM('Valores Correntes'!D111:D114)-1)*'PIB Nominal 2'!D112</f>
        <v>2.1233875577993727E-3</v>
      </c>
      <c r="W116" s="40">
        <f>(SUM('Valores Correntes'!E115:E118)/SUM('Valores Correntes'!E111:E114)-1)*'PIB Nominal 2'!E112</f>
        <v>3.6033462477369576E-3</v>
      </c>
      <c r="X116" s="40">
        <f>(SUM('Valores Correntes'!F115:F118)/SUM('Valores Correntes'!F111:F114)-1)*'PIB Nominal 2'!F112</f>
        <v>3.6618202212127656E-3</v>
      </c>
      <c r="Y116" s="40">
        <f>(SUM('Valores Correntes'!G115:G118)/SUM('Valores Correntes'!G111:G114)-1)*'PIB Nominal 2'!G112</f>
        <v>6.7724808037015792E-3</v>
      </c>
      <c r="Z116" s="40">
        <f>(SUM('Valores Correntes'!H115:H118)/SUM('Valores Correntes'!H111:H114)-1)*'PIB Nominal 2'!H112</f>
        <v>2.3414670848480174E-3</v>
      </c>
      <c r="AA116" s="40">
        <f>(SUM('Valores Correntes'!I115:I118)/SUM('Valores Correntes'!I111:I114)-1)*'PIB Nominal 2'!I112</f>
        <v>4.5109075045065344E-3</v>
      </c>
      <c r="AB116" s="40">
        <f>(SUM('Valores Correntes'!J115:J118)/SUM('Valores Correntes'!J111:J114)-1)*'PIB Nominal 2'!J112</f>
        <v>2.3027484432921346E-3</v>
      </c>
      <c r="AC116" s="40">
        <f>(SUM('Valores Correntes'!K115:K118)/SUM('Valores Correntes'!K111:K114)-1)*'PIB Nominal 2'!K112</f>
        <v>3.2010589881453248E-3</v>
      </c>
      <c r="AD116" s="40">
        <f>(SUM('Valores Correntes'!L115:L118)/SUM('Valores Correntes'!L111:L114)-1)*'PIB Nominal 2'!L112</f>
        <v>5.9772231497084915E-3</v>
      </c>
      <c r="AE116" s="40">
        <f>(SUM('Valores Correntes'!M115:M118)/SUM('Valores Correntes'!M111:M114)-1)*'PIB Nominal 2'!M112</f>
        <v>1.6082700992727954E-2</v>
      </c>
      <c r="AF116" s="40">
        <f>(SUM('Valores Correntes'!N115:N118)/SUM('Valores Correntes'!N111:N114)-1)*'PIB Nominal 2'!N112</f>
        <v>1.3645689717571734E-2</v>
      </c>
      <c r="AG116" s="40">
        <f>(SUM('Valores Correntes'!O115:O118)/SUM('Valores Correntes'!O111:O114)-1)*'PIB Nominal 2'!O112</f>
        <v>4.8061795880800229E-2</v>
      </c>
      <c r="AH116" s="40">
        <f>(SUM('Valores Correntes'!P115:P118)/SUM('Valores Correntes'!P111:P114)-1)*'PIB Nominal 2'!P112</f>
        <v>5.705978203752364E-2</v>
      </c>
      <c r="AI116" s="40">
        <f>(SUM('Valores Correntes'!Q115:Q118)/SUM('Valores Correntes'!Q111:Q114)-1)*'PIB Nominal 2'!Q112</f>
        <v>1.7156256476192983E-2</v>
      </c>
      <c r="AJ116" s="39">
        <f>SUM('Valores Correntes'!R115:R118)/SUM('Valores Correntes'!R111:R114)-1</f>
        <v>7.4216038513716498E-2</v>
      </c>
      <c r="AL116" s="41">
        <f t="shared" si="1"/>
        <v>-1.8041124150158794E-16</v>
      </c>
    </row>
    <row r="117" spans="1:38" x14ac:dyDescent="0.3">
      <c r="A117" t="s">
        <v>5</v>
      </c>
      <c r="B117" s="40">
        <v>5.8412875800677604E-2</v>
      </c>
      <c r="C117" s="40">
        <v>3.7200942430654194E-2</v>
      </c>
      <c r="D117" s="40">
        <v>0.12286449189224843</v>
      </c>
      <c r="E117" s="40">
        <v>2.2703304830226562E-2</v>
      </c>
      <c r="F117" s="40">
        <v>3.0714306347727868E-2</v>
      </c>
      <c r="G117" s="40">
        <v>0.21348304550085703</v>
      </c>
      <c r="H117" s="40">
        <v>0.10315741278189158</v>
      </c>
      <c r="I117" s="40">
        <v>3.0842548411304391E-2</v>
      </c>
      <c r="J117" s="40">
        <v>2.964411466460553E-2</v>
      </c>
      <c r="K117" s="40">
        <v>6.2952839397589222E-2</v>
      </c>
      <c r="L117" s="40">
        <v>7.6209416427487769E-2</v>
      </c>
      <c r="M117" s="40">
        <v>0.14924182848359854</v>
      </c>
      <c r="N117" s="40">
        <v>0.13924117924938215</v>
      </c>
      <c r="O117" s="40">
        <v>0.59128933941585915</v>
      </c>
      <c r="P117" s="40">
        <v>0.86318526071739377</v>
      </c>
      <c r="Q117" s="40">
        <v>0.13681473928260615</v>
      </c>
      <c r="S117" t="s">
        <v>5</v>
      </c>
      <c r="T117" s="40">
        <f>(SUM('Valores Correntes'!B116:B119)/SUM('Valores Correntes'!B112:B115)-1)*'PIB Nominal 2'!B113</f>
        <v>2.4033127816545734E-3</v>
      </c>
      <c r="U117" s="40">
        <f>(SUM('Valores Correntes'!C116:C119)/SUM('Valores Correntes'!C112:C115)-1)*'PIB Nominal 2'!C113</f>
        <v>2.2501643077226436E-3</v>
      </c>
      <c r="V117" s="40">
        <f>(SUM('Valores Correntes'!D116:D119)/SUM('Valores Correntes'!D112:D115)-1)*'PIB Nominal 2'!D113</f>
        <v>-7.2244234409740628E-4</v>
      </c>
      <c r="W117" s="40">
        <f>(SUM('Valores Correntes'!E116:E119)/SUM('Valores Correntes'!E112:E115)-1)*'PIB Nominal 2'!E113</f>
        <v>3.5840268901098111E-3</v>
      </c>
      <c r="X117" s="40">
        <f>(SUM('Valores Correntes'!F116:F119)/SUM('Valores Correntes'!F112:F115)-1)*'PIB Nominal 2'!F113</f>
        <v>3.4776589872097113E-3</v>
      </c>
      <c r="Y117" s="40">
        <f>(SUM('Valores Correntes'!G116:G119)/SUM('Valores Correntes'!G112:G115)-1)*'PIB Nominal 2'!G113</f>
        <v>8.5894078409447065E-3</v>
      </c>
      <c r="Z117" s="40">
        <f>(SUM('Valores Correntes'!H116:H119)/SUM('Valores Correntes'!H112:H115)-1)*'PIB Nominal 2'!H113</f>
        <v>4.8930842293202969E-3</v>
      </c>
      <c r="AA117" s="40">
        <f>(SUM('Valores Correntes'!I116:I119)/SUM('Valores Correntes'!I112:I115)-1)*'PIB Nominal 2'!I113</f>
        <v>3.2103235729939164E-3</v>
      </c>
      <c r="AB117" s="40">
        <f>(SUM('Valores Correntes'!J116:J119)/SUM('Valores Correntes'!J112:J115)-1)*'PIB Nominal 2'!J113</f>
        <v>2.3594970965058154E-3</v>
      </c>
      <c r="AC117" s="40">
        <f>(SUM('Valores Correntes'!K116:K119)/SUM('Valores Correntes'!K112:K115)-1)*'PIB Nominal 2'!K113</f>
        <v>2.2895431247040225E-3</v>
      </c>
      <c r="AD117" s="40">
        <f>(SUM('Valores Correntes'!L116:L119)/SUM('Valores Correntes'!L112:L115)-1)*'PIB Nominal 2'!L113</f>
        <v>5.3104555273723554E-3</v>
      </c>
      <c r="AE117" s="40">
        <f>(SUM('Valores Correntes'!M116:M119)/SUM('Valores Correntes'!M112:M115)-1)*'PIB Nominal 2'!M113</f>
        <v>1.6154385868255718E-2</v>
      </c>
      <c r="AF117" s="40">
        <f>(SUM('Valores Correntes'!N116:N119)/SUM('Valores Correntes'!N112:N115)-1)*'PIB Nominal 2'!N113</f>
        <v>1.3631864185305168E-2</v>
      </c>
      <c r="AG117" s="40">
        <f>(SUM('Valores Correntes'!O116:O119)/SUM('Valores Correntes'!O112:O115)-1)*'PIB Nominal 2'!O113</f>
        <v>4.7849153604457288E-2</v>
      </c>
      <c r="AH117" s="40">
        <f>(SUM('Valores Correntes'!P116:P119)/SUM('Valores Correntes'!P112:P115)-1)*'PIB Nominal 2'!P113</f>
        <v>5.884187422705648E-2</v>
      </c>
      <c r="AI117" s="40">
        <f>(SUM('Valores Correntes'!Q116:Q119)/SUM('Valores Correntes'!Q112:Q115)-1)*'PIB Nominal 2'!Q113</f>
        <v>2.1506822072671145E-2</v>
      </c>
      <c r="AJ117" s="39">
        <f>SUM('Valores Correntes'!R116:R119)/SUM('Valores Correntes'!R112:R115)-1</f>
        <v>8.034869629972774E-2</v>
      </c>
      <c r="AL117" s="41">
        <f t="shared" si="1"/>
        <v>0</v>
      </c>
    </row>
    <row r="118" spans="1:38" x14ac:dyDescent="0.3">
      <c r="A118" t="s">
        <v>4</v>
      </c>
      <c r="B118" s="40">
        <v>5.7522764094249168E-2</v>
      </c>
      <c r="C118" s="40">
        <v>3.6471777624216627E-2</v>
      </c>
      <c r="D118" s="40">
        <v>0.12110806515574654</v>
      </c>
      <c r="E118" s="40">
        <v>2.1342756901142984E-2</v>
      </c>
      <c r="F118" s="40">
        <v>3.0484335632781637E-2</v>
      </c>
      <c r="G118" s="40">
        <v>0.20940693531388774</v>
      </c>
      <c r="H118" s="40">
        <v>0.10404948602265486</v>
      </c>
      <c r="I118" s="40">
        <v>3.1031959166790791E-2</v>
      </c>
      <c r="J118" s="40">
        <v>2.9940028871448077E-2</v>
      </c>
      <c r="K118" s="40">
        <v>6.3214622993163147E-2</v>
      </c>
      <c r="L118" s="40">
        <v>7.5826397200362744E-2</v>
      </c>
      <c r="M118" s="40">
        <v>0.14952320582081988</v>
      </c>
      <c r="N118" s="40">
        <v>0.13812182709901089</v>
      </c>
      <c r="O118" s="40">
        <v>0.59170752717425046</v>
      </c>
      <c r="P118" s="40">
        <v>0.85863722658238728</v>
      </c>
      <c r="Q118" s="40">
        <v>0.14136277341761272</v>
      </c>
      <c r="S118" t="s">
        <v>4</v>
      </c>
      <c r="T118" s="40">
        <f>(SUM('Valores Correntes'!B117:B120)/SUM('Valores Correntes'!B113:B116)-1)*'PIB Nominal 2'!B114</f>
        <v>1.6860303578934113E-3</v>
      </c>
      <c r="U118" s="40">
        <f>(SUM('Valores Correntes'!C117:C120)/SUM('Valores Correntes'!C113:C116)-1)*'PIB Nominal 2'!C114</f>
        <v>2.4975696760134486E-3</v>
      </c>
      <c r="V118" s="40">
        <f>(SUM('Valores Correntes'!D117:D120)/SUM('Valores Correntes'!D113:D116)-1)*'PIB Nominal 2'!D114</f>
        <v>-2.1727477635544328E-3</v>
      </c>
      <c r="W118" s="40">
        <f>(SUM('Valores Correntes'!E117:E120)/SUM('Valores Correntes'!E113:E116)-1)*'PIB Nominal 2'!E114</f>
        <v>8.0256829671920208E-4</v>
      </c>
      <c r="X118" s="40">
        <f>(SUM('Valores Correntes'!F117:F120)/SUM('Valores Correntes'!F113:F116)-1)*'PIB Nominal 2'!F114</f>
        <v>2.83332652386436E-3</v>
      </c>
      <c r="Y118" s="40">
        <f>(SUM('Valores Correntes'!G117:G120)/SUM('Valores Correntes'!G113:G116)-1)*'PIB Nominal 2'!G114</f>
        <v>3.9607167330425594E-3</v>
      </c>
      <c r="Z118" s="40">
        <f>(SUM('Valores Correntes'!H117:H120)/SUM('Valores Correntes'!H113:H116)-1)*'PIB Nominal 2'!H114</f>
        <v>7.318832047863013E-3</v>
      </c>
      <c r="AA118" s="40">
        <f>(SUM('Valores Correntes'!I117:I120)/SUM('Valores Correntes'!I113:I116)-1)*'PIB Nominal 2'!I114</f>
        <v>2.5903625998489571E-3</v>
      </c>
      <c r="AB118" s="40">
        <f>(SUM('Valores Correntes'!J117:J120)/SUM('Valores Correntes'!J113:J116)-1)*'PIB Nominal 2'!J114</f>
        <v>2.7108048061757484E-3</v>
      </c>
      <c r="AC118" s="40">
        <f>(SUM('Valores Correntes'!K117:K120)/SUM('Valores Correntes'!K113:K116)-1)*'PIB Nominal 2'!K114</f>
        <v>2.5728967289305907E-3</v>
      </c>
      <c r="AD118" s="40">
        <f>(SUM('Valores Correntes'!L117:L120)/SUM('Valores Correntes'!L113:L116)-1)*'PIB Nominal 2'!L114</f>
        <v>4.9549323644294185E-3</v>
      </c>
      <c r="AE118" s="40">
        <f>(SUM('Valores Correntes'!M117:M120)/SUM('Valores Correntes'!M113:M116)-1)*'PIB Nominal 2'!M114</f>
        <v>1.4852246538134987E-2</v>
      </c>
      <c r="AF118" s="40">
        <f>(SUM('Valores Correntes'!N117:N120)/SUM('Valores Correntes'!N113:N116)-1)*'PIB Nominal 2'!N114</f>
        <v>1.0115593573268793E-2</v>
      </c>
      <c r="AG118" s="40">
        <f>(SUM('Valores Correntes'!O117:O120)/SUM('Valores Correntes'!O113:O116)-1)*'PIB Nominal 2'!O114</f>
        <v>4.5115668658651562E-2</v>
      </c>
      <c r="AH118" s="40">
        <f>(SUM('Valores Correntes'!P117:P120)/SUM('Valores Correntes'!P113:P116)-1)*'PIB Nominal 2'!P114</f>
        <v>5.0762415749587508E-2</v>
      </c>
      <c r="AI118" s="40">
        <f>(SUM('Valores Correntes'!Q117:Q120)/SUM('Valores Correntes'!Q113:Q116)-1)*'PIB Nominal 2'!Q114</f>
        <v>2.5622450037816252E-2</v>
      </c>
      <c r="AJ118" s="39">
        <f>SUM('Valores Correntes'!R117:R120)/SUM('Valores Correntes'!R113:R116)-1</f>
        <v>7.6384865787403777E-2</v>
      </c>
      <c r="AL118" s="41">
        <f t="shared" si="1"/>
        <v>0</v>
      </c>
    </row>
    <row r="119" spans="1:38" x14ac:dyDescent="0.3">
      <c r="A119" t="s">
        <v>3</v>
      </c>
      <c r="B119" s="40">
        <v>6.0835523818590781E-2</v>
      </c>
      <c r="C119" s="40">
        <v>3.6054064825334596E-2</v>
      </c>
      <c r="D119" s="40">
        <v>0.1193411941976445</v>
      </c>
      <c r="E119" s="40">
        <v>2.048450688354779E-2</v>
      </c>
      <c r="F119" s="40">
        <v>3.0693560804748408E-2</v>
      </c>
      <c r="G119" s="40">
        <v>0.20657332671127526</v>
      </c>
      <c r="H119" s="40">
        <v>0.10382632821938433</v>
      </c>
      <c r="I119" s="40">
        <v>3.0796015494991679E-2</v>
      </c>
      <c r="J119" s="40">
        <v>2.9918693595804777E-2</v>
      </c>
      <c r="K119" s="40">
        <v>6.4716118722565982E-2</v>
      </c>
      <c r="L119" s="40">
        <v>7.5316561363226259E-2</v>
      </c>
      <c r="M119" s="40">
        <v>0.14871458773929297</v>
      </c>
      <c r="N119" s="40">
        <v>0.13745541799319413</v>
      </c>
      <c r="O119" s="40">
        <v>0.59074372312846013</v>
      </c>
      <c r="P119" s="40">
        <v>0.85815257365832609</v>
      </c>
      <c r="Q119" s="40">
        <v>0.14184742634167383</v>
      </c>
      <c r="S119" t="s">
        <v>3</v>
      </c>
      <c r="T119" s="40">
        <f>(SUM('Valores Correntes'!B118:B121)/SUM('Valores Correntes'!B114:B117)-1)*'PIB Nominal 2'!B115</f>
        <v>7.1015277206931465E-3</v>
      </c>
      <c r="U119" s="40">
        <f>(SUM('Valores Correntes'!C118:C121)/SUM('Valores Correntes'!C114:C117)-1)*'PIB Nominal 2'!C115</f>
        <v>2.6082853305469818E-3</v>
      </c>
      <c r="V119" s="40">
        <f>(SUM('Valores Correntes'!D118:D121)/SUM('Valores Correntes'!D114:D117)-1)*'PIB Nominal 2'!D115</f>
        <v>-1.8151412016718561E-4</v>
      </c>
      <c r="W119" s="40">
        <f>(SUM('Valores Correntes'!E118:E121)/SUM('Valores Correntes'!E114:E117)-1)*'PIB Nominal 2'!E115</f>
        <v>-2.8800927373117031E-4</v>
      </c>
      <c r="X119" s="40">
        <f>(SUM('Valores Correntes'!F118:F121)/SUM('Valores Correntes'!F114:F117)-1)*'PIB Nominal 2'!F115</f>
        <v>2.742399923176592E-3</v>
      </c>
      <c r="Y119" s="40">
        <f>(SUM('Valores Correntes'!G118:G121)/SUM('Valores Correntes'!G114:G117)-1)*'PIB Nominal 2'!G115</f>
        <v>4.8811618598252034E-3</v>
      </c>
      <c r="Z119" s="40">
        <f>(SUM('Valores Correntes'!H118:H121)/SUM('Valores Correntes'!H114:H117)-1)*'PIB Nominal 2'!H115</f>
        <v>9.0619880289670909E-3</v>
      </c>
      <c r="AA119" s="40">
        <f>(SUM('Valores Correntes'!I118:I121)/SUM('Valores Correntes'!I114:I117)-1)*'PIB Nominal 2'!I115</f>
        <v>2.1613428337486705E-3</v>
      </c>
      <c r="AB119" s="40">
        <f>(SUM('Valores Correntes'!J118:J121)/SUM('Valores Correntes'!J114:J117)-1)*'PIB Nominal 2'!J115</f>
        <v>2.7342852341798512E-3</v>
      </c>
      <c r="AC119" s="40">
        <f>(SUM('Valores Correntes'!K118:K121)/SUM('Valores Correntes'!K114:K117)-1)*'PIB Nominal 2'!K115</f>
        <v>5.1447077887228146E-3</v>
      </c>
      <c r="AD119" s="40">
        <f>(SUM('Valores Correntes'!L118:L121)/SUM('Valores Correntes'!L114:L117)-1)*'PIB Nominal 2'!L115</f>
        <v>4.5963591864382229E-3</v>
      </c>
      <c r="AE119" s="40">
        <f>(SUM('Valores Correntes'!M118:M121)/SUM('Valores Correntes'!M114:M117)-1)*'PIB Nominal 2'!M115</f>
        <v>1.3265885149248766E-2</v>
      </c>
      <c r="AF119" s="40">
        <f>(SUM('Valores Correntes'!N118:N121)/SUM('Valores Correntes'!N114:N117)-1)*'PIB Nominal 2'!N115</f>
        <v>9.5843092033074014E-3</v>
      </c>
      <c r="AG119" s="40">
        <f>(SUM('Valores Correntes'!O118:O121)/SUM('Valores Correntes'!O114:O117)-1)*'PIB Nominal 2'!O115</f>
        <v>4.6548877424612889E-2</v>
      </c>
      <c r="AH119" s="40">
        <f>(SUM('Valores Correntes'!P118:P121)/SUM('Valores Correntes'!P114:P117)-1)*'PIB Nominal 2'!P115</f>
        <v>5.8531567005131166E-2</v>
      </c>
      <c r="AI119" s="40">
        <f>(SUM('Valores Correntes'!Q118:Q121)/SUM('Valores Correntes'!Q114:Q117)-1)*'PIB Nominal 2'!Q115</f>
        <v>2.3428389733966191E-2</v>
      </c>
      <c r="AJ119" s="39">
        <f>SUM('Valores Correntes'!R118:R121)/SUM('Valores Correntes'!R114:R117)-1</f>
        <v>8.1959956739097395E-2</v>
      </c>
      <c r="AL119" s="41">
        <f t="shared" si="1"/>
        <v>0</v>
      </c>
    </row>
    <row r="120" spans="1:38" x14ac:dyDescent="0.3">
      <c r="A120" t="s">
        <v>2</v>
      </c>
      <c r="B120" s="40">
        <v>6.3447053337190737E-2</v>
      </c>
      <c r="C120" s="40">
        <v>3.495006621072249E-2</v>
      </c>
      <c r="D120" s="40">
        <v>0.11829643835549195</v>
      </c>
      <c r="E120" s="40">
        <v>1.9969840247442545E-2</v>
      </c>
      <c r="F120" s="40">
        <v>3.0893170704121925E-2</v>
      </c>
      <c r="G120" s="40">
        <v>0.20410951551777889</v>
      </c>
      <c r="H120" s="40">
        <v>0.10307327054533617</v>
      </c>
      <c r="I120" s="40">
        <v>3.0750368488622584E-2</v>
      </c>
      <c r="J120" s="40">
        <v>3.0019161155277248E-2</v>
      </c>
      <c r="K120" s="40">
        <v>6.7481202608440968E-2</v>
      </c>
      <c r="L120" s="40">
        <v>7.4894481205727809E-2</v>
      </c>
      <c r="M120" s="40">
        <v>0.14899528709904267</v>
      </c>
      <c r="N120" s="40">
        <v>0.13643423499830953</v>
      </c>
      <c r="O120" s="40">
        <v>0.59164800610075696</v>
      </c>
      <c r="P120" s="40">
        <v>0.85920457495572666</v>
      </c>
      <c r="Q120" s="40">
        <v>0.1407954250442735</v>
      </c>
      <c r="S120" t="s">
        <v>2</v>
      </c>
      <c r="T120" s="40">
        <f>(SUM('Valores Correntes'!B119:B122)/SUM('Valores Correntes'!B115:B118)-1)*'PIB Nominal 2'!B116</f>
        <v>1.0406757954200674E-2</v>
      </c>
      <c r="U120" s="40">
        <f>(SUM('Valores Correntes'!C119:C122)/SUM('Valores Correntes'!C115:C118)-1)*'PIB Nominal 2'!C116</f>
        <v>1.1769851283969439E-3</v>
      </c>
      <c r="V120" s="40">
        <f>(SUM('Valores Correntes'!D119:D122)/SUM('Valores Correntes'!D115:D118)-1)*'PIB Nominal 2'!D116</f>
        <v>2.332339440574537E-3</v>
      </c>
      <c r="W120" s="40">
        <f>(SUM('Valores Correntes'!E119:E122)/SUM('Valores Correntes'!E115:E118)-1)*'PIB Nominal 2'!E116</f>
        <v>-6.2301606938846535E-4</v>
      </c>
      <c r="X120" s="40">
        <f>(SUM('Valores Correntes'!F119:F122)/SUM('Valores Correntes'!F115:F118)-1)*'PIB Nominal 2'!F116</f>
        <v>2.6672853905881254E-3</v>
      </c>
      <c r="Y120" s="40">
        <f>(SUM('Valores Correntes'!G119:G122)/SUM('Valores Correntes'!G115:G118)-1)*'PIB Nominal 2'!G116</f>
        <v>5.5535938901711372E-3</v>
      </c>
      <c r="Z120" s="40">
        <f>(SUM('Valores Correntes'!H119:H122)/SUM('Valores Correntes'!H115:H118)-1)*'PIB Nominal 2'!H116</f>
        <v>8.9149855196655556E-3</v>
      </c>
      <c r="AA120" s="40">
        <f>(SUM('Valores Correntes'!I119:I122)/SUM('Valores Correntes'!I115:I118)-1)*'PIB Nominal 2'!I116</f>
        <v>2.4414469286432893E-3</v>
      </c>
      <c r="AB120" s="40">
        <f>(SUM('Valores Correntes'!J119:J122)/SUM('Valores Correntes'!J115:J118)-1)*'PIB Nominal 2'!J116</f>
        <v>2.9685180288979186E-3</v>
      </c>
      <c r="AC120" s="40">
        <f>(SUM('Valores Correntes'!K119:K122)/SUM('Valores Correntes'!K115:K118)-1)*'PIB Nominal 2'!K116</f>
        <v>9.7232790156603754E-3</v>
      </c>
      <c r="AD120" s="40">
        <f>(SUM('Valores Correntes'!L119:L122)/SUM('Valores Correntes'!L115:L118)-1)*'PIB Nominal 2'!L116</f>
        <v>4.5576541116550909E-3</v>
      </c>
      <c r="AE120" s="40">
        <f>(SUM('Valores Correntes'!M119:M122)/SUM('Valores Correntes'!M115:M118)-1)*'PIB Nominal 2'!M116</f>
        <v>1.3149329229072994E-2</v>
      </c>
      <c r="AF120" s="40">
        <f>(SUM('Valores Correntes'!N119:N122)/SUM('Valores Correntes'!N115:N118)-1)*'PIB Nominal 2'!N116</f>
        <v>8.5871464194543987E-3</v>
      </c>
      <c r="AG120" s="40">
        <f>(SUM('Valores Correntes'!O119:O122)/SUM('Valores Correntes'!O115:O118)-1)*'PIB Nominal 2'!O116</f>
        <v>5.0342359253049668E-2</v>
      </c>
      <c r="AH120" s="40">
        <f>(SUM('Valores Correntes'!P119:P122)/SUM('Valores Correntes'!P115:P118)-1)*'PIB Nominal 2'!P116</f>
        <v>6.6302711097421557E-2</v>
      </c>
      <c r="AI120" s="40">
        <f>(SUM('Valores Correntes'!Q119:Q122)/SUM('Valores Correntes'!Q115:Q118)-1)*'PIB Nominal 2'!Q116</f>
        <v>1.9312257200259895E-2</v>
      </c>
      <c r="AJ120" s="39">
        <f>SUM('Valores Correntes'!R119:R122)/SUM('Valores Correntes'!R115:R118)-1</f>
        <v>8.5614968297681227E-2</v>
      </c>
      <c r="AL120" s="41">
        <f t="shared" si="1"/>
        <v>-1.5265566588595902E-16</v>
      </c>
    </row>
    <row r="121" spans="1:38" x14ac:dyDescent="0.3">
      <c r="A121" t="s">
        <v>1</v>
      </c>
      <c r="B121" s="40">
        <v>6.2758288786549557E-2</v>
      </c>
      <c r="C121" s="40">
        <v>3.3390863922328567E-2</v>
      </c>
      <c r="D121" s="40">
        <v>0.11869721289700985</v>
      </c>
      <c r="E121" s="40">
        <v>1.9996441566670624E-2</v>
      </c>
      <c r="F121" s="40">
        <v>3.1492161456177566E-2</v>
      </c>
      <c r="G121" s="40">
        <v>0.20357667984218658</v>
      </c>
      <c r="H121" s="40">
        <v>0.10184849554560384</v>
      </c>
      <c r="I121" s="40">
        <v>3.0916216207054599E-2</v>
      </c>
      <c r="J121" s="40">
        <v>3.0272337690566881E-2</v>
      </c>
      <c r="K121" s="40">
        <v>7.0252423355008101E-2</v>
      </c>
      <c r="L121" s="40">
        <v>7.4776572442497552E-2</v>
      </c>
      <c r="M121" s="40">
        <v>0.14946413431420258</v>
      </c>
      <c r="N121" s="40">
        <v>0.13657496121588411</v>
      </c>
      <c r="O121" s="40">
        <v>0.59410514077081766</v>
      </c>
      <c r="P121" s="40">
        <v>0.86044010939955373</v>
      </c>
      <c r="Q121" s="40">
        <v>0.13955989060044638</v>
      </c>
      <c r="S121" t="s">
        <v>1</v>
      </c>
      <c r="T121" s="40">
        <f>(SUM('Valores Correntes'!B120:B123)/SUM('Valores Correntes'!B116:B119)-1)*'PIB Nominal 2'!B117</f>
        <v>9.459306177831469E-3</v>
      </c>
      <c r="U121" s="40">
        <f>(SUM('Valores Correntes'!C120:C123)/SUM('Valores Correntes'!C116:C119)-1)*'PIB Nominal 2'!C117</f>
        <v>-1.0892058556818585E-3</v>
      </c>
      <c r="V121" s="40">
        <f>(SUM('Valores Correntes'!D120:D123)/SUM('Valores Correntes'!D116:D119)-1)*'PIB Nominal 2'!D117</f>
        <v>5.5048277603025374E-3</v>
      </c>
      <c r="W121" s="40">
        <f>(SUM('Valores Correntes'!E120:E123)/SUM('Valores Correntes'!E116:E119)-1)*'PIB Nominal 2'!E117</f>
        <v>-1.0774423795829248E-3</v>
      </c>
      <c r="X121" s="40">
        <f>(SUM('Valores Correntes'!F120:F123)/SUM('Valores Correntes'!F116:F119)-1)*'PIB Nominal 2'!F117</f>
        <v>3.3440109610826962E-3</v>
      </c>
      <c r="Y121" s="40">
        <f>(SUM('Valores Correntes'!G120:G123)/SUM('Valores Correntes'!G116:G119)-1)*'PIB Nominal 2'!G117</f>
        <v>6.6821904861204618E-3</v>
      </c>
      <c r="Z121" s="40">
        <f>(SUM('Valores Correntes'!H120:H123)/SUM('Valores Correntes'!H116:H119)-1)*'PIB Nominal 2'!H117</f>
        <v>6.9902626497898683E-3</v>
      </c>
      <c r="AA121" s="40">
        <f>(SUM('Valores Correntes'!I120:I123)/SUM('Valores Correntes'!I116:I119)-1)*'PIB Nominal 2'!I117</f>
        <v>2.5928924374566511E-3</v>
      </c>
      <c r="AB121" s="40">
        <f>(SUM('Valores Correntes'!J120:J123)/SUM('Valores Correntes'!J116:J119)-1)*'PIB Nominal 2'!J117</f>
        <v>3.0949808776137449E-3</v>
      </c>
      <c r="AC121" s="40">
        <f>(SUM('Valores Correntes'!K120:K123)/SUM('Valores Correntes'!K116:K119)-1)*'PIB Nominal 2'!K117</f>
        <v>1.3024140768324657E-2</v>
      </c>
      <c r="AD121" s="40">
        <f>(SUM('Valores Correntes'!L120:L123)/SUM('Valores Correntes'!L116:L119)-1)*'PIB Nominal 2'!L117</f>
        <v>4.6603655674938224E-3</v>
      </c>
      <c r="AE121" s="40">
        <f>(SUM('Valores Correntes'!M120:M123)/SUM('Valores Correntes'!M116:M119)-1)*'PIB Nominal 2'!M117</f>
        <v>1.2401471860945819E-2</v>
      </c>
      <c r="AF121" s="40">
        <f>(SUM('Valores Correntes'!N120:N123)/SUM('Valores Correntes'!N116:N119)-1)*'PIB Nominal 2'!N117</f>
        <v>8.4626667378746977E-3</v>
      </c>
      <c r="AG121" s="40">
        <f>(SUM('Valores Correntes'!O120:O123)/SUM('Valores Correntes'!O116:O119)-1)*'PIB Nominal 2'!O117</f>
        <v>5.1226780899499294E-2</v>
      </c>
      <c r="AH121" s="40">
        <f>(SUM('Valores Correntes'!P120:P123)/SUM('Valores Correntes'!P116:P119)-1)*'PIB Nominal 2'!P117</f>
        <v>6.7368277563451165E-2</v>
      </c>
      <c r="AI121" s="40">
        <f>(SUM('Valores Correntes'!Q120:Q123)/SUM('Valores Correntes'!Q116:Q119)-1)*'PIB Nominal 2'!Q117</f>
        <v>1.4117264678668482E-2</v>
      </c>
      <c r="AJ121" s="39">
        <f>SUM('Valores Correntes'!R120:R123)/SUM('Valores Correntes'!R116:R119)-1</f>
        <v>8.1485542242119458E-2</v>
      </c>
      <c r="AL121" s="41">
        <f t="shared" si="1"/>
        <v>-2.6367796834847468E-16</v>
      </c>
    </row>
    <row r="122" spans="1:38" x14ac:dyDescent="0.3">
      <c r="A122" t="s">
        <v>0</v>
      </c>
      <c r="B122" s="40">
        <v>6.0862169554702361E-2</v>
      </c>
      <c r="C122" s="40">
        <v>3.1683246059137381E-2</v>
      </c>
      <c r="D122" s="40">
        <v>0.11772263275655333</v>
      </c>
      <c r="E122" s="40">
        <v>2.0428555036671285E-2</v>
      </c>
      <c r="F122" s="40">
        <v>3.1665027460171684E-2</v>
      </c>
      <c r="G122" s="40">
        <v>0.20149946131253368</v>
      </c>
      <c r="H122" s="40">
        <v>9.9815799578104936E-2</v>
      </c>
      <c r="I122" s="40">
        <v>3.1060917993839803E-2</v>
      </c>
      <c r="J122" s="40">
        <v>3.0560005276217665E-2</v>
      </c>
      <c r="K122" s="40">
        <v>7.3027724829069232E-2</v>
      </c>
      <c r="L122" s="40">
        <v>7.489978915290682E-2</v>
      </c>
      <c r="M122" s="40">
        <v>0.15087375659161228</v>
      </c>
      <c r="N122" s="40">
        <v>0.13715037463921442</v>
      </c>
      <c r="O122" s="40">
        <v>0.59738836806096507</v>
      </c>
      <c r="P122" s="40">
        <v>0.85974999892820114</v>
      </c>
      <c r="Q122" s="40">
        <v>0.14025000107179877</v>
      </c>
      <c r="S122" t="s">
        <v>0</v>
      </c>
      <c r="T122" s="40">
        <f>(SUM('Valores Correntes'!B121:B124)/SUM('Valores Correntes'!B117:B120)-1)*'PIB Nominal 2'!B118</f>
        <v>8.2960870205184747E-3</v>
      </c>
      <c r="U122" s="40">
        <f>(SUM('Valores Correntes'!C121:C124)/SUM('Valores Correntes'!C117:C120)-1)*'PIB Nominal 2'!C118</f>
        <v>-2.2082134026912325E-3</v>
      </c>
      <c r="V122" s="40">
        <f>(SUM('Valores Correntes'!D121:D124)/SUM('Valores Correntes'!D117:D120)-1)*'PIB Nominal 2'!D118</f>
        <v>6.2020273850375805E-3</v>
      </c>
      <c r="W122" s="40">
        <f>(SUM('Valores Correntes'!E121:E124)/SUM('Valores Correntes'!E117:E120)-1)*'PIB Nominal 2'!E118</f>
        <v>7.4952196906725782E-4</v>
      </c>
      <c r="X122" s="40">
        <f>(SUM('Valores Correntes'!F121:F124)/SUM('Valores Correntes'!F117:F120)-1)*'PIB Nominal 2'!F118</f>
        <v>3.7595262471805777E-3</v>
      </c>
      <c r="Y122" s="40">
        <f>(SUM('Valores Correntes'!G121:G124)/SUM('Valores Correntes'!G117:G120)-1)*'PIB Nominal 2'!G118</f>
        <v>8.5028621985942625E-3</v>
      </c>
      <c r="Z122" s="40">
        <f>(SUM('Valores Correntes'!H121:H124)/SUM('Valores Correntes'!H117:H120)-1)*'PIB Nominal 2'!H118</f>
        <v>3.8954212884119181E-3</v>
      </c>
      <c r="AA122" s="40">
        <f>(SUM('Valores Correntes'!I121:I124)/SUM('Valores Correntes'!I117:I120)-1)*'PIB Nominal 2'!I118</f>
        <v>2.55859391211427E-3</v>
      </c>
      <c r="AB122" s="40">
        <f>(SUM('Valores Correntes'!J121:J124)/SUM('Valores Correntes'!J117:J120)-1)*'PIB Nominal 2'!J118</f>
        <v>3.1088166110323735E-3</v>
      </c>
      <c r="AC122" s="40">
        <f>(SUM('Valores Correntes'!K121:K124)/SUM('Valores Correntes'!K117:K120)-1)*'PIB Nominal 2'!K118</f>
        <v>1.5760559504309272E-2</v>
      </c>
      <c r="AD122" s="40">
        <f>(SUM('Valores Correntes'!L121:L124)/SUM('Valores Correntes'!L117:L120)-1)*'PIB Nominal 2'!L118</f>
        <v>5.1733125840836879E-3</v>
      </c>
      <c r="AE122" s="40">
        <f>(SUM('Valores Correntes'!M121:M124)/SUM('Valores Correntes'!M117:M120)-1)*'PIB Nominal 2'!M118</f>
        <v>1.3637874286646966E-2</v>
      </c>
      <c r="AF122" s="40">
        <f>(SUM('Valores Correntes'!N121:N124)/SUM('Valores Correntes'!N117:N120)-1)*'PIB Nominal 2'!N118</f>
        <v>1.0198223841657601E-2</v>
      </c>
      <c r="AG122" s="40">
        <f>(SUM('Valores Correntes'!O121:O124)/SUM('Valores Correntes'!O117:O120)-1)*'PIB Nominal 2'!O118</f>
        <v>5.4332802028256001E-2</v>
      </c>
      <c r="AH122" s="40">
        <f>(SUM('Valores Correntes'!P121:P124)/SUM('Valores Correntes'!P117:P120)-1)*'PIB Nominal 2'!P118</f>
        <v>7.1131751247368702E-2</v>
      </c>
      <c r="AI122" s="40">
        <f>(SUM('Valores Correntes'!Q121:Q124)/SUM('Valores Correntes'!Q117:Q120)-1)*'PIB Nominal 2'!Q118</f>
        <v>1.030934091761327E-2</v>
      </c>
      <c r="AJ122" s="39">
        <f>SUM('Valores Correntes'!R121:R124)/SUM('Valores Correntes'!R117:R120)-1</f>
        <v>8.1441092164982187E-2</v>
      </c>
      <c r="AL122" s="41">
        <f t="shared" si="1"/>
        <v>1.8041124150158794E-16</v>
      </c>
    </row>
    <row r="123" spans="1:38" x14ac:dyDescent="0.3">
      <c r="S123" t="s">
        <v>177</v>
      </c>
      <c r="T123" s="40">
        <f>(SUM('Valores Correntes'!B122:B125)/SUM('Valores Correntes'!B118:B121)-1)*'PIB Nominal 2'!B119</f>
        <v>2.3003224698776481E-3</v>
      </c>
      <c r="U123" s="40">
        <f>(SUM('Valores Correntes'!C122:C125)/SUM('Valores Correntes'!C118:C121)-1)*'PIB Nominal 2'!C119</f>
        <v>-3.7389085382801266E-3</v>
      </c>
      <c r="V123" s="40">
        <f>(SUM('Valores Correntes'!D122:D125)/SUM('Valores Correntes'!D118:D121)-1)*'PIB Nominal 2'!D119</f>
        <v>7.7165035711148043E-3</v>
      </c>
      <c r="W123" s="40">
        <f>(SUM('Valores Correntes'!E122:E125)/SUM('Valores Correntes'!E118:E121)-1)*'PIB Nominal 2'!E119</f>
        <v>2.2881678565404209E-3</v>
      </c>
      <c r="X123" s="40">
        <f>(SUM('Valores Correntes'!F122:F125)/SUM('Valores Correntes'!F118:F121)-1)*'PIB Nominal 2'!F119</f>
        <v>3.7081342028215361E-3</v>
      </c>
      <c r="Y123" s="40">
        <f>(SUM('Valores Correntes'!G122:G125)/SUM('Valores Correntes'!G118:G121)-1)*'PIB Nominal 2'!G119</f>
        <v>9.9738970921966728E-3</v>
      </c>
      <c r="Z123" s="40">
        <f>(SUM('Valores Correntes'!H122:H125)/SUM('Valores Correntes'!H118:H121)-1)*'PIB Nominal 2'!H119</f>
        <v>1.568802111633487E-3</v>
      </c>
      <c r="AA123" s="40">
        <f>(SUM('Valores Correntes'!I122:I125)/SUM('Valores Correntes'!I118:I121)-1)*'PIB Nominal 2'!I119</f>
        <v>2.8720813719931198E-3</v>
      </c>
      <c r="AB123" s="40">
        <f>(SUM('Valores Correntes'!J122:J125)/SUM('Valores Correntes'!J118:J121)-1)*'PIB Nominal 2'!J119</f>
        <v>3.4941850043402494E-3</v>
      </c>
      <c r="AC123" s="40">
        <f>(SUM('Valores Correntes'!K122:K125)/SUM('Valores Correntes'!K118:K121)-1)*'PIB Nominal 2'!K119</f>
        <v>1.4977904988057539E-2</v>
      </c>
      <c r="AD123" s="40">
        <f>(SUM('Valores Correntes'!L122:L125)/SUM('Valores Correntes'!L118:L121)-1)*'PIB Nominal 2'!L119</f>
        <v>5.4566740862079443E-3</v>
      </c>
      <c r="AE123" s="40">
        <f>(SUM('Valores Correntes'!M122:M125)/SUM('Valores Correntes'!M118:M121)-1)*'PIB Nominal 2'!M119</f>
        <v>1.4989750806824244E-2</v>
      </c>
      <c r="AF123" s="40">
        <f>(SUM('Valores Correntes'!N122:N125)/SUM('Valores Correntes'!N118:N121)-1)*'PIB Nominal 2'!N119</f>
        <v>1.1714543355740596E-2</v>
      </c>
      <c r="AG123" s="40">
        <f>(SUM('Valores Correntes'!O122:O125)/SUM('Valores Correntes'!O118:O121)-1)*'PIB Nominal 2'!O119</f>
        <v>5.5073941724797244E-2</v>
      </c>
      <c r="AH123" s="40">
        <f>(SUM('Valores Correntes'!P122:P125)/SUM('Valores Correntes'!P118:P121)-1)*'PIB Nominal 2'!P119</f>
        <v>6.7348161286871558E-2</v>
      </c>
      <c r="AI123" s="40">
        <f>(SUM('Valores Correntes'!Q122:Q125)/SUM('Valores Correntes'!Q118:Q121)-1)*'PIB Nominal 2'!Q119</f>
        <v>9.5411106847685927E-3</v>
      </c>
      <c r="AJ123" s="39">
        <f>SUM('Valores Correntes'!R122:R125)/SUM('Valores Correntes'!R118:R121)-1</f>
        <v>7.6889271971640083E-2</v>
      </c>
      <c r="AL123" s="41">
        <f t="shared" si="1"/>
        <v>0</v>
      </c>
    </row>
    <row r="124" spans="1:38" x14ac:dyDescent="0.3">
      <c r="S124" t="s">
        <v>183</v>
      </c>
      <c r="T124" s="40">
        <f>(SUM('Valores Correntes'!B123:B126)/SUM('Valores Correntes'!B119:B122)-1)*'PIB Nominal 2'!B120</f>
        <v>-5.5248263117750789E-3</v>
      </c>
      <c r="U124" s="40">
        <f>(SUM('Valores Correntes'!C123:C126)/SUM('Valores Correntes'!C119:C122)-1)*'PIB Nominal 2'!C120</f>
        <v>-6.9911600017991181E-4</v>
      </c>
      <c r="V124" s="40">
        <f>(SUM('Valores Correntes'!D123:D126)/SUM('Valores Correntes'!D119:D122)-1)*'PIB Nominal 2'!D120</f>
        <v>7.6497212889984562E-3</v>
      </c>
      <c r="W124" s="40">
        <f>(SUM('Valores Correntes'!E123:E126)/SUM('Valores Correntes'!E119:E122)-1)*'PIB Nominal 2'!E120</f>
        <v>2.9018245698123153E-3</v>
      </c>
      <c r="X124" s="40">
        <f>(SUM('Valores Correntes'!F123:F126)/SUM('Valores Correntes'!F119:F122)-1)*'PIB Nominal 2'!F120</f>
        <v>2.9930935019953702E-3</v>
      </c>
      <c r="Y124" s="40">
        <f>(SUM('Valores Correntes'!G123:G126)/SUM('Valores Correntes'!G119:G122)-1)*'PIB Nominal 2'!G120</f>
        <v>1.28455233606262E-2</v>
      </c>
      <c r="Z124" s="40">
        <f>(SUM('Valores Correntes'!H123:H126)/SUM('Valores Correntes'!H119:H122)-1)*'PIB Nominal 2'!H120</f>
        <v>9.6094773719352441E-4</v>
      </c>
      <c r="AA124" s="40">
        <f>(SUM('Valores Correntes'!I123:I126)/SUM('Valores Correntes'!I119:I122)-1)*'PIB Nominal 2'!I120</f>
        <v>2.5500026157781949E-3</v>
      </c>
      <c r="AB124" s="40">
        <f>(SUM('Valores Correntes'!J123:J126)/SUM('Valores Correntes'!J119:J122)-1)*'PIB Nominal 2'!J120</f>
        <v>3.6770530514105932E-3</v>
      </c>
      <c r="AC124" s="40">
        <f>(SUM('Valores Correntes'!K123:K126)/SUM('Valores Correntes'!K119:K122)-1)*'PIB Nominal 2'!K120</f>
        <v>1.243521153457275E-2</v>
      </c>
      <c r="AD124" s="40">
        <f>(SUM('Valores Correntes'!L123:L126)/SUM('Valores Correntes'!L119:L122)-1)*'PIB Nominal 2'!L120</f>
        <v>5.5109373277510976E-3</v>
      </c>
      <c r="AE124" s="40">
        <f>(SUM('Valores Correntes'!M123:M126)/SUM('Valores Correntes'!M119:M122)-1)*'PIB Nominal 2'!M120</f>
        <v>1.4552154713919026E-2</v>
      </c>
      <c r="AF124" s="40">
        <f>(SUM('Valores Correntes'!N123:N126)/SUM('Valores Correntes'!N119:N122)-1)*'PIB Nominal 2'!N120</f>
        <v>1.2816179076662684E-2</v>
      </c>
      <c r="AG124" s="40">
        <f>(SUM('Valores Correntes'!O123:O126)/SUM('Valores Correntes'!O119:O122)-1)*'PIB Nominal 2'!O120</f>
        <v>5.250248605728787E-2</v>
      </c>
      <c r="AH124" s="40">
        <f>(SUM('Valores Correntes'!P123:P126)/SUM('Valores Correntes'!P119:P122)-1)*'PIB Nominal 2'!P120</f>
        <v>5.9823183106138982E-2</v>
      </c>
      <c r="AI124" s="40">
        <f>(SUM('Valores Correntes'!Q123:Q126)/SUM('Valores Correntes'!Q119:Q122)-1)*'PIB Nominal 2'!Q120</f>
        <v>1.2139169161242021E-2</v>
      </c>
      <c r="AJ124" s="39">
        <f>SUM('Valores Correntes'!R123:R126)/SUM('Valores Correntes'!R119:R122)-1</f>
        <v>7.1962352267381124E-2</v>
      </c>
      <c r="AL124" s="41">
        <f t="shared" si="1"/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FF4F-CD8D-41CE-BC18-BD73E0A7B59B}">
  <sheetPr>
    <tabColor rgb="FF00B050"/>
  </sheetPr>
  <dimension ref="A1:Z125"/>
  <sheetViews>
    <sheetView tabSelected="1" topLeftCell="K3" workbookViewId="0">
      <selection activeCell="P8" sqref="P8"/>
    </sheetView>
  </sheetViews>
  <sheetFormatPr defaultRowHeight="14.4" x14ac:dyDescent="0.3"/>
  <cols>
    <col min="8" max="8" width="8.88671875" style="87"/>
  </cols>
  <sheetData>
    <row r="1" spans="1:26" ht="15" thickBot="1" x14ac:dyDescent="0.35">
      <c r="A1" s="138" t="s">
        <v>155</v>
      </c>
      <c r="B1" s="138"/>
      <c r="C1" s="138"/>
      <c r="D1" s="138"/>
      <c r="E1" s="138"/>
      <c r="F1" s="138"/>
      <c r="G1" s="138"/>
    </row>
    <row r="2" spans="1:26" ht="21" thickBot="1" x14ac:dyDescent="0.35">
      <c r="A2" s="138"/>
      <c r="B2" s="138"/>
      <c r="C2" s="138"/>
      <c r="D2" s="138"/>
      <c r="E2" s="138"/>
      <c r="F2" s="138"/>
      <c r="G2" s="138"/>
      <c r="I2" s="46"/>
      <c r="J2" s="84" t="s">
        <v>142</v>
      </c>
      <c r="K2" s="139" t="s">
        <v>141</v>
      </c>
      <c r="L2" s="139"/>
      <c r="M2" s="139"/>
      <c r="N2" s="139"/>
      <c r="O2" s="139"/>
      <c r="P2" s="140" t="s">
        <v>140</v>
      </c>
      <c r="Q2" s="140"/>
      <c r="R2" s="140"/>
      <c r="S2" s="140"/>
      <c r="T2" s="140"/>
      <c r="U2" s="140"/>
      <c r="V2" s="140"/>
      <c r="W2" s="140"/>
      <c r="X2" s="88"/>
      <c r="Y2" s="88"/>
      <c r="Z2" s="141"/>
    </row>
    <row r="3" spans="1:26" ht="86.4" x14ac:dyDescent="0.3">
      <c r="A3" s="46" t="s">
        <v>156</v>
      </c>
      <c r="B3" s="69" t="s">
        <v>164</v>
      </c>
      <c r="C3" s="70" t="s">
        <v>165</v>
      </c>
      <c r="D3" s="70" t="s">
        <v>166</v>
      </c>
      <c r="E3" s="70" t="s">
        <v>167</v>
      </c>
      <c r="F3" s="70" t="s">
        <v>168</v>
      </c>
      <c r="G3" s="70" t="s">
        <v>169</v>
      </c>
      <c r="H3" s="87" t="s">
        <v>153</v>
      </c>
      <c r="I3" s="46" t="s">
        <v>156</v>
      </c>
      <c r="J3" s="29" t="s">
        <v>161</v>
      </c>
      <c r="K3" s="86" t="s">
        <v>131</v>
      </c>
      <c r="L3" s="86" t="s">
        <v>130</v>
      </c>
      <c r="M3" s="86" t="s">
        <v>129</v>
      </c>
      <c r="N3" s="86" t="s">
        <v>128</v>
      </c>
      <c r="O3" s="52" t="s">
        <v>200</v>
      </c>
      <c r="P3" s="86" t="s">
        <v>127</v>
      </c>
      <c r="Q3" s="86" t="s">
        <v>126</v>
      </c>
      <c r="R3" s="86" t="s">
        <v>125</v>
      </c>
      <c r="S3" s="86" t="s">
        <v>124</v>
      </c>
      <c r="T3" s="86" t="s">
        <v>123</v>
      </c>
      <c r="U3" s="86" t="s">
        <v>122</v>
      </c>
      <c r="V3" s="86" t="s">
        <v>121</v>
      </c>
      <c r="W3" s="52" t="s">
        <v>199</v>
      </c>
      <c r="X3" s="85" t="s">
        <v>192</v>
      </c>
      <c r="Y3" s="88" t="s">
        <v>137</v>
      </c>
      <c r="Z3" s="141"/>
    </row>
    <row r="4" spans="1:26" x14ac:dyDescent="0.3">
      <c r="A4" t="str">
        <f>'Trimestre contra Trimestre Ant.'!A5</f>
        <v>1996.I</v>
      </c>
      <c r="B4" s="40">
        <f>'Trimestre contra Trimestre Ant.'!Q5/100</f>
        <v>0</v>
      </c>
      <c r="C4" s="40">
        <f>'Trimestre contra Trimestre Ant.'!R5/100</f>
        <v>0</v>
      </c>
      <c r="D4" s="40">
        <f>'Trimestre contra Trimestre Ant.'!S5/100</f>
        <v>0</v>
      </c>
      <c r="E4" s="40">
        <f>'Trimestre contra Trimestre Ant.'!T5/100</f>
        <v>0</v>
      </c>
      <c r="F4" s="40">
        <f>'Trimestre contra Trimestre Ant.'!U5/100</f>
        <v>0</v>
      </c>
      <c r="G4" s="40">
        <f>'Trimestre contra Trimestre Ant.'!V5/100</f>
        <v>0</v>
      </c>
      <c r="H4" s="137">
        <f>F4-G4</f>
        <v>0</v>
      </c>
      <c r="I4" t="str">
        <f>'Trimestre contra Trimestre Ant.'!A5</f>
        <v>1996.I</v>
      </c>
      <c r="J4" s="40">
        <f>'Trimestre contra Trimestre Ant.'!B5/100</f>
        <v>0</v>
      </c>
      <c r="K4" s="40">
        <f>'Trimestre contra Trimestre Ant.'!C5/100</f>
        <v>0</v>
      </c>
      <c r="L4" s="40">
        <f>'Trimestre contra Trimestre Ant.'!D5/100</f>
        <v>0</v>
      </c>
      <c r="M4" s="40">
        <f>'Trimestre contra Trimestre Ant.'!E5/100</f>
        <v>0</v>
      </c>
      <c r="N4" s="40">
        <f>'Trimestre contra Trimestre Ant.'!F5/100</f>
        <v>0</v>
      </c>
      <c r="O4" s="40">
        <f>'Trimestre contra Trimestre Ant.'!G5/100</f>
        <v>0</v>
      </c>
      <c r="P4" s="40">
        <f>'Trimestre contra Trimestre Ant.'!H5/100</f>
        <v>0</v>
      </c>
      <c r="Q4" s="40">
        <f>'Trimestre contra Trimestre Ant.'!I5/100</f>
        <v>0</v>
      </c>
      <c r="R4" s="40">
        <f>'Trimestre contra Trimestre Ant.'!J5/100</f>
        <v>0</v>
      </c>
      <c r="S4" s="40">
        <f>'Trimestre contra Trimestre Ant.'!K5/100</f>
        <v>0</v>
      </c>
      <c r="T4" s="40">
        <f>'Trimestre contra Trimestre Ant.'!L5/100</f>
        <v>0</v>
      </c>
      <c r="U4" s="40">
        <f>'Trimestre contra Trimestre Ant.'!M5/100</f>
        <v>0</v>
      </c>
      <c r="V4" s="40">
        <f>'Trimestre contra Trimestre Ant.'!N5/100</f>
        <v>0</v>
      </c>
      <c r="W4" s="40">
        <f>'Trimestre contra Trimestre Ant.'!O5/100</f>
        <v>0</v>
      </c>
      <c r="X4" s="40">
        <f>'Trimestre contra Trimestre Ant.'!P5/100</f>
        <v>0</v>
      </c>
      <c r="Y4" s="40">
        <f>'Trimestre contra Trimestre Ant.'!Q5/100</f>
        <v>0</v>
      </c>
    </row>
    <row r="5" spans="1:26" x14ac:dyDescent="0.3">
      <c r="A5" t="str">
        <f>'Trimestre contra Trimestre Ant.'!A6</f>
        <v>1996.II</v>
      </c>
      <c r="B5" s="40">
        <f>'Trimestre contra Trimestre Ant.'!Q6/100</f>
        <v>1.1891662400601355E-2</v>
      </c>
      <c r="C5" s="40">
        <f>'Trimestre contra Trimestre Ant.'!R6/100</f>
        <v>2.0670042533007082E-2</v>
      </c>
      <c r="D5" s="40">
        <f>'Trimestre contra Trimestre Ant.'!S6/100</f>
        <v>1.6092551167981251E-2</v>
      </c>
      <c r="E5" s="40">
        <f>'Trimestre contra Trimestre Ant.'!T6/100</f>
        <v>1.9355388901975745E-2</v>
      </c>
      <c r="F5" s="40">
        <f>'Trimestre contra Trimestre Ant.'!U6/100</f>
        <v>-2.8990378265876693E-2</v>
      </c>
      <c r="G5" s="40">
        <f>'Trimestre contra Trimestre Ant.'!V6/100</f>
        <v>9.1330690820112803E-2</v>
      </c>
      <c r="H5" s="137">
        <f t="shared" ref="H5:H68" si="0">F5-G5</f>
        <v>-0.1203210690859895</v>
      </c>
      <c r="I5" t="str">
        <f>'Trimestre contra Trimestre Ant.'!A6</f>
        <v>1996.II</v>
      </c>
      <c r="J5" s="40">
        <f>'Trimestre contra Trimestre Ant.'!B6/100</f>
        <v>1.4056203758013419E-2</v>
      </c>
      <c r="K5" s="40">
        <f>'Trimestre contra Trimestre Ant.'!C6/100</f>
        <v>-4.2489474803883986E-3</v>
      </c>
      <c r="L5" s="40">
        <f>'Trimestre contra Trimestre Ant.'!D6/100</f>
        <v>-5.0751008465425018E-2</v>
      </c>
      <c r="M5" s="40">
        <f>'Trimestre contra Trimestre Ant.'!E6/100</f>
        <v>6.4640819884469458E-3</v>
      </c>
      <c r="N5" s="40">
        <f>'Trimestre contra Trimestre Ant.'!F6/100</f>
        <v>-9.5181231229826135E-3</v>
      </c>
      <c r="O5" s="40">
        <f>'Trimestre contra Trimestre Ant.'!G6/100</f>
        <v>-3.6926725047252584E-2</v>
      </c>
      <c r="P5" s="40">
        <f>'Trimestre contra Trimestre Ant.'!H6/100</f>
        <v>1.7965924660275689E-2</v>
      </c>
      <c r="Q5" s="40">
        <f>'Trimestre contra Trimestre Ant.'!I6/100</f>
        <v>-1.4493751798221433E-2</v>
      </c>
      <c r="R5" s="40">
        <f>'Trimestre contra Trimestre Ant.'!J6/100</f>
        <v>1.4164884639279229E-2</v>
      </c>
      <c r="S5" s="40">
        <f>'Trimestre contra Trimestre Ant.'!K6/100</f>
        <v>-8.9047016116891031E-3</v>
      </c>
      <c r="T5" s="40">
        <f>'Trimestre contra Trimestre Ant.'!L6/100</f>
        <v>6.484285575377724E-3</v>
      </c>
      <c r="U5" s="40">
        <f>'Trimestre contra Trimestre Ant.'!M6/100</f>
        <v>-5.0966030843893062E-3</v>
      </c>
      <c r="V5" s="40">
        <f>'Trimestre contra Trimestre Ant.'!N6/100</f>
        <v>2.0364448294609483E-2</v>
      </c>
      <c r="W5" s="40">
        <f>'Trimestre contra Trimestre Ant.'!O6/100</f>
        <v>2.6049221086461571E-3</v>
      </c>
      <c r="X5" s="40">
        <f>'Trimestre contra Trimestre Ant.'!P6/100</f>
        <v>8.9787227804183356E-3</v>
      </c>
      <c r="Y5" s="40">
        <f>'Trimestre contra Trimestre Ant.'!Q6/100</f>
        <v>1.1891662400601355E-2</v>
      </c>
    </row>
    <row r="6" spans="1:26" x14ac:dyDescent="0.3">
      <c r="A6" t="str">
        <f>'Trimestre contra Trimestre Ant.'!A7</f>
        <v>1996.III</v>
      </c>
      <c r="B6" s="40">
        <f>'Trimestre contra Trimestre Ant.'!Q7/100</f>
        <v>3.6928400040268095E-2</v>
      </c>
      <c r="C6" s="40">
        <f>'Trimestre contra Trimestre Ant.'!R7/100</f>
        <v>2.792937514224958E-2</v>
      </c>
      <c r="D6" s="40">
        <f>'Trimestre contra Trimestre Ant.'!S7/100</f>
        <v>3.4723972915952306E-2</v>
      </c>
      <c r="E6" s="40">
        <f>'Trimestre contra Trimestre Ant.'!T7/100</f>
        <v>3.7446034042108556E-2</v>
      </c>
      <c r="F6" s="40">
        <f>'Trimestre contra Trimestre Ant.'!U7/100</f>
        <v>-5.1056505510613803E-3</v>
      </c>
      <c r="G6" s="40">
        <f>'Trimestre contra Trimestre Ant.'!V7/100</f>
        <v>7.3647926909662154E-2</v>
      </c>
      <c r="H6" s="137">
        <f t="shared" si="0"/>
        <v>-7.8753577460723534E-2</v>
      </c>
      <c r="I6" t="str">
        <f>'Trimestre contra Trimestre Ant.'!A7</f>
        <v>1996.III</v>
      </c>
      <c r="J6" s="40">
        <f>'Trimestre contra Trimestre Ant.'!B7/100</f>
        <v>5.354098100204685E-2</v>
      </c>
      <c r="K6" s="40">
        <f>'Trimestre contra Trimestre Ant.'!C7/100</f>
        <v>-4.9559555083090852E-2</v>
      </c>
      <c r="L6" s="40">
        <f>'Trimestre contra Trimestre Ant.'!D7/100</f>
        <v>0.15364272652005995</v>
      </c>
      <c r="M6" s="40">
        <f>'Trimestre contra Trimestre Ant.'!E7/100</f>
        <v>8.6606043273185218E-3</v>
      </c>
      <c r="N6" s="40">
        <f>'Trimestre contra Trimestre Ant.'!F7/100</f>
        <v>7.9689140585319507E-3</v>
      </c>
      <c r="O6" s="40">
        <f>'Trimestre contra Trimestre Ant.'!G7/100</f>
        <v>8.9951724604178995E-2</v>
      </c>
      <c r="P6" s="40">
        <f>'Trimestre contra Trimestre Ant.'!H7/100</f>
        <v>2.6222412943885498E-2</v>
      </c>
      <c r="Q6" s="40">
        <f>'Trimestre contra Trimestre Ant.'!I7/100</f>
        <v>3.1251889487560858E-2</v>
      </c>
      <c r="R6" s="40">
        <f>'Trimestre contra Trimestre Ant.'!J7/100</f>
        <v>4.1574578486188729E-2</v>
      </c>
      <c r="S6" s="40">
        <f>'Trimestre contra Trimestre Ant.'!K7/100</f>
        <v>8.3773382455130108E-3</v>
      </c>
      <c r="T6" s="40">
        <f>'Trimestre contra Trimestre Ant.'!L7/100</f>
        <v>9.3603732243296989E-3</v>
      </c>
      <c r="U6" s="40">
        <f>'Trimestre contra Trimestre Ant.'!M7/100</f>
        <v>2.8424980887067353E-3</v>
      </c>
      <c r="V6" s="40">
        <f>'Trimestre contra Trimestre Ant.'!N7/100</f>
        <v>4.9424838973404217E-3</v>
      </c>
      <c r="W6" s="40">
        <f>'Trimestre contra Trimestre Ant.'!O7/100</f>
        <v>1.2671722753831549E-2</v>
      </c>
      <c r="X6" s="40">
        <f>'Trimestre contra Trimestre Ant.'!P7/100</f>
        <v>3.6878805380579749E-2</v>
      </c>
      <c r="Y6" s="40">
        <f>'Trimestre contra Trimestre Ant.'!Q7/100</f>
        <v>3.6928400040268095E-2</v>
      </c>
    </row>
    <row r="7" spans="1:26" x14ac:dyDescent="0.3">
      <c r="A7" t="str">
        <f>'Trimestre contra Trimestre Ant.'!A8</f>
        <v>1996.IV</v>
      </c>
      <c r="B7" s="40">
        <f>'Trimestre contra Trimestre Ant.'!Q8/100</f>
        <v>-9.5177097642306085E-3</v>
      </c>
      <c r="C7" s="40">
        <f>'Trimestre contra Trimestre Ant.'!R8/100</f>
        <v>5.2515739335787348E-2</v>
      </c>
      <c r="D7" s="40">
        <f>'Trimestre contra Trimestre Ant.'!S8/100</f>
        <v>-0.15049974154442125</v>
      </c>
      <c r="E7" s="40">
        <f>'Trimestre contra Trimestre Ant.'!T8/100</f>
        <v>4.2627093240840797E-2</v>
      </c>
      <c r="F7" s="40">
        <f>'Trimestre contra Trimestre Ant.'!U8/100</f>
        <v>3.0935974159449042E-2</v>
      </c>
      <c r="G7" s="40">
        <f>'Trimestre contra Trimestre Ant.'!V8/100</f>
        <v>0.10932623168039136</v>
      </c>
      <c r="H7" s="137">
        <f t="shared" si="0"/>
        <v>-7.8390257520942322E-2</v>
      </c>
      <c r="I7" t="str">
        <f>'Trimestre contra Trimestre Ant.'!A8</f>
        <v>1996.IV</v>
      </c>
      <c r="J7" s="40">
        <f>'Trimestre contra Trimestre Ant.'!B8/100</f>
        <v>0.23627056024642301</v>
      </c>
      <c r="K7" s="40">
        <f>'Trimestre contra Trimestre Ant.'!C8/100</f>
        <v>4.7684710241227446E-2</v>
      </c>
      <c r="L7" s="40">
        <f>'Trimestre contra Trimestre Ant.'!D8/100</f>
        <v>-9.6242661807232968E-2</v>
      </c>
      <c r="M7" s="40">
        <f>'Trimestre contra Trimestre Ant.'!E8/100</f>
        <v>2.2371308263198664E-2</v>
      </c>
      <c r="N7" s="40">
        <f>'Trimestre contra Trimestre Ant.'!F8/100</f>
        <v>-1.4229319042275979E-3</v>
      </c>
      <c r="O7" s="40">
        <f>'Trimestre contra Trimestre Ant.'!G8/100</f>
        <v>-6.0858561593285183E-2</v>
      </c>
      <c r="P7" s="40">
        <f>'Trimestre contra Trimestre Ant.'!H8/100</f>
        <v>1.3942762523315722E-2</v>
      </c>
      <c r="Q7" s="40">
        <f>'Trimestre contra Trimestre Ant.'!I8/100</f>
        <v>-3.5753815888822316E-2</v>
      </c>
      <c r="R7" s="40">
        <f>'Trimestre contra Trimestre Ant.'!J8/100</f>
        <v>-2.4475932902423003E-2</v>
      </c>
      <c r="S7" s="40">
        <f>'Trimestre contra Trimestre Ant.'!K8/100</f>
        <v>-8.0448143049681842E-2</v>
      </c>
      <c r="T7" s="40">
        <f>'Trimestre contra Trimestre Ant.'!L8/100</f>
        <v>-2.4023688024589651E-2</v>
      </c>
      <c r="U7" s="40">
        <f>'Trimestre contra Trimestre Ant.'!M8/100</f>
        <v>-3.5312820574542325E-3</v>
      </c>
      <c r="V7" s="40">
        <f>'Trimestre contra Trimestre Ant.'!N8/100</f>
        <v>-6.1051779864836897E-3</v>
      </c>
      <c r="W7" s="40">
        <f>'Trimestre contra Trimestre Ant.'!O8/100</f>
        <v>-2.0665968784470468E-2</v>
      </c>
      <c r="X7" s="40">
        <f>'Trimestre contra Trimestre Ant.'!P8/100</f>
        <v>-2.4001375932313995E-2</v>
      </c>
      <c r="Y7" s="40">
        <f>'Trimestre contra Trimestre Ant.'!Q8/100</f>
        <v>-9.5177097642306085E-3</v>
      </c>
    </row>
    <row r="8" spans="1:26" x14ac:dyDescent="0.3">
      <c r="A8" t="str">
        <f>'Trimestre contra Trimestre Ant.'!A9</f>
        <v>1997.I</v>
      </c>
      <c r="B8" s="40">
        <f>'Trimestre contra Trimestre Ant.'!Q9/100</f>
        <v>1.0767158777867047E-2</v>
      </c>
      <c r="C8" s="40">
        <f>'Trimestre contra Trimestre Ant.'!R9/100</f>
        <v>-2.3123870384462841E-2</v>
      </c>
      <c r="D8" s="40">
        <f>'Trimestre contra Trimestre Ant.'!S9/100</f>
        <v>0.1328250198972849</v>
      </c>
      <c r="E8" s="40">
        <f>'Trimestre contra Trimestre Ant.'!T9/100</f>
        <v>8.5122326066506826E-3</v>
      </c>
      <c r="F8" s="40">
        <f>'Trimestre contra Trimestre Ant.'!U9/100</f>
        <v>6.3685435749575081E-2</v>
      </c>
      <c r="G8" s="40">
        <f>'Trimestre contra Trimestre Ant.'!V9/100</f>
        <v>-2.8102122987800904E-3</v>
      </c>
      <c r="H8" s="137">
        <f t="shared" si="0"/>
        <v>6.6495648048355172E-2</v>
      </c>
      <c r="I8" t="str">
        <f>'Trimestre contra Trimestre Ant.'!A9</f>
        <v>1997.I</v>
      </c>
      <c r="J8" s="40">
        <f>'Trimestre contra Trimestre Ant.'!B9/100</f>
        <v>-0.19021829116036348</v>
      </c>
      <c r="K8" s="40">
        <f>'Trimestre contra Trimestre Ant.'!C9/100</f>
        <v>1.0919209210143777E-2</v>
      </c>
      <c r="L8" s="40">
        <f>'Trimestre contra Trimestre Ant.'!D9/100</f>
        <v>3.538356879409621E-2</v>
      </c>
      <c r="M8" s="40">
        <f>'Trimestre contra Trimestre Ant.'!E9/100</f>
        <v>2.4072720076991017E-2</v>
      </c>
      <c r="N8" s="40">
        <f>'Trimestre contra Trimestre Ant.'!F9/100</f>
        <v>3.4817398132328092E-2</v>
      </c>
      <c r="O8" s="40">
        <f>'Trimestre contra Trimestre Ant.'!G9/100</f>
        <v>5.0656662903870497E-2</v>
      </c>
      <c r="P8" s="40">
        <f>'Trimestre contra Trimestre Ant.'!H9/100</f>
        <v>1.60450288627767E-3</v>
      </c>
      <c r="Q8" s="40">
        <f>'Trimestre contra Trimestre Ant.'!I9/100</f>
        <v>4.9036810266992026E-2</v>
      </c>
      <c r="R8" s="40">
        <f>'Trimestre contra Trimestre Ant.'!J9/100</f>
        <v>1.541032590610536E-2</v>
      </c>
      <c r="S8" s="40">
        <f>'Trimestre contra Trimestre Ant.'!K9/100</f>
        <v>0.10435403863180713</v>
      </c>
      <c r="T8" s="40">
        <f>'Trimestre contra Trimestre Ant.'!L9/100</f>
        <v>2.1912051504338725E-2</v>
      </c>
      <c r="U8" s="40">
        <f>'Trimestre contra Trimestre Ant.'!M9/100</f>
        <v>1.4298879408384035E-2</v>
      </c>
      <c r="V8" s="40">
        <f>'Trimestre contra Trimestre Ant.'!N9/100</f>
        <v>1.5629281552904661E-3</v>
      </c>
      <c r="W8" s="40">
        <f>'Trimestre contra Trimestre Ant.'!O9/100</f>
        <v>2.4583411016534829E-2</v>
      </c>
      <c r="X8" s="40">
        <f>'Trimestre contra Trimestre Ant.'!P9/100</f>
        <v>2.0016189970157638E-2</v>
      </c>
      <c r="Y8" s="40">
        <f>'Trimestre contra Trimestre Ant.'!Q9/100</f>
        <v>1.0767158777867047E-2</v>
      </c>
    </row>
    <row r="9" spans="1:26" x14ac:dyDescent="0.3">
      <c r="A9" t="str">
        <f>'Trimestre contra Trimestre Ant.'!A10</f>
        <v>1997.II</v>
      </c>
      <c r="B9" s="40">
        <f>'Trimestre contra Trimestre Ant.'!Q10/100</f>
        <v>4.8375146532029234E-3</v>
      </c>
      <c r="C9" s="40">
        <f>'Trimestre contra Trimestre Ant.'!R10/100</f>
        <v>2.7666177704555039E-3</v>
      </c>
      <c r="D9" s="40">
        <f>'Trimestre contra Trimestre Ant.'!S10/100</f>
        <v>-4.0321643624575687E-3</v>
      </c>
      <c r="E9" s="40">
        <f>'Trimestre contra Trimestre Ant.'!T10/100</f>
        <v>1.4064720864205738E-2</v>
      </c>
      <c r="F9" s="40">
        <f>'Trimestre contra Trimestre Ant.'!U10/100</f>
        <v>6.4184262578747209E-2</v>
      </c>
      <c r="G9" s="40">
        <f>'Trimestre contra Trimestre Ant.'!V10/100</f>
        <v>4.1554177668011949E-2</v>
      </c>
      <c r="H9" s="137">
        <f t="shared" si="0"/>
        <v>2.263008491073526E-2</v>
      </c>
      <c r="I9" t="str">
        <f>'Trimestre contra Trimestre Ant.'!A10</f>
        <v>1997.II</v>
      </c>
      <c r="J9" s="40">
        <f>'Trimestre contra Trimestre Ant.'!B10/100</f>
        <v>-1.4649221906034793E-2</v>
      </c>
      <c r="K9" s="40">
        <f>'Trimestre contra Trimestre Ant.'!C10/100</f>
        <v>1.7928654881316231E-2</v>
      </c>
      <c r="L9" s="40">
        <f>'Trimestre contra Trimestre Ant.'!D10/100</f>
        <v>1.284281676004384E-2</v>
      </c>
      <c r="M9" s="40">
        <f>'Trimestre contra Trimestre Ant.'!E10/100</f>
        <v>-8.9805036039602992E-3</v>
      </c>
      <c r="N9" s="40">
        <f>'Trimestre contra Trimestre Ant.'!F10/100</f>
        <v>2.5181769122990971E-2</v>
      </c>
      <c r="O9" s="40">
        <f>'Trimestre contra Trimestre Ant.'!G10/100</f>
        <v>-1.4810228819632787E-3</v>
      </c>
      <c r="P9" s="40">
        <f>'Trimestre contra Trimestre Ant.'!H10/100</f>
        <v>5.7550608611833809E-3</v>
      </c>
      <c r="Q9" s="40">
        <f>'Trimestre contra Trimestre Ant.'!I10/100</f>
        <v>2.9430014900027723E-2</v>
      </c>
      <c r="R9" s="40">
        <f>'Trimestre contra Trimestre Ant.'!J10/100</f>
        <v>2.6264476836218797E-2</v>
      </c>
      <c r="S9" s="40">
        <f>'Trimestre contra Trimestre Ant.'!K10/100</f>
        <v>-1.2203993997774609E-2</v>
      </c>
      <c r="T9" s="40">
        <f>'Trimestre contra Trimestre Ant.'!L10/100</f>
        <v>7.4777544007200714E-3</v>
      </c>
      <c r="U9" s="40">
        <f>'Trimestre contra Trimestre Ant.'!M10/100</f>
        <v>8.9331543633477395E-3</v>
      </c>
      <c r="V9" s="40">
        <f>'Trimestre contra Trimestre Ant.'!N10/100</f>
        <v>-7.8420389117965783E-3</v>
      </c>
      <c r="W9" s="40">
        <f>'Trimestre contra Trimestre Ant.'!O10/100</f>
        <v>5.4732192414872483E-3</v>
      </c>
      <c r="X9" s="40">
        <f>'Trimestre contra Trimestre Ant.'!P10/100</f>
        <v>2.0691569422275347E-3</v>
      </c>
      <c r="Y9" s="40">
        <f>'Trimestre contra Trimestre Ant.'!Q10/100</f>
        <v>4.8375146532029234E-3</v>
      </c>
    </row>
    <row r="10" spans="1:26" x14ac:dyDescent="0.3">
      <c r="A10" t="str">
        <f>'Trimestre contra Trimestre Ant.'!A11</f>
        <v>1997.III</v>
      </c>
      <c r="B10" s="40">
        <f>'Trimestre contra Trimestre Ant.'!Q11/100</f>
        <v>1.2716514204087259E-2</v>
      </c>
      <c r="C10" s="40">
        <f>'Trimestre contra Trimestre Ant.'!R11/100</f>
        <v>-9.6052412581422164E-3</v>
      </c>
      <c r="D10" s="40">
        <f>'Trimestre contra Trimestre Ant.'!S11/100</f>
        <v>-1.5693781853387656E-2</v>
      </c>
      <c r="E10" s="40">
        <f>'Trimestre contra Trimestre Ant.'!T11/100</f>
        <v>1.9577167066479051E-2</v>
      </c>
      <c r="F10" s="40">
        <f>'Trimestre contra Trimestre Ant.'!U11/100</f>
        <v>1.9742310480766356E-2</v>
      </c>
      <c r="G10" s="40">
        <f>'Trimestre contra Trimestre Ant.'!V11/100</f>
        <v>6.4451194997516836E-3</v>
      </c>
      <c r="H10" s="137">
        <f t="shared" si="0"/>
        <v>1.3297190981014673E-2</v>
      </c>
      <c r="I10" t="str">
        <f>'Trimestre contra Trimestre Ant.'!A11</f>
        <v>1997.III</v>
      </c>
      <c r="J10" s="40">
        <f>'Trimestre contra Trimestre Ant.'!B11/100</f>
        <v>3.2469079507243981E-2</v>
      </c>
      <c r="K10" s="40">
        <f>'Trimestre contra Trimestre Ant.'!C11/100</f>
        <v>3.0982488378551887E-2</v>
      </c>
      <c r="L10" s="40">
        <f>'Trimestre contra Trimestre Ant.'!D11/100</f>
        <v>4.7498923509745605E-3</v>
      </c>
      <c r="M10" s="40">
        <f>'Trimestre contra Trimestre Ant.'!E11/100</f>
        <v>2.945771582797585E-2</v>
      </c>
      <c r="N10" s="40">
        <f>'Trimestre contra Trimestre Ant.'!F11/100</f>
        <v>2.931334698468202E-2</v>
      </c>
      <c r="O10" s="40">
        <f>'Trimestre contra Trimestre Ant.'!G11/100</f>
        <v>1.8817609795376722E-2</v>
      </c>
      <c r="P10" s="40">
        <f>'Trimestre contra Trimestre Ant.'!H11/100</f>
        <v>1.4161337734907464E-2</v>
      </c>
      <c r="Q10" s="40">
        <f>'Trimestre contra Trimestre Ant.'!I11/100</f>
        <v>5.5434051825382635E-3</v>
      </c>
      <c r="R10" s="40">
        <f>'Trimestre contra Trimestre Ant.'!J11/100</f>
        <v>8.9119783135001018E-3</v>
      </c>
      <c r="S10" s="40">
        <f>'Trimestre contra Trimestre Ant.'!K11/100</f>
        <v>7.6703519950445109E-3</v>
      </c>
      <c r="T10" s="40">
        <f>'Trimestre contra Trimestre Ant.'!L11/100</f>
        <v>1.1137830311285679E-2</v>
      </c>
      <c r="U10" s="40">
        <f>'Trimestre contra Trimestre Ant.'!M11/100</f>
        <v>7.0641592244999885E-3</v>
      </c>
      <c r="V10" s="40">
        <f>'Trimestre contra Trimestre Ant.'!N11/100</f>
        <v>3.3991275641904739E-3</v>
      </c>
      <c r="W10" s="40">
        <f>'Trimestre contra Trimestre Ant.'!O11/100</f>
        <v>4.6818587307300152E-3</v>
      </c>
      <c r="X10" s="40">
        <f>'Trimestre contra Trimestre Ant.'!P11/100</f>
        <v>1.2192382370923127E-2</v>
      </c>
      <c r="Y10" s="40">
        <f>'Trimestre contra Trimestre Ant.'!Q11/100</f>
        <v>1.2716514204087259E-2</v>
      </c>
    </row>
    <row r="11" spans="1:26" x14ac:dyDescent="0.3">
      <c r="A11" t="str">
        <f>'Trimestre contra Trimestre Ant.'!A12</f>
        <v>1997.IV</v>
      </c>
      <c r="B11" s="40">
        <f>'Trimestre contra Trimestre Ant.'!Q12/100</f>
        <v>8.4076385525846398E-3</v>
      </c>
      <c r="C11" s="40">
        <f>'Trimestre contra Trimestre Ant.'!R12/100</f>
        <v>1.3054578182472021E-3</v>
      </c>
      <c r="D11" s="40">
        <f>'Trimestre contra Trimestre Ant.'!S12/100</f>
        <v>7.1371609801906821E-3</v>
      </c>
      <c r="E11" s="40">
        <f>'Trimestre contra Trimestre Ant.'!T12/100</f>
        <v>-6.5264471667404456E-3</v>
      </c>
      <c r="F11" s="40">
        <f>'Trimestre contra Trimestre Ant.'!U12/100</f>
        <v>-4.5735943446249427E-2</v>
      </c>
      <c r="G11" s="40">
        <f>'Trimestre contra Trimestre Ant.'!V12/100</f>
        <v>-5.9839809316381561E-2</v>
      </c>
      <c r="H11" s="137">
        <f t="shared" si="0"/>
        <v>1.4103865870132133E-2</v>
      </c>
      <c r="I11" t="str">
        <f>'Trimestre contra Trimestre Ant.'!A12</f>
        <v>1997.IV</v>
      </c>
      <c r="J11" s="40">
        <f>'Trimestre contra Trimestre Ant.'!B12/100</f>
        <v>8.6182696188260119E-2</v>
      </c>
      <c r="K11" s="40">
        <f>'Trimestre contra Trimestre Ant.'!C12/100</f>
        <v>-1.3140760719937417E-3</v>
      </c>
      <c r="L11" s="40">
        <f>'Trimestre contra Trimestre Ant.'!D12/100</f>
        <v>-1.3447060366295394E-2</v>
      </c>
      <c r="M11" s="40">
        <f>'Trimestre contra Trimestre Ant.'!E12/100</f>
        <v>1.3251553876738154E-2</v>
      </c>
      <c r="N11" s="40">
        <f>'Trimestre contra Trimestre Ant.'!F12/100</f>
        <v>1.8218749764393527E-2</v>
      </c>
      <c r="O11" s="40">
        <f>'Trimestre contra Trimestre Ant.'!G12/100</f>
        <v>-3.5615598315146269E-3</v>
      </c>
      <c r="P11" s="40">
        <f>'Trimestre contra Trimestre Ant.'!H12/100</f>
        <v>1.6237599312332041E-3</v>
      </c>
      <c r="Q11" s="40">
        <f>'Trimestre contra Trimestre Ant.'!I12/100</f>
        <v>1.9654907647581599E-2</v>
      </c>
      <c r="R11" s="40">
        <f>'Trimestre contra Trimestre Ant.'!J12/100</f>
        <v>2.5347768052549347E-2</v>
      </c>
      <c r="S11" s="40">
        <f>'Trimestre contra Trimestre Ant.'!K12/100</f>
        <v>1.8292074929391333E-3</v>
      </c>
      <c r="T11" s="40">
        <f>'Trimestre contra Trimestre Ant.'!L12/100</f>
        <v>1.5280283852907584E-2</v>
      </c>
      <c r="U11" s="40">
        <f>'Trimestre contra Trimestre Ant.'!M12/100</f>
        <v>2.1765132144017985E-2</v>
      </c>
      <c r="V11" s="40">
        <f>'Trimestre contra Trimestre Ant.'!N12/100</f>
        <v>9.0768783181289781E-3</v>
      </c>
      <c r="W11" s="40">
        <f>'Trimestre contra Trimestre Ant.'!O12/100</f>
        <v>1.2238559002924365E-2</v>
      </c>
      <c r="X11" s="40">
        <f>'Trimestre contra Trimestre Ant.'!P12/100</f>
        <v>9.1719478969440882E-3</v>
      </c>
      <c r="Y11" s="40">
        <f>'Trimestre contra Trimestre Ant.'!Q12/100</f>
        <v>8.4076385525846398E-3</v>
      </c>
    </row>
    <row r="12" spans="1:26" x14ac:dyDescent="0.3">
      <c r="A12" t="str">
        <f>'Trimestre contra Trimestre Ant.'!A13</f>
        <v>1998.I</v>
      </c>
      <c r="B12" s="40">
        <f>'Trimestre contra Trimestre Ant.'!Q13/100</f>
        <v>-1.9771680826092486E-2</v>
      </c>
      <c r="C12" s="40">
        <f>'Trimestre contra Trimestre Ant.'!R13/100</f>
        <v>1.7047604390918458E-4</v>
      </c>
      <c r="D12" s="40">
        <f>'Trimestre contra Trimestre Ant.'!S13/100</f>
        <v>2.3951708670985283E-2</v>
      </c>
      <c r="E12" s="40">
        <f>'Trimestre contra Trimestre Ant.'!T13/100</f>
        <v>5.432807992945099E-3</v>
      </c>
      <c r="F12" s="40">
        <f>'Trimestre contra Trimestre Ant.'!U13/100</f>
        <v>5.9880882715110273E-2</v>
      </c>
      <c r="G12" s="40">
        <f>'Trimestre contra Trimestre Ant.'!V13/100</f>
        <v>9.0290071576703004E-2</v>
      </c>
      <c r="H12" s="137">
        <f t="shared" si="0"/>
        <v>-3.0409188861592731E-2</v>
      </c>
      <c r="I12" t="str">
        <f>'Trimestre contra Trimestre Ant.'!A13</f>
        <v>1998.I</v>
      </c>
      <c r="J12" s="40">
        <f>'Trimestre contra Trimestre Ant.'!B13/100</f>
        <v>-0.11027024688856646</v>
      </c>
      <c r="K12" s="40">
        <f>'Trimestre contra Trimestre Ant.'!C13/100</f>
        <v>1.4874866181316504E-2</v>
      </c>
      <c r="L12" s="40">
        <f>'Trimestre contra Trimestre Ant.'!D13/100</f>
        <v>-4.2208335770285717E-2</v>
      </c>
      <c r="M12" s="40">
        <f>'Trimestre contra Trimestre Ant.'!E13/100</f>
        <v>-5.4049597897188884E-3</v>
      </c>
      <c r="N12" s="40">
        <f>'Trimestre contra Trimestre Ant.'!F13/100</f>
        <v>-1.2812008662929086E-2</v>
      </c>
      <c r="O12" s="40">
        <f>'Trimestre contra Trimestre Ant.'!G13/100</f>
        <v>-2.245686888996612E-2</v>
      </c>
      <c r="P12" s="40">
        <f>'Trimestre contra Trimestre Ant.'!H13/100</f>
        <v>-2.3306885851457237E-2</v>
      </c>
      <c r="Q12" s="40">
        <f>'Trimestre contra Trimestre Ant.'!I13/100</f>
        <v>-3.6634245515083763E-2</v>
      </c>
      <c r="R12" s="40">
        <f>'Trimestre contra Trimestre Ant.'!J13/100</f>
        <v>-1.6065023774604059E-2</v>
      </c>
      <c r="S12" s="40">
        <f>'Trimestre contra Trimestre Ant.'!K13/100</f>
        <v>-1.7967735060887002E-2</v>
      </c>
      <c r="T12" s="40">
        <f>'Trimestre contra Trimestre Ant.'!L13/100</f>
        <v>-4.8914423466699386E-3</v>
      </c>
      <c r="U12" s="40">
        <f>'Trimestre contra Trimestre Ant.'!M13/100</f>
        <v>-2.6920641488651809E-2</v>
      </c>
      <c r="V12" s="40">
        <f>'Trimestre contra Trimestre Ant.'!N13/100</f>
        <v>8.5796783155576151E-3</v>
      </c>
      <c r="W12" s="40">
        <f>'Trimestre contra Trimestre Ant.'!O13/100</f>
        <v>-9.9850154201399643E-3</v>
      </c>
      <c r="X12" s="40">
        <f>'Trimestre contra Trimestre Ant.'!P13/100</f>
        <v>-1.7524790139610946E-2</v>
      </c>
      <c r="Y12" s="40">
        <f>'Trimestre contra Trimestre Ant.'!Q13/100</f>
        <v>-1.9771680826092486E-2</v>
      </c>
    </row>
    <row r="13" spans="1:26" x14ac:dyDescent="0.3">
      <c r="A13" t="str">
        <f>'Trimestre contra Trimestre Ant.'!A14</f>
        <v>1998.II</v>
      </c>
      <c r="B13" s="40">
        <f>'Trimestre contra Trimestre Ant.'!Q14/100</f>
        <v>1.712421509453832E-2</v>
      </c>
      <c r="C13" s="40">
        <f>'Trimestre contra Trimestre Ant.'!R14/100</f>
        <v>-3.0922031497068181E-3</v>
      </c>
      <c r="D13" s="40">
        <f>'Trimestre contra Trimestre Ant.'!S14/100</f>
        <v>6.676924742612389E-3</v>
      </c>
      <c r="E13" s="40">
        <f>'Trimestre contra Trimestre Ant.'!T14/100</f>
        <v>3.6669941095979208E-3</v>
      </c>
      <c r="F13" s="40">
        <f>'Trimestre contra Trimestre Ant.'!U14/100</f>
        <v>2.6877996556366801E-2</v>
      </c>
      <c r="G13" s="40">
        <f>'Trimestre contra Trimestre Ant.'!V14/100</f>
        <v>-5.388237748202885E-2</v>
      </c>
      <c r="H13" s="137">
        <f t="shared" si="0"/>
        <v>8.0760374038395644E-2</v>
      </c>
      <c r="I13" t="str">
        <f>'Trimestre contra Trimestre Ant.'!A14</f>
        <v>1998.II</v>
      </c>
      <c r="J13" s="40">
        <f>'Trimestre contra Trimestre Ant.'!B14/100</f>
        <v>0.1253656995117769</v>
      </c>
      <c r="K13" s="40">
        <f>'Trimestre contra Trimestre Ant.'!C14/100</f>
        <v>1.7327216749856822E-2</v>
      </c>
      <c r="L13" s="40">
        <f>'Trimestre contra Trimestre Ant.'!D14/100</f>
        <v>1.5903104580337057E-2</v>
      </c>
      <c r="M13" s="40">
        <f>'Trimestre contra Trimestre Ant.'!E14/100</f>
        <v>-3.4442963485861178E-3</v>
      </c>
      <c r="N13" s="40">
        <f>'Trimestre contra Trimestre Ant.'!F14/100</f>
        <v>1.2480027570923369E-2</v>
      </c>
      <c r="O13" s="40">
        <f>'Trimestre contra Trimestre Ant.'!G14/100</f>
        <v>1.2827494064299172E-2</v>
      </c>
      <c r="P13" s="40">
        <f>'Trimestre contra Trimestre Ant.'!H14/100</f>
        <v>1.6550506422659428E-2</v>
      </c>
      <c r="Q13" s="40">
        <f>'Trimestre contra Trimestre Ant.'!I14/100</f>
        <v>3.794644245350387E-2</v>
      </c>
      <c r="R13" s="40">
        <f>'Trimestre contra Trimestre Ant.'!J14/100</f>
        <v>-7.6075432750669636E-3</v>
      </c>
      <c r="S13" s="40">
        <f>'Trimestre contra Trimestre Ant.'!K14/100</f>
        <v>-3.1080994902666914E-3</v>
      </c>
      <c r="T13" s="40">
        <f>'Trimestre contra Trimestre Ant.'!L14/100</f>
        <v>9.1713129470294419E-3</v>
      </c>
      <c r="U13" s="40">
        <f>'Trimestre contra Trimestre Ant.'!M14/100</f>
        <v>1.9176994815053083E-2</v>
      </c>
      <c r="V13" s="40">
        <f>'Trimestre contra Trimestre Ant.'!N14/100</f>
        <v>9.6905222997125673E-3</v>
      </c>
      <c r="W13" s="40">
        <f>'Trimestre contra Trimestre Ant.'!O14/100</f>
        <v>1.1076078748168072E-2</v>
      </c>
      <c r="X13" s="40">
        <f>'Trimestre contra Trimestre Ant.'!P14/100</f>
        <v>1.8351430091848364E-2</v>
      </c>
      <c r="Y13" s="40">
        <f>'Trimestre contra Trimestre Ant.'!Q14/100</f>
        <v>1.712421509453832E-2</v>
      </c>
    </row>
    <row r="14" spans="1:26" x14ac:dyDescent="0.3">
      <c r="A14" t="str">
        <f>'Trimestre contra Trimestre Ant.'!A15</f>
        <v>1998.III</v>
      </c>
      <c r="B14" s="40">
        <f>'Trimestre contra Trimestre Ant.'!Q15/100</f>
        <v>-2.8766669632918074E-4</v>
      </c>
      <c r="C14" s="40">
        <f>'Trimestre contra Trimestre Ant.'!R15/100</f>
        <v>3.0750460862447593E-3</v>
      </c>
      <c r="D14" s="40">
        <f>'Trimestre contra Trimestre Ant.'!S15/100</f>
        <v>1.7360795688768471E-2</v>
      </c>
      <c r="E14" s="40">
        <f>'Trimestre contra Trimestre Ant.'!T15/100</f>
        <v>-1.2910956547861674E-2</v>
      </c>
      <c r="F14" s="40">
        <f>'Trimestre contra Trimestre Ant.'!U15/100</f>
        <v>-4.2635468250619916E-2</v>
      </c>
      <c r="G14" s="40">
        <f>'Trimestre contra Trimestre Ant.'!V15/100</f>
        <v>1.0243690840201936E-2</v>
      </c>
      <c r="H14" s="137">
        <f t="shared" si="0"/>
        <v>-5.2879159090821852E-2</v>
      </c>
      <c r="I14" t="str">
        <f>'Trimestre contra Trimestre Ant.'!A15</f>
        <v>1998.III</v>
      </c>
      <c r="J14" s="40">
        <f>'Trimestre contra Trimestre Ant.'!B15/100</f>
        <v>-2.6230376937604993E-2</v>
      </c>
      <c r="K14" s="40">
        <f>'Trimestre contra Trimestre Ant.'!C15/100</f>
        <v>-1.3750264890635466E-2</v>
      </c>
      <c r="L14" s="40">
        <f>'Trimestre contra Trimestre Ant.'!D15/100</f>
        <v>-9.7632830530398618E-3</v>
      </c>
      <c r="M14" s="40">
        <f>'Trimestre contra Trimestre Ant.'!E15/100</f>
        <v>4.5146022222142257E-4</v>
      </c>
      <c r="N14" s="40">
        <f>'Trimestre contra Trimestre Ant.'!F15/100</f>
        <v>-1.4888065911368931E-2</v>
      </c>
      <c r="O14" s="40">
        <f>'Trimestre contra Trimestre Ant.'!G15/100</f>
        <v>-1.2699203306859252E-2</v>
      </c>
      <c r="P14" s="40">
        <f>'Trimestre contra Trimestre Ant.'!H15/100</f>
        <v>-1.1537291630445257E-2</v>
      </c>
      <c r="Q14" s="40">
        <f>'Trimestre contra Trimestre Ant.'!I15/100</f>
        <v>4.0640859160301357E-3</v>
      </c>
      <c r="R14" s="40">
        <f>'Trimestre contra Trimestre Ant.'!J15/100</f>
        <v>0.1175009213572098</v>
      </c>
      <c r="S14" s="40">
        <f>'Trimestre contra Trimestre Ant.'!K15/100</f>
        <v>5.0749756944961089E-3</v>
      </c>
      <c r="T14" s="40">
        <f>'Trimestre contra Trimestre Ant.'!L15/100</f>
        <v>5.5987590053518943E-3</v>
      </c>
      <c r="U14" s="40">
        <f>'Trimestre contra Trimestre Ant.'!M15/100</f>
        <v>3.5589732718626088E-3</v>
      </c>
      <c r="V14" s="40">
        <f>'Trimestre contra Trimestre Ant.'!N15/100</f>
        <v>7.7106616429902797E-3</v>
      </c>
      <c r="W14" s="40">
        <f>'Trimestre contra Trimestre Ant.'!O15/100</f>
        <v>6.0924949478502466E-3</v>
      </c>
      <c r="X14" s="40">
        <f>'Trimestre contra Trimestre Ant.'!P15/100</f>
        <v>-8.0775524692100475E-4</v>
      </c>
      <c r="Y14" s="40">
        <f>'Trimestre contra Trimestre Ant.'!Q15/100</f>
        <v>-2.8766669632918074E-4</v>
      </c>
    </row>
    <row r="15" spans="1:26" x14ac:dyDescent="0.3">
      <c r="A15" t="str">
        <f>'Trimestre contra Trimestre Ant.'!A16</f>
        <v>1998.IV</v>
      </c>
      <c r="B15" s="40">
        <f>'Trimestre contra Trimestre Ant.'!Q16/100</f>
        <v>-1.1467992267087945E-2</v>
      </c>
      <c r="C15" s="40">
        <f>'Trimestre contra Trimestre Ant.'!R16/100</f>
        <v>-1.3236166656445558E-2</v>
      </c>
      <c r="D15" s="40">
        <f>'Trimestre contra Trimestre Ant.'!S16/100</f>
        <v>-7.3944295462212706E-3</v>
      </c>
      <c r="E15" s="40">
        <f>'Trimestre contra Trimestre Ant.'!T16/100</f>
        <v>-4.5011696270281017E-2</v>
      </c>
      <c r="F15" s="40">
        <f>'Trimestre contra Trimestre Ant.'!U16/100</f>
        <v>3.6441053964857417E-3</v>
      </c>
      <c r="G15" s="40">
        <f>'Trimestre contra Trimestre Ant.'!V16/100</f>
        <v>-5.6571927724007216E-2</v>
      </c>
      <c r="H15" s="137">
        <f t="shared" si="0"/>
        <v>6.0216033120492958E-2</v>
      </c>
      <c r="I15" t="str">
        <f>'Trimestre contra Trimestre Ant.'!A16</f>
        <v>1998.IV</v>
      </c>
      <c r="J15" s="40">
        <f>'Trimestre contra Trimestre Ant.'!B16/100</f>
        <v>-2.0770048977477917E-2</v>
      </c>
      <c r="K15" s="40">
        <f>'Trimestre contra Trimestre Ant.'!C16/100</f>
        <v>-1.0416728113668672E-2</v>
      </c>
      <c r="L15" s="40">
        <f>'Trimestre contra Trimestre Ant.'!D16/100</f>
        <v>-3.5911781648777619E-2</v>
      </c>
      <c r="M15" s="40">
        <f>'Trimestre contra Trimestre Ant.'!E16/100</f>
        <v>-7.8581437707239132E-3</v>
      </c>
      <c r="N15" s="40">
        <f>'Trimestre contra Trimestre Ant.'!F16/100</f>
        <v>-2.447157909534825E-2</v>
      </c>
      <c r="O15" s="40">
        <f>'Trimestre contra Trimestre Ant.'!G16/100</f>
        <v>-3.1185236045763398E-2</v>
      </c>
      <c r="P15" s="40">
        <f>'Trimestre contra Trimestre Ant.'!H16/100</f>
        <v>-4.2913386226403949E-2</v>
      </c>
      <c r="Q15" s="40">
        <f>'Trimestre contra Trimestre Ant.'!I16/100</f>
        <v>-3.990908912978075E-2</v>
      </c>
      <c r="R15" s="40">
        <f>'Trimestre contra Trimestre Ant.'!J16/100</f>
        <v>4.2364204394512939E-2</v>
      </c>
      <c r="S15" s="40">
        <f>'Trimestre contra Trimestre Ant.'!K16/100</f>
        <v>3.7030481706059604E-3</v>
      </c>
      <c r="T15" s="40">
        <f>'Trimestre contra Trimestre Ant.'!L16/100</f>
        <v>7.293667635526413E-3</v>
      </c>
      <c r="U15" s="40">
        <f>'Trimestre contra Trimestre Ant.'!M16/100</f>
        <v>2.1801940281944709E-3</v>
      </c>
      <c r="V15" s="40">
        <f>'Trimestre contra Trimestre Ant.'!N16/100</f>
        <v>9.3350223216577266E-3</v>
      </c>
      <c r="W15" s="40">
        <f>'Trimestre contra Trimestre Ant.'!O16/100</f>
        <v>5.7832981971261965E-4</v>
      </c>
      <c r="X15" s="40">
        <f>'Trimestre contra Trimestre Ant.'!P16/100</f>
        <v>-1.046685187600882E-2</v>
      </c>
      <c r="Y15" s="40">
        <f>'Trimestre contra Trimestre Ant.'!Q16/100</f>
        <v>-1.1467992267087945E-2</v>
      </c>
    </row>
    <row r="16" spans="1:26" x14ac:dyDescent="0.3">
      <c r="A16" t="str">
        <f>'Trimestre contra Trimestre Ant.'!A17</f>
        <v>1999.I</v>
      </c>
      <c r="B16" s="40">
        <f>'Trimestre contra Trimestre Ant.'!Q17/100</f>
        <v>1.8453375218860923E-3</v>
      </c>
      <c r="C16" s="40">
        <f>'Trimestre contra Trimestre Ant.'!R17/100</f>
        <v>3.0503969991546587E-3</v>
      </c>
      <c r="D16" s="40">
        <f>'Trimestre contra Trimestre Ant.'!S17/100</f>
        <v>-1.1346895576243132E-2</v>
      </c>
      <c r="E16" s="40">
        <f>'Trimestre contra Trimestre Ant.'!T17/100</f>
        <v>-3.5651365262842294E-2</v>
      </c>
      <c r="F16" s="40">
        <f>'Trimestre contra Trimestre Ant.'!U17/100</f>
        <v>1.8779186268302439E-2</v>
      </c>
      <c r="G16" s="40">
        <f>'Trimestre contra Trimestre Ant.'!V17/100</f>
        <v>-9.763060047225626E-2</v>
      </c>
      <c r="H16" s="137">
        <f t="shared" si="0"/>
        <v>0.1164097867405587</v>
      </c>
      <c r="I16" t="str">
        <f>'Trimestre contra Trimestre Ant.'!A17</f>
        <v>1999.I</v>
      </c>
      <c r="J16" s="40">
        <f>'Trimestre contra Trimestre Ant.'!B17/100</f>
        <v>4.2154260558349588E-2</v>
      </c>
      <c r="K16" s="40">
        <f>'Trimestre contra Trimestre Ant.'!C17/100</f>
        <v>-4.3534976765434719E-3</v>
      </c>
      <c r="L16" s="40">
        <f>'Trimestre contra Trimestre Ant.'!D17/100</f>
        <v>-8.0475518793844403E-3</v>
      </c>
      <c r="M16" s="40">
        <f>'Trimestre contra Trimestre Ant.'!E17/100</f>
        <v>-4.6368840521360255E-4</v>
      </c>
      <c r="N16" s="40">
        <f>'Trimestre contra Trimestre Ant.'!F17/100</f>
        <v>-3.3213122375969517E-2</v>
      </c>
      <c r="O16" s="40">
        <f>'Trimestre contra Trimestre Ant.'!G17/100</f>
        <v>-5.0657992520672934E-3</v>
      </c>
      <c r="P16" s="40">
        <f>'Trimestre contra Trimestre Ant.'!H17/100</f>
        <v>8.4381342570192253E-3</v>
      </c>
      <c r="Q16" s="40">
        <f>'Trimestre contra Trimestre Ant.'!I17/100</f>
        <v>-2.0217983478498458E-2</v>
      </c>
      <c r="R16" s="40">
        <f>'Trimestre contra Trimestre Ant.'!J17/100</f>
        <v>2.6565150620852851E-2</v>
      </c>
      <c r="S16" s="40">
        <f>'Trimestre contra Trimestre Ant.'!K17/100</f>
        <v>-1.623154305718244E-3</v>
      </c>
      <c r="T16" s="40">
        <f>'Trimestre contra Trimestre Ant.'!L17/100</f>
        <v>1.5326987601902431E-2</v>
      </c>
      <c r="U16" s="40">
        <f>'Trimestre contra Trimestre Ant.'!M17/100</f>
        <v>-9.1180616385639901E-3</v>
      </c>
      <c r="V16" s="40">
        <f>'Trimestre contra Trimestre Ant.'!N17/100</f>
        <v>1.4128744101409962E-2</v>
      </c>
      <c r="W16" s="40">
        <f>'Trimestre contra Trimestre Ant.'!O17/100</f>
        <v>7.5649783362770062E-3</v>
      </c>
      <c r="X16" s="40">
        <f>'Trimestre contra Trimestre Ant.'!P17/100</f>
        <v>9.062423015294252E-3</v>
      </c>
      <c r="Y16" s="40">
        <f>'Trimestre contra Trimestre Ant.'!Q17/100</f>
        <v>1.8453375218860923E-3</v>
      </c>
    </row>
    <row r="17" spans="1:25" x14ac:dyDescent="0.3">
      <c r="A17" t="str">
        <f>'Trimestre contra Trimestre Ant.'!A18</f>
        <v>1999.II</v>
      </c>
      <c r="B17" s="40">
        <f>'Trimestre contra Trimestre Ant.'!Q18/100</f>
        <v>5.3031060718755629E-3</v>
      </c>
      <c r="C17" s="40">
        <f>'Trimestre contra Trimestre Ant.'!R18/100</f>
        <v>5.0239825111741965E-4</v>
      </c>
      <c r="D17" s="40">
        <f>'Trimestre contra Trimestre Ant.'!S18/100</f>
        <v>1.1218130809108828E-2</v>
      </c>
      <c r="E17" s="40">
        <f>'Trimestre contra Trimestre Ant.'!T18/100</f>
        <v>-1.2183270859105422E-2</v>
      </c>
      <c r="F17" s="40">
        <f>'Trimestre contra Trimestre Ant.'!U18/100</f>
        <v>2.2606698968809624E-2</v>
      </c>
      <c r="G17" s="40">
        <f>'Trimestre contra Trimestre Ant.'!V18/100</f>
        <v>-1.1755332304581034E-2</v>
      </c>
      <c r="H17" s="137">
        <f t="shared" si="0"/>
        <v>3.4362031273390659E-2</v>
      </c>
      <c r="I17" t="str">
        <f>'Trimestre contra Trimestre Ant.'!A18</f>
        <v>1999.II</v>
      </c>
      <c r="J17" s="40">
        <f>'Trimestre contra Trimestre Ant.'!B18/100</f>
        <v>1.7395884628126579E-2</v>
      </c>
      <c r="K17" s="40">
        <f>'Trimestre contra Trimestre Ant.'!C18/100</f>
        <v>-4.8932848260732964E-2</v>
      </c>
      <c r="L17" s="40">
        <f>'Trimestre contra Trimestre Ant.'!D18/100</f>
        <v>1.3679397023102169E-2</v>
      </c>
      <c r="M17" s="40">
        <f>'Trimestre contra Trimestre Ant.'!E18/100</f>
        <v>1.2222733246691986E-2</v>
      </c>
      <c r="N17" s="40">
        <f>'Trimestre contra Trimestre Ant.'!F18/100</f>
        <v>5.422325720205734E-3</v>
      </c>
      <c r="O17" s="40">
        <f>'Trimestre contra Trimestre Ant.'!G18/100</f>
        <v>-9.8160611605535575E-4</v>
      </c>
      <c r="P17" s="40">
        <f>'Trimestre contra Trimestre Ant.'!H18/100</f>
        <v>6.246438223852735E-3</v>
      </c>
      <c r="Q17" s="40">
        <f>'Trimestre contra Trimestre Ant.'!I18/100</f>
        <v>-2.9758305377052374E-2</v>
      </c>
      <c r="R17" s="40">
        <f>'Trimestre contra Trimestre Ant.'!J18/100</f>
        <v>2.1915748940970481E-2</v>
      </c>
      <c r="S17" s="40">
        <f>'Trimestre contra Trimestre Ant.'!K18/100</f>
        <v>-4.0111922734586969E-4</v>
      </c>
      <c r="T17" s="40">
        <f>'Trimestre contra Trimestre Ant.'!L18/100</f>
        <v>-2.2116200524519014E-3</v>
      </c>
      <c r="U17" s="40">
        <f>'Trimestre contra Trimestre Ant.'!M18/100</f>
        <v>7.2605772055613915E-3</v>
      </c>
      <c r="V17" s="40">
        <f>'Trimestre contra Trimestre Ant.'!N18/100</f>
        <v>2.6324815751448405E-3</v>
      </c>
      <c r="W17" s="40">
        <f>'Trimestre contra Trimestre Ant.'!O18/100</f>
        <v>1.5050749371616767E-3</v>
      </c>
      <c r="X17" s="40">
        <f>'Trimestre contra Trimestre Ant.'!P18/100</f>
        <v>2.3006377741210393E-3</v>
      </c>
      <c r="Y17" s="40">
        <f>'Trimestre contra Trimestre Ant.'!Q18/100</f>
        <v>5.3031060718755629E-3</v>
      </c>
    </row>
    <row r="18" spans="1:25" x14ac:dyDescent="0.3">
      <c r="A18" t="str">
        <f>'Trimestre contra Trimestre Ant.'!A19</f>
        <v>1999.III</v>
      </c>
      <c r="B18" s="40">
        <f>'Trimestre contra Trimestre Ant.'!Q19/100</f>
        <v>-7.9696456122380077E-5</v>
      </c>
      <c r="C18" s="40">
        <f>'Trimestre contra Trimestre Ant.'!R19/100</f>
        <v>1.0012387194716199E-2</v>
      </c>
      <c r="D18" s="40">
        <f>'Trimestre contra Trimestre Ant.'!S19/100</f>
        <v>2.079077482082492E-2</v>
      </c>
      <c r="E18" s="40">
        <f>'Trimestre contra Trimestre Ant.'!T19/100</f>
        <v>-2.3401436044573454E-2</v>
      </c>
      <c r="F18" s="40">
        <f>'Trimestre contra Trimestre Ant.'!U19/100</f>
        <v>-1.394569852939509E-2</v>
      </c>
      <c r="G18" s="40">
        <f>'Trimestre contra Trimestre Ant.'!V19/100</f>
        <v>-3.4141294949189827E-2</v>
      </c>
      <c r="H18" s="137">
        <f t="shared" si="0"/>
        <v>2.0195596419794737E-2</v>
      </c>
      <c r="I18" t="str">
        <f>'Trimestre contra Trimestre Ant.'!A19</f>
        <v>1999.III</v>
      </c>
      <c r="J18" s="40">
        <f>'Trimestre contra Trimestre Ant.'!B19/100</f>
        <v>4.923725328005002E-3</v>
      </c>
      <c r="K18" s="40">
        <f>'Trimestre contra Trimestre Ant.'!C19/100</f>
        <v>1.9126241143041511E-3</v>
      </c>
      <c r="L18" s="40">
        <f>'Trimestre contra Trimestre Ant.'!D19/100</f>
        <v>-7.5810151667166092E-4</v>
      </c>
      <c r="M18" s="40">
        <f>'Trimestre contra Trimestre Ant.'!E19/100</f>
        <v>6.3831583306004358E-3</v>
      </c>
      <c r="N18" s="40">
        <f>'Trimestre contra Trimestre Ant.'!F19/100</f>
        <v>1.0729890768490513E-3</v>
      </c>
      <c r="O18" s="40">
        <f>'Trimestre contra Trimestre Ant.'!G19/100</f>
        <v>3.1086530894204323E-3</v>
      </c>
      <c r="P18" s="40">
        <f>'Trimestre contra Trimestre Ant.'!H19/100</f>
        <v>-8.7303357685220018E-3</v>
      </c>
      <c r="Q18" s="40">
        <f>'Trimestre contra Trimestre Ant.'!I19/100</f>
        <v>2.0803255392991105E-2</v>
      </c>
      <c r="R18" s="40">
        <f>'Trimestre contra Trimestre Ant.'!J19/100</f>
        <v>-2.4128518072074057E-2</v>
      </c>
      <c r="S18" s="40">
        <f>'Trimestre contra Trimestre Ant.'!K19/100</f>
        <v>5.1401973259745937E-4</v>
      </c>
      <c r="T18" s="40">
        <f>'Trimestre contra Trimestre Ant.'!L19/100</f>
        <v>4.4047712732142585E-4</v>
      </c>
      <c r="U18" s="40">
        <f>'Trimestre contra Trimestre Ant.'!M19/100</f>
        <v>8.3094913936134773E-3</v>
      </c>
      <c r="V18" s="40">
        <f>'Trimestre contra Trimestre Ant.'!N19/100</f>
        <v>4.2244769798367443E-3</v>
      </c>
      <c r="W18" s="40">
        <f>'Trimestre contra Trimestre Ant.'!O19/100</f>
        <v>1.2211016972747402E-3</v>
      </c>
      <c r="X18" s="40">
        <f>'Trimestre contra Trimestre Ant.'!P19/100</f>
        <v>-6.2849112235141558E-4</v>
      </c>
      <c r="Y18" s="40">
        <f>'Trimestre contra Trimestre Ant.'!Q19/100</f>
        <v>-7.9696456122380077E-5</v>
      </c>
    </row>
    <row r="19" spans="1:25" x14ac:dyDescent="0.3">
      <c r="A19" t="str">
        <f>'Trimestre contra Trimestre Ant.'!A20</f>
        <v>1999.IV</v>
      </c>
      <c r="B19" s="40">
        <f>'Trimestre contra Trimestre Ant.'!Q20/100</f>
        <v>1.4191208256964849E-2</v>
      </c>
      <c r="C19" s="40">
        <f>'Trimestre contra Trimestre Ant.'!R20/100</f>
        <v>1.7523545616691338E-2</v>
      </c>
      <c r="D19" s="40">
        <f>'Trimestre contra Trimestre Ant.'!S20/100</f>
        <v>1.8650482879420727E-2</v>
      </c>
      <c r="E19" s="40">
        <f>'Trimestre contra Trimestre Ant.'!T20/100</f>
        <v>2.0337612838340569E-2</v>
      </c>
      <c r="F19" s="40">
        <f>'Trimestre contra Trimestre Ant.'!U20/100</f>
        <v>0.1583431958927819</v>
      </c>
      <c r="G19" s="40">
        <f>'Trimestre contra Trimestre Ant.'!V20/100</f>
        <v>7.0036418618870444E-2</v>
      </c>
      <c r="H19" s="137">
        <f t="shared" si="0"/>
        <v>8.8306777273911452E-2</v>
      </c>
      <c r="I19" t="str">
        <f>'Trimestre contra Trimestre Ant.'!A20</f>
        <v>1999.IV</v>
      </c>
      <c r="J19" s="40">
        <f>'Trimestre contra Trimestre Ant.'!B20/100</f>
        <v>3.8482228502179305E-2</v>
      </c>
      <c r="K19" s="40">
        <f>'Trimestre contra Trimestre Ant.'!C20/100</f>
        <v>2.6946601900687428E-2</v>
      </c>
      <c r="L19" s="40">
        <f>'Trimestre contra Trimestre Ant.'!D20/100</f>
        <v>3.1259141797336687E-2</v>
      </c>
      <c r="M19" s="40">
        <f>'Trimestre contra Trimestre Ant.'!E20/100</f>
        <v>4.1866723399919259E-4</v>
      </c>
      <c r="N19" s="40">
        <f>'Trimestre contra Trimestre Ant.'!F20/100</f>
        <v>7.9177449590575044E-3</v>
      </c>
      <c r="O19" s="40">
        <f>'Trimestre contra Trimestre Ant.'!G20/100</f>
        <v>1.9331586550458413E-2</v>
      </c>
      <c r="P19" s="40">
        <f>'Trimestre contra Trimestre Ant.'!H20/100</f>
        <v>1.3609873539405015E-2</v>
      </c>
      <c r="Q19" s="40">
        <f>'Trimestre contra Trimestre Ant.'!I20/100</f>
        <v>4.597726155247539E-2</v>
      </c>
      <c r="R19" s="40">
        <f>'Trimestre contra Trimestre Ant.'!J20/100</f>
        <v>4.1526377214409216E-2</v>
      </c>
      <c r="S19" s="40">
        <f>'Trimestre contra Trimestre Ant.'!K20/100</f>
        <v>1.5922010533753195E-4</v>
      </c>
      <c r="T19" s="40">
        <f>'Trimestre contra Trimestre Ant.'!L20/100</f>
        <v>-5.2082756069119496E-3</v>
      </c>
      <c r="U19" s="40">
        <f>'Trimestre contra Trimestre Ant.'!M20/100</f>
        <v>1.3064068742263402E-2</v>
      </c>
      <c r="V19" s="40">
        <f>'Trimestre contra Trimestre Ant.'!N20/100</f>
        <v>4.096125268186146E-3</v>
      </c>
      <c r="W19" s="40">
        <f>'Trimestre contra Trimestre Ant.'!O20/100</f>
        <v>1.0409246020345098E-2</v>
      </c>
      <c r="X19" s="40">
        <f>'Trimestre contra Trimestre Ant.'!P20/100</f>
        <v>1.2074638039239804E-2</v>
      </c>
      <c r="Y19" s="40">
        <f>'Trimestre contra Trimestre Ant.'!Q20/100</f>
        <v>1.4191208256964849E-2</v>
      </c>
    </row>
    <row r="20" spans="1:25" x14ac:dyDescent="0.3">
      <c r="A20" t="str">
        <f>'Trimestre contra Trimestre Ant.'!A21</f>
        <v>2000.I</v>
      </c>
      <c r="B20" s="40">
        <f>'Trimestre contra Trimestre Ant.'!Q21/100</f>
        <v>1.0580167975144494E-2</v>
      </c>
      <c r="C20" s="40">
        <f>'Trimestre contra Trimestre Ant.'!R21/100</f>
        <v>3.1956596388704739E-4</v>
      </c>
      <c r="D20" s="40">
        <f>'Trimestre contra Trimestre Ant.'!S21/100</f>
        <v>-1.7446245025428908E-2</v>
      </c>
      <c r="E20" s="40">
        <f>'Trimestre contra Trimestre Ant.'!T21/100</f>
        <v>7.197512973779574E-3</v>
      </c>
      <c r="F20" s="40">
        <f>'Trimestre contra Trimestre Ant.'!U21/100</f>
        <v>-2.1248264896429836E-2</v>
      </c>
      <c r="G20" s="40">
        <f>'Trimestre contra Trimestre Ant.'!V21/100</f>
        <v>-9.1635158549067119E-3</v>
      </c>
      <c r="H20" s="137">
        <f t="shared" si="0"/>
        <v>-1.2084749041523124E-2</v>
      </c>
      <c r="I20" t="str">
        <f>'Trimestre contra Trimestre Ant.'!A21</f>
        <v>2000.I</v>
      </c>
      <c r="J20" s="40">
        <f>'Trimestre contra Trimestre Ant.'!B21/100</f>
        <v>-5.9602980684650975E-3</v>
      </c>
      <c r="K20" s="40">
        <f>'Trimestre contra Trimestre Ant.'!C21/100</f>
        <v>1.5936432362042785E-2</v>
      </c>
      <c r="L20" s="40">
        <f>'Trimestre contra Trimestre Ant.'!D21/100</f>
        <v>1.4358710957054655E-2</v>
      </c>
      <c r="M20" s="40">
        <f>'Trimestre contra Trimestre Ant.'!E21/100</f>
        <v>2.8764781736113187E-2</v>
      </c>
      <c r="N20" s="40">
        <f>'Trimestre contra Trimestre Ant.'!F21/100</f>
        <v>-6.3421488320734021E-3</v>
      </c>
      <c r="O20" s="40">
        <f>'Trimestre contra Trimestre Ant.'!G21/100</f>
        <v>1.2941560794073714E-2</v>
      </c>
      <c r="P20" s="40">
        <f>'Trimestre contra Trimestre Ant.'!H21/100</f>
        <v>1.2218701828651923E-2</v>
      </c>
      <c r="Q20" s="40">
        <f>'Trimestre contra Trimestre Ant.'!I21/100</f>
        <v>1.1370322295265689E-2</v>
      </c>
      <c r="R20" s="40">
        <f>'Trimestre contra Trimestre Ant.'!J21/100</f>
        <v>7.2032431078273174E-2</v>
      </c>
      <c r="S20" s="40">
        <f>'Trimestre contra Trimestre Ant.'!K21/100</f>
        <v>2.0083554088349942E-2</v>
      </c>
      <c r="T20" s="40">
        <f>'Trimestre contra Trimestre Ant.'!L21/100</f>
        <v>1.3642602541677151E-2</v>
      </c>
      <c r="U20" s="40">
        <f>'Trimestre contra Trimestre Ant.'!M21/100</f>
        <v>1.8659859538644019E-2</v>
      </c>
      <c r="V20" s="40">
        <f>'Trimestre contra Trimestre Ant.'!N21/100</f>
        <v>-9.9831770353681071E-3</v>
      </c>
      <c r="W20" s="40">
        <f>'Trimestre contra Trimestre Ant.'!O21/100</f>
        <v>1.5947196785395468E-2</v>
      </c>
      <c r="X20" s="40">
        <f>'Trimestre contra Trimestre Ant.'!P21/100</f>
        <v>9.1598984982272924E-3</v>
      </c>
      <c r="Y20" s="40">
        <f>'Trimestre contra Trimestre Ant.'!Q21/100</f>
        <v>1.0580167975144494E-2</v>
      </c>
    </row>
    <row r="21" spans="1:25" x14ac:dyDescent="0.3">
      <c r="A21" t="str">
        <f>'Trimestre contra Trimestre Ant.'!A22</f>
        <v>2000.II</v>
      </c>
      <c r="B21" s="40">
        <f>'Trimestre contra Trimestre Ant.'!Q22/100</f>
        <v>1.41611565562485E-2</v>
      </c>
      <c r="C21" s="40">
        <f>'Trimestre contra Trimestre Ant.'!R22/100</f>
        <v>1.3438162885617277E-2</v>
      </c>
      <c r="D21" s="40">
        <f>'Trimestre contra Trimestre Ant.'!S22/100</f>
        <v>-8.9182500770333961E-3</v>
      </c>
      <c r="E21" s="40">
        <f>'Trimestre contra Trimestre Ant.'!T22/100</f>
        <v>4.0532144687248195E-2</v>
      </c>
      <c r="F21" s="40">
        <f>'Trimestre contra Trimestre Ant.'!U22/100</f>
        <v>8.9676947027972354E-3</v>
      </c>
      <c r="G21" s="40">
        <f>'Trimestre contra Trimestre Ant.'!V22/100</f>
        <v>4.5325229110076526E-2</v>
      </c>
      <c r="H21" s="137">
        <f t="shared" si="0"/>
        <v>-3.6357534407279291E-2</v>
      </c>
      <c r="I21" t="str">
        <f>'Trimestre contra Trimestre Ant.'!A22</f>
        <v>2000.II</v>
      </c>
      <c r="J21" s="40">
        <f>'Trimestre contra Trimestre Ant.'!B22/100</f>
        <v>-3.7573694975913119E-3</v>
      </c>
      <c r="K21" s="40">
        <f>'Trimestre contra Trimestre Ant.'!C22/100</f>
        <v>1.6545543068086088E-2</v>
      </c>
      <c r="L21" s="40">
        <f>'Trimestre contra Trimestre Ant.'!D22/100</f>
        <v>1.161506765407827E-2</v>
      </c>
      <c r="M21" s="40">
        <f>'Trimestre contra Trimestre Ant.'!E22/100</f>
        <v>9.3243273248524439E-3</v>
      </c>
      <c r="N21" s="40">
        <f>'Trimestre contra Trimestre Ant.'!F22/100</f>
        <v>1.0862367812801921E-2</v>
      </c>
      <c r="O21" s="40">
        <f>'Trimestre contra Trimestre Ant.'!G22/100</f>
        <v>1.1021166561216322E-2</v>
      </c>
      <c r="P21" s="40">
        <f>'Trimestre contra Trimestre Ant.'!H22/100</f>
        <v>1.9247400285959948E-4</v>
      </c>
      <c r="Q21" s="40">
        <f>'Trimestre contra Trimestre Ant.'!I22/100</f>
        <v>1.4855270881768412E-2</v>
      </c>
      <c r="R21" s="40">
        <f>'Trimestre contra Trimestre Ant.'!J22/100</f>
        <v>5.1049873923003863E-2</v>
      </c>
      <c r="S21" s="40">
        <f>'Trimestre contra Trimestre Ant.'!K22/100</f>
        <v>-5.9651120155379544E-5</v>
      </c>
      <c r="T21" s="40">
        <f>'Trimestre contra Trimestre Ant.'!L22/100</f>
        <v>1.5627013556280822E-2</v>
      </c>
      <c r="U21" s="40">
        <f>'Trimestre contra Trimestre Ant.'!M22/100</f>
        <v>-4.301053219109896E-3</v>
      </c>
      <c r="V21" s="40">
        <f>'Trimestre contra Trimestre Ant.'!N22/100</f>
        <v>1.6153882434144506E-2</v>
      </c>
      <c r="W21" s="40">
        <f>'Trimestre contra Trimestre Ant.'!O22/100</f>
        <v>4.9953729273808367E-3</v>
      </c>
      <c r="X21" s="40">
        <f>'Trimestre contra Trimestre Ant.'!P22/100</f>
        <v>1.2814482462859988E-2</v>
      </c>
      <c r="Y21" s="40">
        <f>'Trimestre contra Trimestre Ant.'!Q22/100</f>
        <v>1.41611565562485E-2</v>
      </c>
    </row>
    <row r="22" spans="1:25" x14ac:dyDescent="0.3">
      <c r="A22" t="str">
        <f>'Trimestre contra Trimestre Ant.'!A23</f>
        <v>2000.III</v>
      </c>
      <c r="B22" s="40">
        <f>'Trimestre contra Trimestre Ant.'!Q23/100</f>
        <v>1.180346931460341E-2</v>
      </c>
      <c r="C22" s="40">
        <f>'Trimestre contra Trimestre Ant.'!R23/100</f>
        <v>1.7253956062148301E-2</v>
      </c>
      <c r="D22" s="40">
        <f>'Trimestre contra Trimestre Ant.'!S23/100</f>
        <v>-1.3534052612888536E-2</v>
      </c>
      <c r="E22" s="40">
        <f>'Trimestre contra Trimestre Ant.'!T23/100</f>
        <v>2.2436899132860511E-4</v>
      </c>
      <c r="F22" s="40">
        <f>'Trimestre contra Trimestre Ant.'!U23/100</f>
        <v>8.714683386858546E-2</v>
      </c>
      <c r="G22" s="40">
        <f>'Trimestre contra Trimestre Ant.'!V23/100</f>
        <v>8.6244787187661043E-2</v>
      </c>
      <c r="H22" s="137">
        <f t="shared" si="0"/>
        <v>9.0204668092441764E-4</v>
      </c>
      <c r="I22" t="str">
        <f>'Trimestre contra Trimestre Ant.'!A23</f>
        <v>2000.III</v>
      </c>
      <c r="J22" s="40">
        <f>'Trimestre contra Trimestre Ant.'!B23/100</f>
        <v>-9.2628291346024128E-3</v>
      </c>
      <c r="K22" s="40">
        <f>'Trimestre contra Trimestre Ant.'!C23/100</f>
        <v>4.9651786764833394E-2</v>
      </c>
      <c r="L22" s="40">
        <f>'Trimestre contra Trimestre Ant.'!D23/100</f>
        <v>1.5764322050402235E-3</v>
      </c>
      <c r="M22" s="40">
        <f>'Trimestre contra Trimestre Ant.'!E23/100</f>
        <v>-1.1502926847557826E-2</v>
      </c>
      <c r="N22" s="40">
        <f>'Trimestre contra Trimestre Ant.'!F23/100</f>
        <v>9.5135002837982707E-3</v>
      </c>
      <c r="O22" s="40">
        <f>'Trimestre contra Trimestre Ant.'!G23/100</f>
        <v>4.2434106366702196E-3</v>
      </c>
      <c r="P22" s="40">
        <f>'Trimestre contra Trimestre Ant.'!H23/100</f>
        <v>2.6087181230345147E-2</v>
      </c>
      <c r="Q22" s="40">
        <f>'Trimestre contra Trimestre Ant.'!I23/100</f>
        <v>-4.4451802294627196E-3</v>
      </c>
      <c r="R22" s="40">
        <f>'Trimestre contra Trimestre Ant.'!J23/100</f>
        <v>4.7791689950095861E-2</v>
      </c>
      <c r="S22" s="40">
        <f>'Trimestre contra Trimestre Ant.'!K23/100</f>
        <v>1.3101560910158128E-3</v>
      </c>
      <c r="T22" s="40">
        <f>'Trimestre contra Trimestre Ant.'!L23/100</f>
        <v>1.7941995700086366E-2</v>
      </c>
      <c r="U22" s="40">
        <f>'Trimestre contra Trimestre Ant.'!M23/100</f>
        <v>3.1574758611603304E-3</v>
      </c>
      <c r="V22" s="40">
        <f>'Trimestre contra Trimestre Ant.'!N23/100</f>
        <v>8.5535894439940918E-3</v>
      </c>
      <c r="W22" s="40">
        <f>'Trimestre contra Trimestre Ant.'!O23/100</f>
        <v>1.2558491605818345E-2</v>
      </c>
      <c r="X22" s="40">
        <f>'Trimestre contra Trimestre Ant.'!P23/100</f>
        <v>1.1942918522591883E-2</v>
      </c>
      <c r="Y22" s="40">
        <f>'Trimestre contra Trimestre Ant.'!Q23/100</f>
        <v>1.180346931460341E-2</v>
      </c>
    </row>
    <row r="23" spans="1:25" x14ac:dyDescent="0.3">
      <c r="A23" t="str">
        <f>'Trimestre contra Trimestre Ant.'!A24</f>
        <v>2000.IV</v>
      </c>
      <c r="B23" s="40">
        <f>'Trimestre contra Trimestre Ant.'!Q24/100</f>
        <v>1.2290136252666617E-2</v>
      </c>
      <c r="C23" s="40">
        <f>'Trimestre contra Trimestre Ant.'!R24/100</f>
        <v>9.4172217961105975E-3</v>
      </c>
      <c r="D23" s="40">
        <f>'Trimestre contra Trimestre Ant.'!S24/100</f>
        <v>1.1172230847747988E-2</v>
      </c>
      <c r="E23" s="40">
        <f>'Trimestre contra Trimestre Ant.'!T24/100</f>
        <v>3.5987296638980482E-2</v>
      </c>
      <c r="F23" s="40">
        <f>'Trimestre contra Trimestre Ant.'!U24/100</f>
        <v>-2.7568689346099906E-2</v>
      </c>
      <c r="G23" s="40">
        <f>'Trimestre contra Trimestre Ant.'!V24/100</f>
        <v>3.387858001334787E-2</v>
      </c>
      <c r="H23" s="137">
        <f t="shared" si="0"/>
        <v>-6.1447269359447776E-2</v>
      </c>
      <c r="I23" t="str">
        <f>'Trimestre contra Trimestre Ant.'!A24</f>
        <v>2000.IV</v>
      </c>
      <c r="J23" s="40">
        <f>'Trimestre contra Trimestre Ant.'!B24/100</f>
        <v>6.0901203335139709E-3</v>
      </c>
      <c r="K23" s="40">
        <f>'Trimestre contra Trimestre Ant.'!C24/100</f>
        <v>9.4385667004161386E-2</v>
      </c>
      <c r="L23" s="40">
        <f>'Trimestre contra Trimestre Ant.'!D24/100</f>
        <v>2.2128012734919489E-2</v>
      </c>
      <c r="M23" s="40">
        <f>'Trimestre contra Trimestre Ant.'!E24/100</f>
        <v>1.8112937664337414E-2</v>
      </c>
      <c r="N23" s="40">
        <f>'Trimestre contra Trimestre Ant.'!F24/100</f>
        <v>-2.7881435933572174E-3</v>
      </c>
      <c r="O23" s="40">
        <f>'Trimestre contra Trimestre Ant.'!G24/100</f>
        <v>1.6055524451200842E-2</v>
      </c>
      <c r="P23" s="40">
        <f>'Trimestre contra Trimestre Ant.'!H24/100</f>
        <v>3.2294828896267891E-2</v>
      </c>
      <c r="Q23" s="40">
        <f>'Trimestre contra Trimestre Ant.'!I24/100</f>
        <v>2.5402234841858107E-3</v>
      </c>
      <c r="R23" s="40">
        <f>'Trimestre contra Trimestre Ant.'!J24/100</f>
        <v>-6.1139978074539192E-3</v>
      </c>
      <c r="S23" s="40">
        <f>'Trimestre contra Trimestre Ant.'!K24/100</f>
        <v>3.4094185480399997E-3</v>
      </c>
      <c r="T23" s="40">
        <f>'Trimestre contra Trimestre Ant.'!L24/100</f>
        <v>2.4186609942092874E-2</v>
      </c>
      <c r="U23" s="40">
        <f>'Trimestre contra Trimestre Ant.'!M24/100</f>
        <v>-2.0056332305029567E-4</v>
      </c>
      <c r="V23" s="40">
        <f>'Trimestre contra Trimestre Ant.'!N24/100</f>
        <v>1.0929875130015532E-2</v>
      </c>
      <c r="W23" s="40">
        <f>'Trimestre contra Trimestre Ant.'!O24/100</f>
        <v>1.1212217475365271E-2</v>
      </c>
      <c r="X23" s="40">
        <f>'Trimestre contra Trimestre Ant.'!P24/100</f>
        <v>1.3064760778405127E-2</v>
      </c>
      <c r="Y23" s="40">
        <f>'Trimestre contra Trimestre Ant.'!Q24/100</f>
        <v>1.2290136252666617E-2</v>
      </c>
    </row>
    <row r="24" spans="1:25" x14ac:dyDescent="0.3">
      <c r="A24" t="str">
        <f>'Trimestre contra Trimestre Ant.'!A25</f>
        <v>2001.I</v>
      </c>
      <c r="B24" s="40">
        <f>'Trimestre contra Trimestre Ant.'!Q25/100</f>
        <v>3.4957474157617519E-3</v>
      </c>
      <c r="C24" s="40">
        <f>'Trimestre contra Trimestre Ant.'!R25/100</f>
        <v>-1.7690994287575812E-3</v>
      </c>
      <c r="D24" s="40">
        <f>'Trimestre contra Trimestre Ant.'!S25/100</f>
        <v>2.1490670610529783E-2</v>
      </c>
      <c r="E24" s="40">
        <f>'Trimestre contra Trimestre Ant.'!T25/100</f>
        <v>1.7376902382214121E-2</v>
      </c>
      <c r="F24" s="40">
        <f>'Trimestre contra Trimestre Ant.'!U25/100</f>
        <v>5.7070249661657968E-2</v>
      </c>
      <c r="G24" s="40">
        <f>'Trimestre contra Trimestre Ant.'!V25/100</f>
        <v>4.2516791283833344E-2</v>
      </c>
      <c r="H24" s="137">
        <f t="shared" si="0"/>
        <v>1.4553458377824624E-2</v>
      </c>
      <c r="I24" t="str">
        <f>'Trimestre contra Trimestre Ant.'!A25</f>
        <v>2001.I</v>
      </c>
      <c r="J24" s="40">
        <f>'Trimestre contra Trimestre Ant.'!B25/100</f>
        <v>3.1232725215427637E-2</v>
      </c>
      <c r="K24" s="40">
        <f>'Trimestre contra Trimestre Ant.'!C25/100</f>
        <v>-6.5560315345529196E-2</v>
      </c>
      <c r="L24" s="40">
        <f>'Trimestre contra Trimestre Ant.'!D25/100</f>
        <v>8.2956490694485741E-3</v>
      </c>
      <c r="M24" s="40">
        <f>'Trimestre contra Trimestre Ant.'!E25/100</f>
        <v>-2.5101141701592278E-3</v>
      </c>
      <c r="N24" s="40">
        <f>'Trimestre contra Trimestre Ant.'!F25/100</f>
        <v>1.4035583695951814E-2</v>
      </c>
      <c r="O24" s="40">
        <f>'Trimestre contra Trimestre Ant.'!G25/100</f>
        <v>5.7925622010761568E-3</v>
      </c>
      <c r="P24" s="40">
        <f>'Trimestre contra Trimestre Ant.'!H25/100</f>
        <v>-2.1962860505553294E-4</v>
      </c>
      <c r="Q24" s="40">
        <f>'Trimestre contra Trimestre Ant.'!I25/100</f>
        <v>-8.7287410790718445E-3</v>
      </c>
      <c r="R24" s="40">
        <f>'Trimestre contra Trimestre Ant.'!J25/100</f>
        <v>1.0739990876992289E-2</v>
      </c>
      <c r="S24" s="40">
        <f>'Trimestre contra Trimestre Ant.'!K25/100</f>
        <v>-3.7867882091433547E-3</v>
      </c>
      <c r="T24" s="40">
        <f>'Trimestre contra Trimestre Ant.'!L25/100</f>
        <v>-3.7407745336414111E-3</v>
      </c>
      <c r="U24" s="40">
        <f>'Trimestre contra Trimestre Ant.'!M25/100</f>
        <v>-1.5338241465528535E-2</v>
      </c>
      <c r="V24" s="40">
        <f>'Trimestre contra Trimestre Ant.'!N25/100</f>
        <v>4.6209736586013683E-3</v>
      </c>
      <c r="W24" s="40">
        <f>'Trimestre contra Trimestre Ant.'!O25/100</f>
        <v>-5.166123186980176E-3</v>
      </c>
      <c r="X24" s="40">
        <f>'Trimestre contra Trimestre Ant.'!P25/100</f>
        <v>-9.2742496541553532E-4</v>
      </c>
      <c r="Y24" s="40">
        <f>'Trimestre contra Trimestre Ant.'!Q25/100</f>
        <v>3.4957474157617519E-3</v>
      </c>
    </row>
    <row r="25" spans="1:25" x14ac:dyDescent="0.3">
      <c r="A25" t="str">
        <f>'Trimestre contra Trimestre Ant.'!A26</f>
        <v>2001.II</v>
      </c>
      <c r="B25" s="40">
        <f>'Trimestre contra Trimestre Ant.'!Q26/100</f>
        <v>-4.7205366549634142E-3</v>
      </c>
      <c r="C25" s="40">
        <f>'Trimestre contra Trimestre Ant.'!R26/100</f>
        <v>5.6058937107035245E-3</v>
      </c>
      <c r="D25" s="40">
        <f>'Trimestre contra Trimestre Ant.'!S26/100</f>
        <v>2.6909200005416078E-3</v>
      </c>
      <c r="E25" s="40">
        <f>'Trimestre contra Trimestre Ant.'!T26/100</f>
        <v>-2.5813764665012728E-2</v>
      </c>
      <c r="F25" s="40">
        <f>'Trimestre contra Trimestre Ant.'!U26/100</f>
        <v>3.1325150171151117E-2</v>
      </c>
      <c r="G25" s="40">
        <f>'Trimestre contra Trimestre Ant.'!V26/100</f>
        <v>-3.7940865464655582E-2</v>
      </c>
      <c r="H25" s="137">
        <f t="shared" si="0"/>
        <v>6.9266015635806699E-2</v>
      </c>
      <c r="I25" t="str">
        <f>'Trimestre contra Trimestre Ant.'!A26</f>
        <v>2001.II</v>
      </c>
      <c r="J25" s="40">
        <f>'Trimestre contra Trimestre Ant.'!B26/100</f>
        <v>1.963904724794574E-3</v>
      </c>
      <c r="K25" s="40">
        <f>'Trimestre contra Trimestre Ant.'!C26/100</f>
        <v>8.5730428159185301E-3</v>
      </c>
      <c r="L25" s="40">
        <f>'Trimestre contra Trimestre Ant.'!D26/100</f>
        <v>-1.8849640391394806E-2</v>
      </c>
      <c r="M25" s="40">
        <f>'Trimestre contra Trimestre Ant.'!E26/100</f>
        <v>-2.6727625951552314E-2</v>
      </c>
      <c r="N25" s="40">
        <f>'Trimestre contra Trimestre Ant.'!F26/100</f>
        <v>-1.82259350936399E-2</v>
      </c>
      <c r="O25" s="40">
        <f>'Trimestre contra Trimestre Ant.'!G26/100</f>
        <v>-1.8072256971730094E-2</v>
      </c>
      <c r="P25" s="40">
        <f>'Trimestre contra Trimestre Ant.'!H26/100</f>
        <v>-6.6974095836102032E-3</v>
      </c>
      <c r="Q25" s="40">
        <f>'Trimestre contra Trimestre Ant.'!I26/100</f>
        <v>4.2471632915608293E-3</v>
      </c>
      <c r="R25" s="40">
        <f>'Trimestre contra Trimestre Ant.'!J26/100</f>
        <v>2.0330949179576452E-2</v>
      </c>
      <c r="S25" s="40">
        <f>'Trimestre contra Trimestre Ant.'!K26/100</f>
        <v>6.2608561799548657E-3</v>
      </c>
      <c r="T25" s="40">
        <f>'Trimestre contra Trimestre Ant.'!L26/100</f>
        <v>4.1228930769880989E-3</v>
      </c>
      <c r="U25" s="40">
        <f>'Trimestre contra Trimestre Ant.'!M26/100</f>
        <v>2.2310224145214663E-2</v>
      </c>
      <c r="V25" s="40">
        <f>'Trimestre contra Trimestre Ant.'!N26/100</f>
        <v>1.3059025428449944E-2</v>
      </c>
      <c r="W25" s="40">
        <f>'Trimestre contra Trimestre Ant.'!O26/100</f>
        <v>1.2180266778567095E-2</v>
      </c>
      <c r="X25" s="40">
        <f>'Trimestre contra Trimestre Ant.'!P26/100</f>
        <v>9.4195229109361733E-5</v>
      </c>
      <c r="Y25" s="40">
        <f>'Trimestre contra Trimestre Ant.'!Q26/100</f>
        <v>-4.7205366549634142E-3</v>
      </c>
    </row>
    <row r="26" spans="1:25" x14ac:dyDescent="0.3">
      <c r="A26" t="str">
        <f>'Trimestre contra Trimestre Ant.'!A27</f>
        <v>2001.III</v>
      </c>
      <c r="B26" s="40">
        <f>'Trimestre contra Trimestre Ant.'!Q27/100</f>
        <v>-5.2130720959540078E-3</v>
      </c>
      <c r="C26" s="40">
        <f>'Trimestre contra Trimestre Ant.'!R27/100</f>
        <v>-2.9920196350295303E-2</v>
      </c>
      <c r="D26" s="40">
        <f>'Trimestre contra Trimestre Ant.'!S27/100</f>
        <v>3.8755136392643053E-4</v>
      </c>
      <c r="E26" s="40">
        <f>'Trimestre contra Trimestre Ant.'!T27/100</f>
        <v>-1.4129196898282959E-2</v>
      </c>
      <c r="F26" s="40">
        <f>'Trimestre contra Trimestre Ant.'!U27/100</f>
        <v>-3.0463492828169736E-2</v>
      </c>
      <c r="G26" s="40">
        <f>'Trimestre contra Trimestre Ant.'!V27/100</f>
        <v>-8.2687669810237119E-2</v>
      </c>
      <c r="H26" s="137">
        <f t="shared" si="0"/>
        <v>5.2224176982067383E-2</v>
      </c>
      <c r="I26" t="str">
        <f>'Trimestre contra Trimestre Ant.'!A27</f>
        <v>2001.III</v>
      </c>
      <c r="J26" s="40">
        <f>'Trimestre contra Trimestre Ant.'!B27/100</f>
        <v>2.2617810700669816E-2</v>
      </c>
      <c r="K26" s="40">
        <f>'Trimestre contra Trimestre Ant.'!C27/100</f>
        <v>1.8633044389614328E-2</v>
      </c>
      <c r="L26" s="40">
        <f>'Trimestre contra Trimestre Ant.'!D27/100</f>
        <v>-1.5582132165279705E-2</v>
      </c>
      <c r="M26" s="40">
        <f>'Trimestre contra Trimestre Ant.'!E27/100</f>
        <v>-0.12858947815793531</v>
      </c>
      <c r="N26" s="40">
        <f>'Trimestre contra Trimestre Ant.'!F27/100</f>
        <v>-3.9333613169978854E-2</v>
      </c>
      <c r="O26" s="40">
        <f>'Trimestre contra Trimestre Ant.'!G27/100</f>
        <v>-3.1149180666491305E-2</v>
      </c>
      <c r="P26" s="40">
        <f>'Trimestre contra Trimestre Ant.'!H27/100</f>
        <v>-1.072084577745569E-2</v>
      </c>
      <c r="Q26" s="40">
        <f>'Trimestre contra Trimestre Ant.'!I27/100</f>
        <v>3.7232543820557851E-3</v>
      </c>
      <c r="R26" s="40">
        <f>'Trimestre contra Trimestre Ant.'!J27/100</f>
        <v>8.4734185509840465E-3</v>
      </c>
      <c r="S26" s="40">
        <f>'Trimestre contra Trimestre Ant.'!K27/100</f>
        <v>8.9896704948813078E-3</v>
      </c>
      <c r="T26" s="40">
        <f>'Trimestre contra Trimestre Ant.'!L27/100</f>
        <v>2.9571607498273256E-3</v>
      </c>
      <c r="U26" s="40">
        <f>'Trimestre contra Trimestre Ant.'!M27/100</f>
        <v>-1.2003745079188777E-2</v>
      </c>
      <c r="V26" s="40">
        <f>'Trimestre contra Trimestre Ant.'!N27/100</f>
        <v>1.0103361183081638E-2</v>
      </c>
      <c r="W26" s="40">
        <f>'Trimestre contra Trimestre Ant.'!O27/100</f>
        <v>-2.2058863137552898E-5</v>
      </c>
      <c r="X26" s="40">
        <f>'Trimestre contra Trimestre Ant.'!P27/100</f>
        <v>-3.2261049002650921E-3</v>
      </c>
      <c r="Y26" s="40">
        <f>'Trimestre contra Trimestre Ant.'!Q27/100</f>
        <v>-5.2130720959540078E-3</v>
      </c>
    </row>
    <row r="27" spans="1:25" x14ac:dyDescent="0.3">
      <c r="A27" t="str">
        <f>'Trimestre contra Trimestre Ant.'!A28</f>
        <v>2001.IV</v>
      </c>
      <c r="B27" s="40">
        <f>'Trimestre contra Trimestre Ant.'!Q28/100</f>
        <v>-2.8925543486699734E-3</v>
      </c>
      <c r="C27" s="40">
        <f>'Trimestre contra Trimestre Ant.'!R28/100</f>
        <v>7.8288442324871976E-3</v>
      </c>
      <c r="D27" s="40">
        <f>'Trimestre contra Trimestre Ant.'!S28/100</f>
        <v>1.2025975998437577E-2</v>
      </c>
      <c r="E27" s="40">
        <f>'Trimestre contra Trimestre Ant.'!T28/100</f>
        <v>-5.5891852767338879E-2</v>
      </c>
      <c r="F27" s="40">
        <f>'Trimestre contra Trimestre Ant.'!U28/100</f>
        <v>-1.3408911969379211E-2</v>
      </c>
      <c r="G27" s="40">
        <f>'Trimestre contra Trimestre Ant.'!V28/100</f>
        <v>-5.8717844540687958E-2</v>
      </c>
      <c r="H27" s="137">
        <f t="shared" si="0"/>
        <v>4.5308932571308747E-2</v>
      </c>
      <c r="I27" t="str">
        <f>'Trimestre contra Trimestre Ant.'!A28</f>
        <v>2001.IV</v>
      </c>
      <c r="J27" s="40">
        <f>'Trimestre contra Trimestre Ant.'!B28/100</f>
        <v>5.2039089125139437E-2</v>
      </c>
      <c r="K27" s="40">
        <f>'Trimestre contra Trimestre Ant.'!C28/100</f>
        <v>4.6377051764279198E-2</v>
      </c>
      <c r="L27" s="40">
        <f>'Trimestre contra Trimestre Ant.'!D28/100</f>
        <v>2.7909659365739081E-3</v>
      </c>
      <c r="M27" s="40">
        <f>'Trimestre contra Trimestre Ant.'!E28/100</f>
        <v>-4.3250513635525456E-3</v>
      </c>
      <c r="N27" s="40">
        <f>'Trimestre contra Trimestre Ant.'!F28/100</f>
        <v>-6.3796550801492602E-3</v>
      </c>
      <c r="O27" s="40">
        <f>'Trimestre contra Trimestre Ant.'!G28/100</f>
        <v>-1.4598195042869744E-4</v>
      </c>
      <c r="P27" s="40">
        <f>'Trimestre contra Trimestre Ant.'!H28/100</f>
        <v>-1.5423433699891964E-2</v>
      </c>
      <c r="Q27" s="40">
        <f>'Trimestre contra Trimestre Ant.'!I28/100</f>
        <v>8.2149451386734906E-3</v>
      </c>
      <c r="R27" s="40">
        <f>'Trimestre contra Trimestre Ant.'!J28/100</f>
        <v>1.0033892692659752E-2</v>
      </c>
      <c r="S27" s="40">
        <f>'Trimestre contra Trimestre Ant.'!K28/100</f>
        <v>1.2629213046312593E-2</v>
      </c>
      <c r="T27" s="40">
        <f>'Trimestre contra Trimestre Ant.'!L28/100</f>
        <v>1.2916678116056124E-2</v>
      </c>
      <c r="U27" s="40">
        <f>'Trimestre contra Trimestre Ant.'!M28/100</f>
        <v>2.6301590893826887E-3</v>
      </c>
      <c r="V27" s="40">
        <f>'Trimestre contra Trimestre Ant.'!N28/100</f>
        <v>3.4686061154636239E-3</v>
      </c>
      <c r="W27" s="40">
        <f>'Trimestre contra Trimestre Ant.'!O28/100</f>
        <v>3.6487709898882503E-3</v>
      </c>
      <c r="X27" s="40">
        <f>'Trimestre contra Trimestre Ant.'!P28/100</f>
        <v>7.4427252559416957E-4</v>
      </c>
      <c r="Y27" s="40">
        <f>'Trimestre contra Trimestre Ant.'!Q28/100</f>
        <v>-2.8925543486699734E-3</v>
      </c>
    </row>
    <row r="28" spans="1:25" x14ac:dyDescent="0.3">
      <c r="A28" t="str">
        <f>'Trimestre contra Trimestre Ant.'!A29</f>
        <v>2002.I</v>
      </c>
      <c r="B28" s="40">
        <f>'Trimestre contra Trimestre Ant.'!Q29/100</f>
        <v>2.4839849947661863E-2</v>
      </c>
      <c r="C28" s="40">
        <f>'Trimestre contra Trimestre Ant.'!R29/100</f>
        <v>1.8516129005581528E-2</v>
      </c>
      <c r="D28" s="40">
        <f>'Trimestre contra Trimestre Ant.'!S29/100</f>
        <v>2.6305763939842741E-2</v>
      </c>
      <c r="E28" s="40">
        <f>'Trimestre contra Trimestre Ant.'!T29/100</f>
        <v>1.2390065229608282E-2</v>
      </c>
      <c r="F28" s="40">
        <f>'Trimestre contra Trimestre Ant.'!U29/100</f>
        <v>1.498070355438319E-2</v>
      </c>
      <c r="G28" s="40">
        <f>'Trimestre contra Trimestre Ant.'!V29/100</f>
        <v>-1.2179250934860275E-2</v>
      </c>
      <c r="H28" s="137">
        <f t="shared" si="0"/>
        <v>2.7159954489243465E-2</v>
      </c>
      <c r="I28" t="str">
        <f>'Trimestre contra Trimestre Ant.'!A29</f>
        <v>2002.I</v>
      </c>
      <c r="J28" s="40">
        <f>'Trimestre contra Trimestre Ant.'!B29/100</f>
        <v>-2.8978547952979938E-2</v>
      </c>
      <c r="K28" s="40">
        <f>'Trimestre contra Trimestre Ant.'!C29/100</f>
        <v>7.4588852307784448E-2</v>
      </c>
      <c r="L28" s="40">
        <f>'Trimestre contra Trimestre Ant.'!D29/100</f>
        <v>1.3331722571248816E-2</v>
      </c>
      <c r="M28" s="40">
        <f>'Trimestre contra Trimestre Ant.'!E29/100</f>
        <v>8.3876732073681737E-2</v>
      </c>
      <c r="N28" s="40">
        <f>'Trimestre contra Trimestre Ant.'!F29/100</f>
        <v>3.8567941736456834E-2</v>
      </c>
      <c r="O28" s="40">
        <f>'Trimestre contra Trimestre Ant.'!G29/100</f>
        <v>3.8205599415508829E-2</v>
      </c>
      <c r="P28" s="40">
        <f>'Trimestre contra Trimestre Ant.'!H29/100</f>
        <v>-1.0036083747863911E-2</v>
      </c>
      <c r="Q28" s="40">
        <f>'Trimestre contra Trimestre Ant.'!I29/100</f>
        <v>3.5943059003722411E-2</v>
      </c>
      <c r="R28" s="40">
        <f>'Trimestre contra Trimestre Ant.'!J29/100</f>
        <v>3.2270058214752151E-2</v>
      </c>
      <c r="S28" s="40">
        <f>'Trimestre contra Trimestre Ant.'!K29/100</f>
        <v>1.342663836336988E-2</v>
      </c>
      <c r="T28" s="40">
        <f>'Trimestre contra Trimestre Ant.'!L29/100</f>
        <v>4.1731994562406172E-3</v>
      </c>
      <c r="U28" s="40">
        <f>'Trimestre contra Trimestre Ant.'!M29/100</f>
        <v>3.1007760935222617E-2</v>
      </c>
      <c r="V28" s="40">
        <f>'Trimestre contra Trimestre Ant.'!N29/100</f>
        <v>9.4832098429595835E-3</v>
      </c>
      <c r="W28" s="40">
        <f>'Trimestre contra Trimestre Ant.'!O29/100</f>
        <v>1.2749752056792962E-2</v>
      </c>
      <c r="X28" s="40">
        <f>'Trimestre contra Trimestre Ant.'!P29/100</f>
        <v>2.5515056300096761E-2</v>
      </c>
      <c r="Y28" s="40">
        <f>'Trimestre contra Trimestre Ant.'!Q29/100</f>
        <v>2.4839849947661863E-2</v>
      </c>
    </row>
    <row r="29" spans="1:25" x14ac:dyDescent="0.3">
      <c r="A29" t="str">
        <f>'Trimestre contra Trimestre Ant.'!A30</f>
        <v>2002.II</v>
      </c>
      <c r="B29" s="40">
        <f>'Trimestre contra Trimestre Ant.'!Q30/100</f>
        <v>2.239119752089902E-3</v>
      </c>
      <c r="C29" s="40">
        <f>'Trimestre contra Trimestre Ant.'!R30/100</f>
        <v>1.1390848233050921E-2</v>
      </c>
      <c r="D29" s="40">
        <f>'Trimestre contra Trimestre Ant.'!S30/100</f>
        <v>1.1695417106123429E-3</v>
      </c>
      <c r="E29" s="40">
        <f>'Trimestre contra Trimestre Ant.'!T30/100</f>
        <v>2.2920914971309214E-2</v>
      </c>
      <c r="F29" s="40">
        <f>'Trimestre contra Trimestre Ant.'!U30/100</f>
        <v>-8.0058688417170565E-2</v>
      </c>
      <c r="G29" s="40">
        <f>'Trimestre contra Trimestre Ant.'!V30/100</f>
        <v>-2.3697535649169765E-2</v>
      </c>
      <c r="H29" s="137">
        <f t="shared" si="0"/>
        <v>-5.63611527680008E-2</v>
      </c>
      <c r="I29" t="str">
        <f>'Trimestre contra Trimestre Ant.'!A30</f>
        <v>2002.II</v>
      </c>
      <c r="J29" s="40">
        <f>'Trimestre contra Trimestre Ant.'!B30/100</f>
        <v>2.374276036483125E-2</v>
      </c>
      <c r="K29" s="40">
        <f>'Trimestre contra Trimestre Ant.'!C30/100</f>
        <v>3.7819472019248401E-2</v>
      </c>
      <c r="L29" s="40">
        <f>'Trimestre contra Trimestre Ant.'!D30/100</f>
        <v>1.0558524086008214E-2</v>
      </c>
      <c r="M29" s="40">
        <f>'Trimestre contra Trimestre Ant.'!E30/100</f>
        <v>5.3802268411147214E-2</v>
      </c>
      <c r="N29" s="40">
        <f>'Trimestre contra Trimestre Ant.'!F30/100</f>
        <v>4.1801528604161309E-2</v>
      </c>
      <c r="O29" s="40">
        <f>'Trimestre contra Trimestre Ant.'!G30/100</f>
        <v>1.2550558856157412E-2</v>
      </c>
      <c r="P29" s="40">
        <f>'Trimestre contra Trimestre Ant.'!H30/100</f>
        <v>3.0255917925290365E-3</v>
      </c>
      <c r="Q29" s="40">
        <f>'Trimestre contra Trimestre Ant.'!I30/100</f>
        <v>-1.5016885670404712E-2</v>
      </c>
      <c r="R29" s="40">
        <f>'Trimestre contra Trimestre Ant.'!J30/100</f>
        <v>-8.6505699693937288E-3</v>
      </c>
      <c r="S29" s="40">
        <f>'Trimestre contra Trimestre Ant.'!K30/100</f>
        <v>-2.3727361547724035E-3</v>
      </c>
      <c r="T29" s="40">
        <f>'Trimestre contra Trimestre Ant.'!L30/100</f>
        <v>1.2328814651362263E-2</v>
      </c>
      <c r="U29" s="40">
        <f>'Trimestre contra Trimestre Ant.'!M30/100</f>
        <v>9.0377802587795486E-3</v>
      </c>
      <c r="V29" s="40">
        <f>'Trimestre contra Trimestre Ant.'!N30/100</f>
        <v>2.1752761020170652E-3</v>
      </c>
      <c r="W29" s="40">
        <f>'Trimestre contra Trimestre Ant.'!O30/100</f>
        <v>7.4276374460144901E-3</v>
      </c>
      <c r="X29" s="40">
        <f>'Trimestre contra Trimestre Ant.'!P30/100</f>
        <v>3.6007953229999501E-4</v>
      </c>
      <c r="Y29" s="40">
        <f>'Trimestre contra Trimestre Ant.'!Q30/100</f>
        <v>2.239119752089902E-3</v>
      </c>
    </row>
    <row r="30" spans="1:25" x14ac:dyDescent="0.3">
      <c r="A30" t="str">
        <f>'Trimestre contra Trimestre Ant.'!A31</f>
        <v>2002.III</v>
      </c>
      <c r="B30" s="40">
        <f>'Trimestre contra Trimestre Ant.'!Q31/100</f>
        <v>1.3960272154993403E-2</v>
      </c>
      <c r="C30" s="40">
        <f>'Trimestre contra Trimestre Ant.'!R31/100</f>
        <v>-9.8178654226545037E-3</v>
      </c>
      <c r="D30" s="40">
        <f>'Trimestre contra Trimestre Ant.'!S31/100</f>
        <v>2.0240839466758587E-3</v>
      </c>
      <c r="E30" s="40">
        <f>'Trimestre contra Trimestre Ant.'!T31/100</f>
        <v>1.5666930756252695E-2</v>
      </c>
      <c r="F30" s="40">
        <f>'Trimestre contra Trimestre Ant.'!U31/100</f>
        <v>0.27680974976872652</v>
      </c>
      <c r="G30" s="40">
        <f>'Trimestre contra Trimestre Ant.'!V31/100</f>
        <v>-8.2134856858975258E-3</v>
      </c>
      <c r="H30" s="137">
        <f t="shared" si="0"/>
        <v>0.28502323545462405</v>
      </c>
      <c r="I30" t="str">
        <f>'Trimestre contra Trimestre Ant.'!A31</f>
        <v>2002.III</v>
      </c>
      <c r="J30" s="40">
        <f>'Trimestre contra Trimestre Ant.'!B31/100</f>
        <v>7.0198245193209052E-2</v>
      </c>
      <c r="K30" s="40">
        <f>'Trimestre contra Trimestre Ant.'!C31/100</f>
        <v>-8.1323104370847332E-3</v>
      </c>
      <c r="L30" s="40">
        <f>'Trimestre contra Trimestre Ant.'!D31/100</f>
        <v>1.0619722881963778E-3</v>
      </c>
      <c r="M30" s="40">
        <f>'Trimestre contra Trimestre Ant.'!E31/100</f>
        <v>-2.9676065006054575E-3</v>
      </c>
      <c r="N30" s="40">
        <f>'Trimestre contra Trimestre Ant.'!F31/100</f>
        <v>-2.7691053424703238E-3</v>
      </c>
      <c r="O30" s="40">
        <f>'Trimestre contra Trimestre Ant.'!G31/100</f>
        <v>7.0987841245437888E-3</v>
      </c>
      <c r="P30" s="40">
        <f>'Trimestre contra Trimestre Ant.'!H31/100</f>
        <v>1.1240955715725809E-2</v>
      </c>
      <c r="Q30" s="40">
        <f>'Trimestre contra Trimestre Ant.'!I31/100</f>
        <v>1.9433218661785823E-2</v>
      </c>
      <c r="R30" s="40">
        <f>'Trimestre contra Trimestre Ant.'!J31/100</f>
        <v>2.7620436257235648E-2</v>
      </c>
      <c r="S30" s="40">
        <f>'Trimestre contra Trimestre Ant.'!K31/100</f>
        <v>2.2922055916963613E-2</v>
      </c>
      <c r="T30" s="40">
        <f>'Trimestre contra Trimestre Ant.'!L31/100</f>
        <v>1.6189646156399728E-2</v>
      </c>
      <c r="U30" s="40">
        <f>'Trimestre contra Trimestre Ant.'!M31/100</f>
        <v>3.5665744593709192E-3</v>
      </c>
      <c r="V30" s="40">
        <f>'Trimestre contra Trimestre Ant.'!N31/100</f>
        <v>6.6540913995789541E-3</v>
      </c>
      <c r="W30" s="40">
        <f>'Trimestre contra Trimestre Ant.'!O31/100</f>
        <v>1.0536919042398285E-2</v>
      </c>
      <c r="X30" s="40">
        <f>'Trimestre contra Trimestre Ant.'!P31/100</f>
        <v>1.5045453889229732E-2</v>
      </c>
      <c r="Y30" s="40">
        <f>'Trimestre contra Trimestre Ant.'!Q31/100</f>
        <v>1.3960272154993403E-2</v>
      </c>
    </row>
    <row r="31" spans="1:25" x14ac:dyDescent="0.3">
      <c r="A31" t="str">
        <f>'Trimestre contra Trimestre Ant.'!A32</f>
        <v>2002.IV</v>
      </c>
      <c r="B31" s="40">
        <f>'Trimestre contra Trimestre Ant.'!Q32/100</f>
        <v>1.0199472841574186E-2</v>
      </c>
      <c r="C31" s="40">
        <f>'Trimestre contra Trimestre Ant.'!R32/100</f>
        <v>-4.0731465493408781E-3</v>
      </c>
      <c r="D31" s="40">
        <f>'Trimestre contra Trimestre Ant.'!S32/100</f>
        <v>-9.5382136738453305E-4</v>
      </c>
      <c r="E31" s="40">
        <f>'Trimestre contra Trimestre Ant.'!T32/100</f>
        <v>2.1171077762962121E-2</v>
      </c>
      <c r="F31" s="40">
        <f>'Trimestre contra Trimestre Ant.'!U32/100</f>
        <v>5.385404089626844E-3</v>
      </c>
      <c r="G31" s="40">
        <f>'Trimestre contra Trimestre Ant.'!V32/100</f>
        <v>-4.1885291945456427E-2</v>
      </c>
      <c r="H31" s="137">
        <f t="shared" si="0"/>
        <v>4.7270696035083271E-2</v>
      </c>
      <c r="I31" t="str">
        <f>'Trimestre contra Trimestre Ant.'!A32</f>
        <v>2002.IV</v>
      </c>
      <c r="J31" s="40">
        <f>'Trimestre contra Trimestre Ant.'!B32/100</f>
        <v>2.8456578228518437E-2</v>
      </c>
      <c r="K31" s="40">
        <f>'Trimestre contra Trimestre Ant.'!C32/100</f>
        <v>6.5052381567982653E-3</v>
      </c>
      <c r="L31" s="40">
        <f>'Trimestre contra Trimestre Ant.'!D32/100</f>
        <v>3.8810940569317331E-2</v>
      </c>
      <c r="M31" s="40">
        <f>'Trimestre contra Trimestre Ant.'!E32/100</f>
        <v>1.874937172408031E-2</v>
      </c>
      <c r="N31" s="40">
        <f>'Trimestre contra Trimestre Ant.'!F32/100</f>
        <v>3.2057436349352431E-2</v>
      </c>
      <c r="O31" s="40">
        <f>'Trimestre contra Trimestre Ant.'!G32/100</f>
        <v>3.0007358362455827E-2</v>
      </c>
      <c r="P31" s="40">
        <f>'Trimestre contra Trimestre Ant.'!H32/100</f>
        <v>-1.3487251594255456E-2</v>
      </c>
      <c r="Q31" s="40">
        <f>'Trimestre contra Trimestre Ant.'!I32/100</f>
        <v>-1.4965664272083901E-2</v>
      </c>
      <c r="R31" s="40">
        <f>'Trimestre contra Trimestre Ant.'!J32/100</f>
        <v>1.9509385623945219E-2</v>
      </c>
      <c r="S31" s="40">
        <f>'Trimestre contra Trimestre Ant.'!K32/100</f>
        <v>-1.1679859923032776E-3</v>
      </c>
      <c r="T31" s="40">
        <f>'Trimestre contra Trimestre Ant.'!L32/100</f>
        <v>1.6614678707007613E-2</v>
      </c>
      <c r="U31" s="40">
        <f>'Trimestre contra Trimestre Ant.'!M32/100</f>
        <v>1.2733866639128344E-2</v>
      </c>
      <c r="V31" s="40">
        <f>'Trimestre contra Trimestre Ant.'!N32/100</f>
        <v>6.205703145379049E-3</v>
      </c>
      <c r="W31" s="40">
        <f>'Trimestre contra Trimestre Ant.'!O32/100</f>
        <v>5.5962669675608812E-3</v>
      </c>
      <c r="X31" s="40">
        <f>'Trimestre contra Trimestre Ant.'!P32/100</f>
        <v>1.2041107233166093E-2</v>
      </c>
      <c r="Y31" s="40">
        <f>'Trimestre contra Trimestre Ant.'!Q32/100</f>
        <v>1.0199472841574186E-2</v>
      </c>
    </row>
    <row r="32" spans="1:25" x14ac:dyDescent="0.3">
      <c r="A32" t="str">
        <f>'Trimestre contra Trimestre Ant.'!A33</f>
        <v>2003.I</v>
      </c>
      <c r="B32" s="40">
        <f>'Trimestre contra Trimestre Ant.'!Q33/100</f>
        <v>-4.420711266149624E-3</v>
      </c>
      <c r="C32" s="40">
        <f>'Trimestre contra Trimestre Ant.'!R33/100</f>
        <v>2.0938327171695637E-3</v>
      </c>
      <c r="D32" s="40">
        <f>'Trimestre contra Trimestre Ant.'!S33/100</f>
        <v>-9.3816070706640442E-3</v>
      </c>
      <c r="E32" s="40">
        <f>'Trimestre contra Trimestre Ant.'!T33/100</f>
        <v>-2.8950515440371638E-2</v>
      </c>
      <c r="F32" s="40">
        <f>'Trimestre contra Trimestre Ant.'!U33/100</f>
        <v>-3.4749556389546132E-2</v>
      </c>
      <c r="G32" s="40">
        <f>'Trimestre contra Trimestre Ant.'!V33/100</f>
        <v>1.7212608526763651E-2</v>
      </c>
      <c r="H32" s="137">
        <f t="shared" si="0"/>
        <v>-5.1962164916309783E-2</v>
      </c>
      <c r="I32" t="str">
        <f>'Trimestre contra Trimestre Ant.'!A33</f>
        <v>2003.I</v>
      </c>
      <c r="J32" s="40">
        <f>'Trimestre contra Trimestre Ant.'!B33/100</f>
        <v>2.3093868482073843E-2</v>
      </c>
      <c r="K32" s="40">
        <f>'Trimestre contra Trimestre Ant.'!C33/100</f>
        <v>-1.7849196821636104E-2</v>
      </c>
      <c r="L32" s="40">
        <f>'Trimestre contra Trimestre Ant.'!D33/100</f>
        <v>-6.8546302242521562E-2</v>
      </c>
      <c r="M32" s="40">
        <f>'Trimestre contra Trimestre Ant.'!E33/100</f>
        <v>1.6639712133279527E-2</v>
      </c>
      <c r="N32" s="40">
        <f>'Trimestre contra Trimestre Ant.'!F33/100</f>
        <v>-7.4994114969688996E-2</v>
      </c>
      <c r="O32" s="40">
        <f>'Trimestre contra Trimestre Ant.'!G33/100</f>
        <v>-5.269721298595198E-2</v>
      </c>
      <c r="P32" s="40">
        <f>'Trimestre contra Trimestre Ant.'!H33/100</f>
        <v>-3.752791508395914E-3</v>
      </c>
      <c r="Q32" s="40">
        <f>'Trimestre contra Trimestre Ant.'!I33/100</f>
        <v>-5.3559370070059842E-2</v>
      </c>
      <c r="R32" s="40">
        <f>'Trimestre contra Trimestre Ant.'!J33/100</f>
        <v>-6.3014148917164281E-3</v>
      </c>
      <c r="S32" s="40">
        <f>'Trimestre contra Trimestre Ant.'!K33/100</f>
        <v>-4.2395347546860584E-2</v>
      </c>
      <c r="T32" s="40">
        <f>'Trimestre contra Trimestre Ant.'!L33/100</f>
        <v>2.2604324908128692E-2</v>
      </c>
      <c r="U32" s="40">
        <f>'Trimestre contra Trimestre Ant.'!M33/100</f>
        <v>-1.427803278345019E-3</v>
      </c>
      <c r="V32" s="40">
        <f>'Trimestre contra Trimestre Ant.'!N33/100</f>
        <v>3.2378523924552205E-3</v>
      </c>
      <c r="W32" s="40">
        <f>'Trimestre contra Trimestre Ant.'!O33/100</f>
        <v>-5.1602577620948331E-3</v>
      </c>
      <c r="X32" s="40">
        <f>'Trimestre contra Trimestre Ant.'!P33/100</f>
        <v>-6.9637055268252368E-3</v>
      </c>
      <c r="Y32" s="40">
        <f>'Trimestre contra Trimestre Ant.'!Q33/100</f>
        <v>-4.420711266149624E-3</v>
      </c>
    </row>
    <row r="33" spans="1:25" x14ac:dyDescent="0.3">
      <c r="A33" t="str">
        <f>'Trimestre contra Trimestre Ant.'!A34</f>
        <v>2003.II</v>
      </c>
      <c r="B33" s="40">
        <f>'Trimestre contra Trimestre Ant.'!Q34/100</f>
        <v>-8.424195509749044E-3</v>
      </c>
      <c r="C33" s="40">
        <f>'Trimestre contra Trimestre Ant.'!R34/100</f>
        <v>-8.4909679297698881E-3</v>
      </c>
      <c r="D33" s="40">
        <f>'Trimestre contra Trimestre Ant.'!S34/100</f>
        <v>1.0721823961712174E-2</v>
      </c>
      <c r="E33" s="40">
        <f>'Trimestre contra Trimestre Ant.'!T34/100</f>
        <v>-7.0258154544584062E-2</v>
      </c>
      <c r="F33" s="40">
        <f>'Trimestre contra Trimestre Ant.'!U34/100</f>
        <v>3.4832591979503613E-2</v>
      </c>
      <c r="G33" s="40">
        <f>'Trimestre contra Trimestre Ant.'!V34/100</f>
        <v>-6.9651881202832389E-3</v>
      </c>
      <c r="H33" s="137">
        <f t="shared" si="0"/>
        <v>4.1797780099786852E-2</v>
      </c>
      <c r="I33" t="str">
        <f>'Trimestre contra Trimestre Ant.'!A34</f>
        <v>2003.II</v>
      </c>
      <c r="J33" s="40">
        <f>'Trimestre contra Trimestre Ant.'!B34/100</f>
        <v>-4.0006432734029929E-4</v>
      </c>
      <c r="K33" s="40">
        <f>'Trimestre contra Trimestre Ant.'!C34/100</f>
        <v>6.5601610100329832E-3</v>
      </c>
      <c r="L33" s="40">
        <f>'Trimestre contra Trimestre Ant.'!D34/100</f>
        <v>5.7725778848263687E-2</v>
      </c>
      <c r="M33" s="40">
        <f>'Trimestre contra Trimestre Ant.'!E34/100</f>
        <v>-1.899195538224574E-2</v>
      </c>
      <c r="N33" s="40">
        <f>'Trimestre contra Trimestre Ant.'!F34/100</f>
        <v>-7.5233725578683353E-2</v>
      </c>
      <c r="O33" s="40">
        <f>'Trimestre contra Trimestre Ant.'!G34/100</f>
        <v>8.3845723087163648E-3</v>
      </c>
      <c r="P33" s="40">
        <f>'Trimestre contra Trimestre Ant.'!H34/100</f>
        <v>-6.9410552732664943E-3</v>
      </c>
      <c r="Q33" s="40">
        <f>'Trimestre contra Trimestre Ant.'!I34/100</f>
        <v>2.8309259232643047E-2</v>
      </c>
      <c r="R33" s="40">
        <f>'Trimestre contra Trimestre Ant.'!J34/100</f>
        <v>7.6013601455269253E-3</v>
      </c>
      <c r="S33" s="40">
        <f>'Trimestre contra Trimestre Ant.'!K34/100</f>
        <v>-2.722217107747793E-2</v>
      </c>
      <c r="T33" s="40">
        <f>'Trimestre contra Trimestre Ant.'!L34/100</f>
        <v>-4.5582060906005362E-3</v>
      </c>
      <c r="U33" s="40">
        <f>'Trimestre contra Trimestre Ant.'!M34/100</f>
        <v>-2.0049990729426703E-2</v>
      </c>
      <c r="V33" s="40">
        <f>'Trimestre contra Trimestre Ant.'!N34/100</f>
        <v>1.5912124859795762E-2</v>
      </c>
      <c r="W33" s="40">
        <f>'Trimestre contra Trimestre Ant.'!O34/100</f>
        <v>-4.0678981254718138E-3</v>
      </c>
      <c r="X33" s="40">
        <f>'Trimestre contra Trimestre Ant.'!P34/100</f>
        <v>-6.5846643744859046E-3</v>
      </c>
      <c r="Y33" s="40">
        <f>'Trimestre contra Trimestre Ant.'!Q34/100</f>
        <v>-8.424195509749044E-3</v>
      </c>
    </row>
    <row r="34" spans="1:25" x14ac:dyDescent="0.3">
      <c r="A34" t="str">
        <f>'Trimestre contra Trimestre Ant.'!A35</f>
        <v>2003.III</v>
      </c>
      <c r="B34" s="40">
        <f>'Trimestre contra Trimestre Ant.'!Q35/100</f>
        <v>9.3998475414784899E-3</v>
      </c>
      <c r="C34" s="40">
        <f>'Trimestre contra Trimestre Ant.'!R35/100</f>
        <v>3.4839245945244013E-3</v>
      </c>
      <c r="D34" s="40">
        <f>'Trimestre contra Trimestre Ant.'!S35/100</f>
        <v>1.9696711968278935E-2</v>
      </c>
      <c r="E34" s="40">
        <f>'Trimestre contra Trimestre Ant.'!T35/100</f>
        <v>6.8042702423638524E-3</v>
      </c>
      <c r="F34" s="40">
        <f>'Trimestre contra Trimestre Ant.'!U35/100</f>
        <v>9.0298368771326576E-3</v>
      </c>
      <c r="G34" s="40">
        <f>'Trimestre contra Trimestre Ant.'!V35/100</f>
        <v>-3.6281106086817339E-3</v>
      </c>
      <c r="H34" s="137">
        <f t="shared" si="0"/>
        <v>1.2657947485814391E-2</v>
      </c>
      <c r="I34" t="str">
        <f>'Trimestre contra Trimestre Ant.'!A35</f>
        <v>2003.III</v>
      </c>
      <c r="J34" s="40">
        <f>'Trimestre contra Trimestre Ant.'!B35/100</f>
        <v>-2.8808730741501476E-2</v>
      </c>
      <c r="K34" s="40">
        <f>'Trimestre contra Trimestre Ant.'!C35/100</f>
        <v>3.1359457967155224E-2</v>
      </c>
      <c r="L34" s="40">
        <f>'Trimestre contra Trimestre Ant.'!D35/100</f>
        <v>5.5080512654909652E-2</v>
      </c>
      <c r="M34" s="40">
        <f>'Trimestre contra Trimestre Ant.'!E35/100</f>
        <v>1.4366456289116147E-2</v>
      </c>
      <c r="N34" s="40">
        <f>'Trimestre contra Trimestre Ant.'!F35/100</f>
        <v>-4.5218601622047938E-3</v>
      </c>
      <c r="O34" s="40">
        <f>'Trimestre contra Trimestre Ant.'!G35/100</f>
        <v>3.465990756981685E-2</v>
      </c>
      <c r="P34" s="40">
        <f>'Trimestre contra Trimestre Ant.'!H35/100</f>
        <v>-4.97215781393201E-3</v>
      </c>
      <c r="Q34" s="40">
        <f>'Trimestre contra Trimestre Ant.'!I35/100</f>
        <v>2.7091471492190378E-2</v>
      </c>
      <c r="R34" s="40">
        <f>'Trimestre contra Trimestre Ant.'!J35/100</f>
        <v>-2.8175290286734933E-3</v>
      </c>
      <c r="S34" s="40">
        <f>'Trimestre contra Trimestre Ant.'!K35/100</f>
        <v>3.7763860713628583E-2</v>
      </c>
      <c r="T34" s="40">
        <f>'Trimestre contra Trimestre Ant.'!L35/100</f>
        <v>-9.4988492999060758E-3</v>
      </c>
      <c r="U34" s="40">
        <f>'Trimestre contra Trimestre Ant.'!M35/100</f>
        <v>8.0157478846574204E-3</v>
      </c>
      <c r="V34" s="40">
        <f>'Trimestre contra Trimestre Ant.'!N35/100</f>
        <v>9.7606615061462954E-3</v>
      </c>
      <c r="W34" s="40">
        <f>'Trimestre contra Trimestre Ant.'!O35/100</f>
        <v>9.3853189105577162E-3</v>
      </c>
      <c r="X34" s="40">
        <f>'Trimestre contra Trimestre Ant.'!P35/100</f>
        <v>1.1520445020098302E-2</v>
      </c>
      <c r="Y34" s="40">
        <f>'Trimestre contra Trimestre Ant.'!Q35/100</f>
        <v>9.3998475414784899E-3</v>
      </c>
    </row>
    <row r="35" spans="1:25" x14ac:dyDescent="0.3">
      <c r="A35" t="str">
        <f>'Trimestre contra Trimestre Ant.'!A36</f>
        <v>2003.IV</v>
      </c>
      <c r="B35" s="40">
        <f>'Trimestre contra Trimestre Ant.'!Q36/100</f>
        <v>1.0399255568434462E-2</v>
      </c>
      <c r="C35" s="40">
        <f>'Trimestre contra Trimestre Ant.'!R36/100</f>
        <v>8.5777443645804752E-3</v>
      </c>
      <c r="D35" s="40">
        <f>'Trimestre contra Trimestre Ant.'!S36/100</f>
        <v>2.6186599914060027E-2</v>
      </c>
      <c r="E35" s="40">
        <f>'Trimestre contra Trimestre Ant.'!T36/100</f>
        <v>4.4813313802861909E-2</v>
      </c>
      <c r="F35" s="40">
        <f>'Trimestre contra Trimestre Ant.'!U36/100</f>
        <v>4.1037720567411506E-2</v>
      </c>
      <c r="G35" s="40">
        <f>'Trimestre contra Trimestre Ant.'!V36/100</f>
        <v>0.10502484048576811</v>
      </c>
      <c r="H35" s="137">
        <f t="shared" si="0"/>
        <v>-6.3987119918356608E-2</v>
      </c>
      <c r="I35" t="str">
        <f>'Trimestre contra Trimestre Ant.'!A36</f>
        <v>2003.IV</v>
      </c>
      <c r="J35" s="40">
        <f>'Trimestre contra Trimestre Ant.'!B36/100</f>
        <v>1.7279071367903187E-2</v>
      </c>
      <c r="K35" s="40">
        <f>'Trimestre contra Trimestre Ant.'!C36/100</f>
        <v>0.12530240516430924</v>
      </c>
      <c r="L35" s="40">
        <f>'Trimestre contra Trimestre Ant.'!D36/100</f>
        <v>-1.6427962479089508E-2</v>
      </c>
      <c r="M35" s="40">
        <f>'Trimestre contra Trimestre Ant.'!E36/100</f>
        <v>8.4575393534949139E-3</v>
      </c>
      <c r="N35" s="40">
        <f>'Trimestre contra Trimestre Ant.'!F36/100</f>
        <v>5.4751736163622944E-2</v>
      </c>
      <c r="O35" s="40">
        <f>'Trimestre contra Trimestre Ant.'!G36/100</f>
        <v>1.1604805234577409E-2</v>
      </c>
      <c r="P35" s="40">
        <f>'Trimestre contra Trimestre Ant.'!H36/100</f>
        <v>4.5954404079057376E-2</v>
      </c>
      <c r="Q35" s="40">
        <f>'Trimestre contra Trimestre Ant.'!I36/100</f>
        <v>1.3992365583002986E-2</v>
      </c>
      <c r="R35" s="40">
        <f>'Trimestre contra Trimestre Ant.'!J36/100</f>
        <v>-3.7711402188003174E-3</v>
      </c>
      <c r="S35" s="40">
        <f>'Trimestre contra Trimestre Ant.'!K36/100</f>
        <v>1.8539096213575856E-2</v>
      </c>
      <c r="T35" s="40">
        <f>'Trimestre contra Trimestre Ant.'!L36/100</f>
        <v>2.3399198121034637E-3</v>
      </c>
      <c r="U35" s="40">
        <f>'Trimestre contra Trimestre Ant.'!M36/100</f>
        <v>-4.3800330233514373E-3</v>
      </c>
      <c r="V35" s="40">
        <f>'Trimestre contra Trimestre Ant.'!N36/100</f>
        <v>1.2594090679257208E-2</v>
      </c>
      <c r="W35" s="40">
        <f>'Trimestre contra Trimestre Ant.'!O36/100</f>
        <v>9.9973447831664952E-3</v>
      </c>
      <c r="X35" s="40">
        <f>'Trimestre contra Trimestre Ant.'!P36/100</f>
        <v>8.4872188331321929E-3</v>
      </c>
      <c r="Y35" s="40">
        <f>'Trimestre contra Trimestre Ant.'!Q36/100</f>
        <v>1.0399255568434462E-2</v>
      </c>
    </row>
    <row r="36" spans="1:25" x14ac:dyDescent="0.3">
      <c r="A36" t="str">
        <f>'Trimestre contra Trimestre Ant.'!A37</f>
        <v>2004.I</v>
      </c>
      <c r="B36" s="40">
        <f>'Trimestre contra Trimestre Ant.'!Q37/100</f>
        <v>1.3800344415327848E-2</v>
      </c>
      <c r="C36" s="40">
        <f>'Trimestre contra Trimestre Ant.'!R37/100</f>
        <v>5.327101915580279E-3</v>
      </c>
      <c r="D36" s="40">
        <f>'Trimestre contra Trimestre Ant.'!S37/100</f>
        <v>-1.9326483236795533E-2</v>
      </c>
      <c r="E36" s="40">
        <f>'Trimestre contra Trimestre Ant.'!T37/100</f>
        <v>3.3182722802830744E-2</v>
      </c>
      <c r="F36" s="40">
        <f>'Trimestre contra Trimestre Ant.'!U37/100</f>
        <v>4.4566279638787121E-2</v>
      </c>
      <c r="G36" s="40">
        <f>'Trimestre contra Trimestre Ant.'!V37/100</f>
        <v>-1.4910912226172912E-2</v>
      </c>
      <c r="H36" s="137">
        <f t="shared" si="0"/>
        <v>5.9477191864960033E-2</v>
      </c>
      <c r="I36" t="str">
        <f>'Trimestre contra Trimestre Ant.'!A37</f>
        <v>2004.I</v>
      </c>
      <c r="J36" s="40">
        <f>'Trimestre contra Trimestre Ant.'!B37/100</f>
        <v>1.1837567457827713E-2</v>
      </c>
      <c r="K36" s="40">
        <f>'Trimestre contra Trimestre Ant.'!C37/100</f>
        <v>-0.12459182179876216</v>
      </c>
      <c r="L36" s="40">
        <f>'Trimestre contra Trimestre Ant.'!D37/100</f>
        <v>3.0420630390070036E-2</v>
      </c>
      <c r="M36" s="40">
        <f>'Trimestre contra Trimestre Ant.'!E37/100</f>
        <v>6.0684511426798426E-3</v>
      </c>
      <c r="N36" s="40">
        <f>'Trimestre contra Trimestre Ant.'!F37/100</f>
        <v>3.860765654632603E-2</v>
      </c>
      <c r="O36" s="40">
        <f>'Trimestre contra Trimestre Ant.'!G37/100</f>
        <v>1.5851969599505189E-2</v>
      </c>
      <c r="P36" s="40">
        <f>'Trimestre contra Trimestre Ant.'!H37/100</f>
        <v>3.033308956161207E-2</v>
      </c>
      <c r="Q36" s="40">
        <f>'Trimestre contra Trimestre Ant.'!I37/100</f>
        <v>4.8124405736202913E-3</v>
      </c>
      <c r="R36" s="40">
        <f>'Trimestre contra Trimestre Ant.'!J37/100</f>
        <v>1.2328674627826386E-2</v>
      </c>
      <c r="S36" s="40">
        <f>'Trimestre contra Trimestre Ant.'!K37/100</f>
        <v>-2.0513359341709614E-2</v>
      </c>
      <c r="T36" s="40">
        <f>'Trimestre contra Trimestre Ant.'!L37/100</f>
        <v>1.9774108013870473E-2</v>
      </c>
      <c r="U36" s="40">
        <f>'Trimestre contra Trimestre Ant.'!M37/100</f>
        <v>3.9411683756607196E-3</v>
      </c>
      <c r="V36" s="40">
        <f>'Trimestre contra Trimestre Ant.'!N37/100</f>
        <v>2.2409340789705023E-2</v>
      </c>
      <c r="W36" s="40">
        <f>'Trimestre contra Trimestre Ant.'!O37/100</f>
        <v>1.6566410177075275E-2</v>
      </c>
      <c r="X36" s="40">
        <f>'Trimestre contra Trimestre Ant.'!P37/100</f>
        <v>1.3719952621125797E-2</v>
      </c>
      <c r="Y36" s="40">
        <f>'Trimestre contra Trimestre Ant.'!Q37/100</f>
        <v>1.3800344415327848E-2</v>
      </c>
    </row>
    <row r="37" spans="1:25" x14ac:dyDescent="0.3">
      <c r="A37" t="str">
        <f>'Trimestre contra Trimestre Ant.'!A38</f>
        <v>2004.II</v>
      </c>
      <c r="B37" s="40">
        <f>'Trimestre contra Trimestre Ant.'!Q38/100</f>
        <v>2.76024791634224E-2</v>
      </c>
      <c r="C37" s="40">
        <f>'Trimestre contra Trimestre Ant.'!R38/100</f>
        <v>1.376947577635379E-2</v>
      </c>
      <c r="D37" s="40">
        <f>'Trimestre contra Trimestre Ant.'!S38/100</f>
        <v>3.6901615975668545E-2</v>
      </c>
      <c r="E37" s="40">
        <f>'Trimestre contra Trimestre Ant.'!T38/100</f>
        <v>3.3061004360227741E-2</v>
      </c>
      <c r="F37" s="40">
        <f>'Trimestre contra Trimestre Ant.'!U38/100</f>
        <v>3.238285374539096E-2</v>
      </c>
      <c r="G37" s="40">
        <f>'Trimestre contra Trimestre Ant.'!V38/100</f>
        <v>3.8041087084972558E-2</v>
      </c>
      <c r="H37" s="137">
        <f t="shared" si="0"/>
        <v>-5.6582333395815976E-3</v>
      </c>
      <c r="I37" t="str">
        <f>'Trimestre contra Trimestre Ant.'!A38</f>
        <v>2004.II</v>
      </c>
      <c r="J37" s="40">
        <f>'Trimestre contra Trimestre Ant.'!B38/100</f>
        <v>1.7274711506005236E-2</v>
      </c>
      <c r="K37" s="40">
        <f>'Trimestre contra Trimestre Ant.'!C38/100</f>
        <v>1.8967350733533728E-2</v>
      </c>
      <c r="L37" s="40">
        <f>'Trimestre contra Trimestre Ant.'!D38/100</f>
        <v>1.0468779030643693E-2</v>
      </c>
      <c r="M37" s="40">
        <f>'Trimestre contra Trimestre Ant.'!E38/100</f>
        <v>5.6993691631305854E-2</v>
      </c>
      <c r="N37" s="40">
        <f>'Trimestre contra Trimestre Ant.'!F38/100</f>
        <v>4.0243506357575676E-2</v>
      </c>
      <c r="O37" s="40">
        <f>'Trimestre contra Trimestre Ant.'!G38/100</f>
        <v>2.4841732476977185E-2</v>
      </c>
      <c r="P37" s="40">
        <f>'Trimestre contra Trimestre Ant.'!H38/100</f>
        <v>2.0297154684767449E-2</v>
      </c>
      <c r="Q37" s="40">
        <f>'Trimestre contra Trimestre Ant.'!I38/100</f>
        <v>1.4128879927189253E-2</v>
      </c>
      <c r="R37" s="40">
        <f>'Trimestre contra Trimestre Ant.'!J38/100</f>
        <v>2.0530903163539449E-2</v>
      </c>
      <c r="S37" s="40">
        <f>'Trimestre contra Trimestre Ant.'!K38/100</f>
        <v>7.2990223813075072E-2</v>
      </c>
      <c r="T37" s="40">
        <f>'Trimestre contra Trimestre Ant.'!L38/100</f>
        <v>2.8422313924078901E-2</v>
      </c>
      <c r="U37" s="40">
        <f>'Trimestre contra Trimestre Ant.'!M38/100</f>
        <v>3.0093676892213317E-2</v>
      </c>
      <c r="V37" s="40">
        <f>'Trimestre contra Trimestre Ant.'!N38/100</f>
        <v>-1.4346431763925471E-2</v>
      </c>
      <c r="W37" s="40">
        <f>'Trimestre contra Trimestre Ant.'!O38/100</f>
        <v>1.6307801577041925E-2</v>
      </c>
      <c r="X37" s="40">
        <f>'Trimestre contra Trimestre Ant.'!P38/100</f>
        <v>2.656534940991806E-2</v>
      </c>
      <c r="Y37" s="40">
        <f>'Trimestre contra Trimestre Ant.'!Q38/100</f>
        <v>2.76024791634224E-2</v>
      </c>
    </row>
    <row r="38" spans="1:25" x14ac:dyDescent="0.3">
      <c r="A38" t="str">
        <f>'Trimestre contra Trimestre Ant.'!A39</f>
        <v>2004.III</v>
      </c>
      <c r="B38" s="40">
        <f>'Trimestre contra Trimestre Ant.'!Q39/100</f>
        <v>1.2729899890833174E-2</v>
      </c>
      <c r="C38" s="40">
        <f>'Trimestre contra Trimestre Ant.'!R39/100</f>
        <v>2.0475961576866819E-2</v>
      </c>
      <c r="D38" s="40">
        <f>'Trimestre contra Trimestre Ant.'!S39/100</f>
        <v>-5.7971617766860994E-4</v>
      </c>
      <c r="E38" s="40">
        <f>'Trimestre contra Trimestre Ant.'!T39/100</f>
        <v>2.029006777268294E-2</v>
      </c>
      <c r="F38" s="40">
        <f>'Trimestre contra Trimestre Ant.'!U39/100</f>
        <v>1.805367415335235E-2</v>
      </c>
      <c r="G38" s="40">
        <f>'Trimestre contra Trimestre Ant.'!V39/100</f>
        <v>1.2050523458229101E-4</v>
      </c>
      <c r="H38" s="137">
        <f t="shared" si="0"/>
        <v>1.7933168918770059E-2</v>
      </c>
      <c r="I38" t="str">
        <f>'Trimestre contra Trimestre Ant.'!A39</f>
        <v>2004.III</v>
      </c>
      <c r="J38" s="40">
        <f>'Trimestre contra Trimestre Ant.'!B39/100</f>
        <v>-7.5416817386986246E-5</v>
      </c>
      <c r="K38" s="40">
        <f>'Trimestre contra Trimestre Ant.'!C39/100</f>
        <v>1.5166175904239632E-2</v>
      </c>
      <c r="L38" s="40">
        <f>'Trimestre contra Trimestre Ant.'!D39/100</f>
        <v>4.1480634083320034E-2</v>
      </c>
      <c r="M38" s="40">
        <f>'Trimestre contra Trimestre Ant.'!E39/100</f>
        <v>-2.4945671104356082E-3</v>
      </c>
      <c r="N38" s="40">
        <f>'Trimestre contra Trimestre Ant.'!F39/100</f>
        <v>4.5137592279113958E-2</v>
      </c>
      <c r="O38" s="40">
        <f>'Trimestre contra Trimestre Ant.'!G39/100</f>
        <v>3.6179886436269681E-2</v>
      </c>
      <c r="P38" s="40">
        <f>'Trimestre contra Trimestre Ant.'!H39/100</f>
        <v>2.1829073898629092E-2</v>
      </c>
      <c r="Q38" s="40">
        <f>'Trimestre contra Trimestre Ant.'!I39/100</f>
        <v>2.095100478939127E-3</v>
      </c>
      <c r="R38" s="40">
        <f>'Trimestre contra Trimestre Ant.'!J39/100</f>
        <v>2.1343293454707091E-2</v>
      </c>
      <c r="S38" s="40">
        <f>'Trimestre contra Trimestre Ant.'!K39/100</f>
        <v>-6.3341266002820751E-2</v>
      </c>
      <c r="T38" s="40">
        <f>'Trimestre contra Trimestre Ant.'!L39/100</f>
        <v>3.1410275840881408E-2</v>
      </c>
      <c r="U38" s="40">
        <f>'Trimestre contra Trimestre Ant.'!M39/100</f>
        <v>1.3505645440961223E-2</v>
      </c>
      <c r="V38" s="40">
        <f>'Trimestre contra Trimestre Ant.'!N39/100</f>
        <v>1.179843238198286E-2</v>
      </c>
      <c r="W38" s="40">
        <f>'Trimestre contra Trimestre Ant.'!O39/100</f>
        <v>9.8345604159373323E-3</v>
      </c>
      <c r="X38" s="40">
        <f>'Trimestre contra Trimestre Ant.'!P39/100</f>
        <v>1.2635715596150954E-2</v>
      </c>
      <c r="Y38" s="40">
        <f>'Trimestre contra Trimestre Ant.'!Q39/100</f>
        <v>1.2729899890833174E-2</v>
      </c>
    </row>
    <row r="39" spans="1:25" x14ac:dyDescent="0.3">
      <c r="A39" t="str">
        <f>'Trimestre contra Trimestre Ant.'!A40</f>
        <v>2004.IV</v>
      </c>
      <c r="B39" s="40">
        <f>'Trimestre contra Trimestre Ant.'!Q40/100</f>
        <v>7.5996061606438126E-3</v>
      </c>
      <c r="C39" s="40">
        <f>'Trimestre contra Trimestre Ant.'!R40/100</f>
        <v>2.4639398272626067E-2</v>
      </c>
      <c r="D39" s="40">
        <f>'Trimestre contra Trimestre Ant.'!S40/100</f>
        <v>-4.0616574579733777E-3</v>
      </c>
      <c r="E39" s="40">
        <f>'Trimestre contra Trimestre Ant.'!T40/100</f>
        <v>-1.6801884553418467E-2</v>
      </c>
      <c r="F39" s="40">
        <f>'Trimestre contra Trimestre Ant.'!U40/100</f>
        <v>3.281296686944124E-2</v>
      </c>
      <c r="G39" s="40">
        <f>'Trimestre contra Trimestre Ant.'!V40/100</f>
        <v>3.9085335647807806E-2</v>
      </c>
      <c r="H39" s="137">
        <f t="shared" si="0"/>
        <v>-6.272368778366566E-3</v>
      </c>
      <c r="I39" t="str">
        <f>'Trimestre contra Trimestre Ant.'!A40</f>
        <v>2004.IV</v>
      </c>
      <c r="J39" s="40">
        <f>'Trimestre contra Trimestre Ant.'!B40/100</f>
        <v>-1.1750142864198065E-2</v>
      </c>
      <c r="K39" s="40">
        <f>'Trimestre contra Trimestre Ant.'!C40/100</f>
        <v>1.7209882704009694E-2</v>
      </c>
      <c r="L39" s="40">
        <f>'Trimestre contra Trimestre Ant.'!D40/100</f>
        <v>5.5564042551168313E-3</v>
      </c>
      <c r="M39" s="40">
        <f>'Trimestre contra Trimestre Ant.'!E40/100</f>
        <v>1.231397861147232E-2</v>
      </c>
      <c r="N39" s="40">
        <f>'Trimestre contra Trimestre Ant.'!F40/100</f>
        <v>-2.680868188888208E-2</v>
      </c>
      <c r="O39" s="40">
        <f>'Trimestre contra Trimestre Ant.'!G40/100</f>
        <v>-1.7396917276985002E-3</v>
      </c>
      <c r="P39" s="40">
        <f>'Trimestre contra Trimestre Ant.'!H40/100</f>
        <v>1.302722001344625E-3</v>
      </c>
      <c r="Q39" s="40">
        <f>'Trimestre contra Trimestre Ant.'!I40/100</f>
        <v>1.6169988712146699E-2</v>
      </c>
      <c r="R39" s="40">
        <f>'Trimestre contra Trimestre Ant.'!J40/100</f>
        <v>2.3432943153869124E-2</v>
      </c>
      <c r="S39" s="40">
        <f>'Trimestre contra Trimestre Ant.'!K40/100</f>
        <v>5.6503581464173891E-2</v>
      </c>
      <c r="T39" s="40">
        <f>'Trimestre contra Trimestre Ant.'!L40/100</f>
        <v>5.0288286566324558E-3</v>
      </c>
      <c r="U39" s="40">
        <f>'Trimestre contra Trimestre Ant.'!M40/100</f>
        <v>2.6190971513197603E-2</v>
      </c>
      <c r="V39" s="40">
        <f>'Trimestre contra Trimestre Ant.'!N40/100</f>
        <v>8.1744545292203874E-3</v>
      </c>
      <c r="W39" s="40">
        <f>'Trimestre contra Trimestre Ant.'!O40/100</f>
        <v>1.6545453166861179E-2</v>
      </c>
      <c r="X39" s="40">
        <f>'Trimestre contra Trimestre Ant.'!P40/100</f>
        <v>7.2927785666703215E-3</v>
      </c>
      <c r="Y39" s="40">
        <f>'Trimestre contra Trimestre Ant.'!Q40/100</f>
        <v>7.5996061606438126E-3</v>
      </c>
    </row>
    <row r="40" spans="1:25" x14ac:dyDescent="0.3">
      <c r="A40" t="str">
        <f>'Trimestre contra Trimestre Ant.'!A41</f>
        <v>2005.I</v>
      </c>
      <c r="B40" s="40">
        <f>'Trimestre contra Trimestre Ant.'!Q41/100</f>
        <v>8.8552392108414146E-3</v>
      </c>
      <c r="C40" s="40">
        <f>'Trimestre contra Trimestre Ant.'!R41/100</f>
        <v>-6.0361960395308722E-3</v>
      </c>
      <c r="D40" s="40">
        <f>'Trimestre contra Trimestre Ant.'!S41/100</f>
        <v>5.0188779857427424E-3</v>
      </c>
      <c r="E40" s="40">
        <f>'Trimestre contra Trimestre Ant.'!T41/100</f>
        <v>-1.8232429274389284E-2</v>
      </c>
      <c r="F40" s="40">
        <f>'Trimestre contra Trimestre Ant.'!U41/100</f>
        <v>4.5008598474696404E-2</v>
      </c>
      <c r="G40" s="40">
        <f>'Trimestre contra Trimestre Ant.'!V41/100</f>
        <v>2.5047257032293713E-2</v>
      </c>
      <c r="H40" s="137">
        <f t="shared" si="0"/>
        <v>1.9961341442402691E-2</v>
      </c>
      <c r="I40" t="str">
        <f>'Trimestre contra Trimestre Ant.'!A41</f>
        <v>2005.I</v>
      </c>
      <c r="J40" s="40">
        <f>'Trimestre contra Trimestre Ant.'!B41/100</f>
        <v>2.5259597189049021E-2</v>
      </c>
      <c r="K40" s="40">
        <f>'Trimestre contra Trimestre Ant.'!C41/100</f>
        <v>-2.1463201172251312E-2</v>
      </c>
      <c r="L40" s="40">
        <f>'Trimestre contra Trimestre Ant.'!D41/100</f>
        <v>-1.5287835889717716E-2</v>
      </c>
      <c r="M40" s="40">
        <f>'Trimestre contra Trimestre Ant.'!E41/100</f>
        <v>9.9110107859052832E-3</v>
      </c>
      <c r="N40" s="40">
        <f>'Trimestre contra Trimestre Ant.'!F41/100</f>
        <v>-3.222262583099389E-2</v>
      </c>
      <c r="O40" s="40">
        <f>'Trimestre contra Trimestre Ant.'!G41/100</f>
        <v>-1.1114661943520954E-2</v>
      </c>
      <c r="P40" s="40">
        <f>'Trimestre contra Trimestre Ant.'!H41/100</f>
        <v>4.0960065528934386E-3</v>
      </c>
      <c r="Q40" s="40">
        <f>'Trimestre contra Trimestre Ant.'!I41/100</f>
        <v>2.5335102680119403E-2</v>
      </c>
      <c r="R40" s="40">
        <f>'Trimestre contra Trimestre Ant.'!J41/100</f>
        <v>8.3380111243847033E-3</v>
      </c>
      <c r="S40" s="40">
        <f>'Trimestre contra Trimestre Ant.'!K41/100</f>
        <v>1.6961686546233423E-2</v>
      </c>
      <c r="T40" s="40">
        <f>'Trimestre contra Trimestre Ant.'!L41/100</f>
        <v>-1.6887030790835311E-5</v>
      </c>
      <c r="U40" s="40">
        <f>'Trimestre contra Trimestre Ant.'!M41/100</f>
        <v>-7.2443329534740419E-3</v>
      </c>
      <c r="V40" s="40">
        <f>'Trimestre contra Trimestre Ant.'!N41/100</f>
        <v>1.2229956515306117E-3</v>
      </c>
      <c r="W40" s="40">
        <f>'Trimestre contra Trimestre Ant.'!O41/100</f>
        <v>6.0967993128935305E-4</v>
      </c>
      <c r="X40" s="40">
        <f>'Trimestre contra Trimestre Ant.'!P41/100</f>
        <v>9.8044911665844392E-3</v>
      </c>
      <c r="Y40" s="40">
        <f>'Trimestre contra Trimestre Ant.'!Q41/100</f>
        <v>8.8552392108414146E-3</v>
      </c>
    </row>
    <row r="41" spans="1:25" x14ac:dyDescent="0.3">
      <c r="A41" t="str">
        <f>'Trimestre contra Trimestre Ant.'!A42</f>
        <v>2005.II</v>
      </c>
      <c r="B41" s="40">
        <f>'Trimestre contra Trimestre Ant.'!Q42/100</f>
        <v>1.0509298964439306E-2</v>
      </c>
      <c r="C41" s="40">
        <f>'Trimestre contra Trimestre Ant.'!R42/100</f>
        <v>8.4014411033255243E-3</v>
      </c>
      <c r="D41" s="40">
        <f>'Trimestre contra Trimestre Ant.'!S42/100</f>
        <v>5.5928746016413733E-3</v>
      </c>
      <c r="E41" s="40">
        <f>'Trimestre contra Trimestre Ant.'!T42/100</f>
        <v>4.7418417474945906E-2</v>
      </c>
      <c r="F41" s="40">
        <f>'Trimestre contra Trimestre Ant.'!U42/100</f>
        <v>1.1093644072725173E-2</v>
      </c>
      <c r="G41" s="40">
        <f>'Trimestre contra Trimestre Ant.'!V42/100</f>
        <v>2.1575135218302233E-2</v>
      </c>
      <c r="H41" s="137">
        <f t="shared" si="0"/>
        <v>-1.048149114557706E-2</v>
      </c>
      <c r="I41" t="str">
        <f>'Trimestre contra Trimestre Ant.'!A42</f>
        <v>2005.II</v>
      </c>
      <c r="J41" s="40">
        <f>'Trimestre contra Trimestre Ant.'!B42/100</f>
        <v>1.3114896419089916E-2</v>
      </c>
      <c r="K41" s="40">
        <f>'Trimestre contra Trimestre Ant.'!C42/100</f>
        <v>8.9046583147859307E-2</v>
      </c>
      <c r="L41" s="40">
        <f>'Trimestre contra Trimestre Ant.'!D42/100</f>
        <v>3.0492671887729417E-2</v>
      </c>
      <c r="M41" s="40">
        <f>'Trimestre contra Trimestre Ant.'!E42/100</f>
        <v>-5.9304754324662756E-3</v>
      </c>
      <c r="N41" s="40">
        <f>'Trimestre contra Trimestre Ant.'!F42/100</f>
        <v>2.430447874714381E-2</v>
      </c>
      <c r="O41" s="40">
        <f>'Trimestre contra Trimestre Ant.'!G42/100</f>
        <v>2.2312809849339255E-2</v>
      </c>
      <c r="P41" s="40">
        <f>'Trimestre contra Trimestre Ant.'!H42/100</f>
        <v>1.6012618600335982E-2</v>
      </c>
      <c r="Q41" s="40">
        <f>'Trimestre contra Trimestre Ant.'!I42/100</f>
        <v>-4.1422452166586243E-3</v>
      </c>
      <c r="R41" s="40">
        <f>'Trimestre contra Trimestre Ant.'!J42/100</f>
        <v>2.2057904180529109E-2</v>
      </c>
      <c r="S41" s="40">
        <f>'Trimestre contra Trimestre Ant.'!K42/100</f>
        <v>-1.8645019359045945E-3</v>
      </c>
      <c r="T41" s="40">
        <f>'Trimestre contra Trimestre Ant.'!L42/100</f>
        <v>5.7303057290127857E-3</v>
      </c>
      <c r="U41" s="40">
        <f>'Trimestre contra Trimestre Ant.'!M42/100</f>
        <v>1.9605162502657203E-2</v>
      </c>
      <c r="V41" s="40">
        <f>'Trimestre contra Trimestre Ant.'!N42/100</f>
        <v>1.5122517579444494E-3</v>
      </c>
      <c r="W41" s="40">
        <f>'Trimestre contra Trimestre Ant.'!O42/100</f>
        <v>1.2473351686042911E-2</v>
      </c>
      <c r="X41" s="40">
        <f>'Trimestre contra Trimestre Ant.'!P42/100</f>
        <v>8.8919183252769152E-3</v>
      </c>
      <c r="Y41" s="40">
        <f>'Trimestre contra Trimestre Ant.'!Q42/100</f>
        <v>1.0509298964439306E-2</v>
      </c>
    </row>
    <row r="42" spans="1:25" x14ac:dyDescent="0.3">
      <c r="A42" t="str">
        <f>'Trimestre contra Trimestre Ant.'!A43</f>
        <v>2005.III</v>
      </c>
      <c r="B42" s="40">
        <f>'Trimestre contra Trimestre Ant.'!Q43/100</f>
        <v>-5.6714486638247408E-3</v>
      </c>
      <c r="C42" s="40">
        <f>'Trimestre contra Trimestre Ant.'!R43/100</f>
        <v>1.5981413357301522E-2</v>
      </c>
      <c r="D42" s="40">
        <f>'Trimestre contra Trimestre Ant.'!S43/100</f>
        <v>1.0426708587489397E-2</v>
      </c>
      <c r="E42" s="40">
        <f>'Trimestre contra Trimestre Ant.'!T43/100</f>
        <v>-6.0053188120882117E-3</v>
      </c>
      <c r="F42" s="40">
        <f>'Trimestre contra Trimestre Ant.'!U43/100</f>
        <v>1.6707557500412751E-2</v>
      </c>
      <c r="G42" s="40">
        <f>'Trimestre contra Trimestre Ant.'!V43/100</f>
        <v>-1.3581164349052544E-2</v>
      </c>
      <c r="H42" s="137">
        <f t="shared" si="0"/>
        <v>3.0288721849465294E-2</v>
      </c>
      <c r="I42" t="str">
        <f>'Trimestre contra Trimestre Ant.'!A43</f>
        <v>2005.III</v>
      </c>
      <c r="J42" s="40">
        <f>'Trimestre contra Trimestre Ant.'!B43/100</f>
        <v>-4.7129130389459428E-2</v>
      </c>
      <c r="K42" s="40">
        <f>'Trimestre contra Trimestre Ant.'!C43/100</f>
        <v>-1.4234872434870205E-2</v>
      </c>
      <c r="L42" s="40">
        <f>'Trimestre contra Trimestre Ant.'!D43/100</f>
        <v>-3.0143449687935697E-2</v>
      </c>
      <c r="M42" s="40">
        <f>'Trimestre contra Trimestre Ant.'!E43/100</f>
        <v>3.8895592264940326E-3</v>
      </c>
      <c r="N42" s="40">
        <f>'Trimestre contra Trimestre Ant.'!F43/100</f>
        <v>-3.8674275830703042E-2</v>
      </c>
      <c r="O42" s="40">
        <f>'Trimestre contra Trimestre Ant.'!G43/100</f>
        <v>-2.1383739961165493E-2</v>
      </c>
      <c r="P42" s="40">
        <f>'Trimestre contra Trimestre Ant.'!H43/100</f>
        <v>-3.3031882660752299E-3</v>
      </c>
      <c r="Q42" s="40">
        <f>'Trimestre contra Trimestre Ant.'!I43/100</f>
        <v>-8.6920143157496188E-3</v>
      </c>
      <c r="R42" s="40">
        <f>'Trimestre contra Trimestre Ant.'!J43/100</f>
        <v>5.8911675462791635E-5</v>
      </c>
      <c r="S42" s="40">
        <f>'Trimestre contra Trimestre Ant.'!K43/100</f>
        <v>2.4586336286200217E-2</v>
      </c>
      <c r="T42" s="40">
        <f>'Trimestre contra Trimestre Ant.'!L43/100</f>
        <v>1.2320162577787563E-2</v>
      </c>
      <c r="U42" s="40">
        <f>'Trimestre contra Trimestre Ant.'!M43/100</f>
        <v>1.205931920082226E-2</v>
      </c>
      <c r="V42" s="40">
        <f>'Trimestre contra Trimestre Ant.'!N43/100</f>
        <v>4.8927566660652566E-3</v>
      </c>
      <c r="W42" s="40">
        <f>'Trimestre contra Trimestre Ant.'!O43/100</f>
        <v>6.5743413906007575E-3</v>
      </c>
      <c r="X42" s="40">
        <f>'Trimestre contra Trimestre Ant.'!P43/100</f>
        <v>-7.0744303886328685E-3</v>
      </c>
      <c r="Y42" s="40">
        <f>'Trimestre contra Trimestre Ant.'!Q43/100</f>
        <v>-5.6714486638247408E-3</v>
      </c>
    </row>
    <row r="43" spans="1:25" x14ac:dyDescent="0.3">
      <c r="A43" t="str">
        <f>'Trimestre contra Trimestre Ant.'!A44</f>
        <v>2005.IV</v>
      </c>
      <c r="B43" s="40">
        <f>'Trimestre contra Trimestre Ant.'!Q44/100</f>
        <v>1.2656464689444924E-2</v>
      </c>
      <c r="C43" s="40">
        <f>'Trimestre contra Trimestre Ant.'!R44/100</f>
        <v>1.4478834711032729E-2</v>
      </c>
      <c r="D43" s="40">
        <f>'Trimestre contra Trimestre Ant.'!S44/100</f>
        <v>-2.4447022275031483E-4</v>
      </c>
      <c r="E43" s="40">
        <f>'Trimestre contra Trimestre Ant.'!T44/100</f>
        <v>1.6525236452038516E-3</v>
      </c>
      <c r="F43" s="40">
        <f>'Trimestre contra Trimestre Ant.'!U44/100</f>
        <v>1.6499747885493132E-2</v>
      </c>
      <c r="G43" s="40">
        <f>'Trimestre contra Trimestre Ant.'!V44/100</f>
        <v>3.5758397394490382E-2</v>
      </c>
      <c r="H43" s="137">
        <f t="shared" si="0"/>
        <v>-1.925864950899725E-2</v>
      </c>
      <c r="I43" t="str">
        <f>'Trimestre contra Trimestre Ant.'!A44</f>
        <v>2005.IV</v>
      </c>
      <c r="J43" s="40">
        <f>'Trimestre contra Trimestre Ant.'!B44/100</f>
        <v>8.8611964003868504E-3</v>
      </c>
      <c r="K43" s="40">
        <f>'Trimestre contra Trimestre Ant.'!C44/100</f>
        <v>1.93206305843725E-2</v>
      </c>
      <c r="L43" s="40">
        <f>'Trimestre contra Trimestre Ant.'!D44/100</f>
        <v>1.4899236248992809E-2</v>
      </c>
      <c r="M43" s="40">
        <f>'Trimestre contra Trimestre Ant.'!E44/100</f>
        <v>8.8081012013401239E-3</v>
      </c>
      <c r="N43" s="40">
        <f>'Trimestre contra Trimestre Ant.'!F44/100</f>
        <v>1.3029518262713147E-2</v>
      </c>
      <c r="O43" s="40">
        <f>'Trimestre contra Trimestre Ant.'!G44/100</f>
        <v>1.2481734338444017E-2</v>
      </c>
      <c r="P43" s="40">
        <f>'Trimestre contra Trimestre Ant.'!H44/100</f>
        <v>9.2269268829689999E-3</v>
      </c>
      <c r="Q43" s="40">
        <f>'Trimestre contra Trimestre Ant.'!I44/100</f>
        <v>1.7652324246604234E-2</v>
      </c>
      <c r="R43" s="40">
        <f>'Trimestre contra Trimestre Ant.'!J44/100</f>
        <v>-2.2263054109443736E-3</v>
      </c>
      <c r="S43" s="40">
        <f>'Trimestre contra Trimestre Ant.'!K44/100</f>
        <v>1.2557459751104671E-2</v>
      </c>
      <c r="T43" s="40">
        <f>'Trimestre contra Trimestre Ant.'!L44/100</f>
        <v>1.2684505822593506E-2</v>
      </c>
      <c r="U43" s="40">
        <f>'Trimestre contra Trimestre Ant.'!M44/100</f>
        <v>4.6972360896575527E-3</v>
      </c>
      <c r="V43" s="40">
        <f>'Trimestre contra Trimestre Ant.'!N44/100</f>
        <v>2.2781728257210698E-3</v>
      </c>
      <c r="W43" s="40">
        <f>'Trimestre contra Trimestre Ant.'!O44/100</f>
        <v>7.3834375362742399E-3</v>
      </c>
      <c r="X43" s="40">
        <f>'Trimestre contra Trimestre Ant.'!P44/100</f>
        <v>1.0612080216451103E-2</v>
      </c>
      <c r="Y43" s="40">
        <f>'Trimestre contra Trimestre Ant.'!Q44/100</f>
        <v>1.2656464689444924E-2</v>
      </c>
    </row>
    <row r="44" spans="1:25" x14ac:dyDescent="0.3">
      <c r="A44" t="str">
        <f>'Trimestre contra Trimestre Ant.'!A45</f>
        <v>2006.I</v>
      </c>
      <c r="B44" s="40">
        <f>'Trimestre contra Trimestre Ant.'!Q45/100</f>
        <v>1.6216783880868224E-2</v>
      </c>
      <c r="C44" s="40">
        <f>'Trimestre contra Trimestre Ant.'!R45/100</f>
        <v>1.0227520590298189E-2</v>
      </c>
      <c r="D44" s="40">
        <f>'Trimestre contra Trimestre Ant.'!S45/100</f>
        <v>1.3471457876924164E-2</v>
      </c>
      <c r="E44" s="40">
        <f>'Trimestre contra Trimestre Ant.'!T45/100</f>
        <v>4.8571914910951586E-2</v>
      </c>
      <c r="F44" s="40">
        <f>'Trimestre contra Trimestre Ant.'!U45/100</f>
        <v>1.960644061823813E-2</v>
      </c>
      <c r="G44" s="40">
        <f>'Trimestre contra Trimestre Ant.'!V45/100</f>
        <v>8.1134298849933048E-2</v>
      </c>
      <c r="H44" s="137">
        <f t="shared" si="0"/>
        <v>-6.1527858231694918E-2</v>
      </c>
      <c r="I44" t="str">
        <f>'Trimestre contra Trimestre Ant.'!A45</f>
        <v>2006.I</v>
      </c>
      <c r="J44" s="40">
        <f>'Trimestre contra Trimestre Ant.'!B45/100</f>
        <v>3.3920335136862656E-2</v>
      </c>
      <c r="K44" s="40">
        <f>'Trimestre contra Trimestre Ant.'!C45/100</f>
        <v>2.4517736132417145E-2</v>
      </c>
      <c r="L44" s="40">
        <f>'Trimestre contra Trimestre Ant.'!D45/100</f>
        <v>8.6008744684804572E-3</v>
      </c>
      <c r="M44" s="40">
        <f>'Trimestre contra Trimestre Ant.'!E45/100</f>
        <v>7.3762162320754054E-3</v>
      </c>
      <c r="N44" s="40">
        <f>'Trimestre contra Trimestre Ant.'!F45/100</f>
        <v>1.1370947631469175E-2</v>
      </c>
      <c r="O44" s="40">
        <f>'Trimestre contra Trimestre Ant.'!G45/100</f>
        <v>1.0808322212833232E-2</v>
      </c>
      <c r="P44" s="40">
        <f>'Trimestre contra Trimestre Ant.'!H45/100</f>
        <v>2.9033194075933633E-2</v>
      </c>
      <c r="Q44" s="40">
        <f>'Trimestre contra Trimestre Ant.'!I45/100</f>
        <v>1.4981007988722261E-2</v>
      </c>
      <c r="R44" s="40">
        <f>'Trimestre contra Trimestre Ant.'!J45/100</f>
        <v>-9.4777372952170591E-3</v>
      </c>
      <c r="S44" s="40">
        <f>'Trimestre contra Trimestre Ant.'!K45/100</f>
        <v>4.8741091224929978E-2</v>
      </c>
      <c r="T44" s="40">
        <f>'Trimestre contra Trimestre Ant.'!L45/100</f>
        <v>7.5351923979445345E-3</v>
      </c>
      <c r="U44" s="40">
        <f>'Trimestre contra Trimestre Ant.'!M45/100</f>
        <v>7.1169447171381961E-3</v>
      </c>
      <c r="V44" s="40">
        <f>'Trimestre contra Trimestre Ant.'!N45/100</f>
        <v>2.16254084853853E-2</v>
      </c>
      <c r="W44" s="40">
        <f>'Trimestre contra Trimestre Ant.'!O45/100</f>
        <v>1.6419829522960505E-2</v>
      </c>
      <c r="X44" s="40">
        <f>'Trimestre contra Trimestre Ant.'!P45/100</f>
        <v>1.7017087028328159E-2</v>
      </c>
      <c r="Y44" s="40">
        <f>'Trimestre contra Trimestre Ant.'!Q45/100</f>
        <v>1.6216783880868224E-2</v>
      </c>
    </row>
    <row r="45" spans="1:25" x14ac:dyDescent="0.3">
      <c r="A45" t="str">
        <f>'Trimestre contra Trimestre Ant.'!A46</f>
        <v>2006.II</v>
      </c>
      <c r="B45" s="40">
        <f>'Trimestre contra Trimestre Ant.'!Q46/100</f>
        <v>3.0461192081385757E-3</v>
      </c>
      <c r="C45" s="40">
        <f>'Trimestre contra Trimestre Ant.'!R46/100</f>
        <v>1.5863940117659014E-2</v>
      </c>
      <c r="D45" s="40">
        <f>'Trimestre contra Trimestre Ant.'!S46/100</f>
        <v>4.1862706918238679E-4</v>
      </c>
      <c r="E45" s="40">
        <f>'Trimestre contra Trimestre Ant.'!T46/100</f>
        <v>-6.1518394211608207E-3</v>
      </c>
      <c r="F45" s="40">
        <f>'Trimestre contra Trimestre Ant.'!U46/100</f>
        <v>-7.1735046033376326E-2</v>
      </c>
      <c r="G45" s="40">
        <f>'Trimestre contra Trimestre Ant.'!V46/100</f>
        <v>2.8100968216067779E-2</v>
      </c>
      <c r="H45" s="137">
        <f t="shared" si="0"/>
        <v>-9.9836014249444105E-2</v>
      </c>
      <c r="I45" t="str">
        <f>'Trimestre contra Trimestre Ant.'!A46</f>
        <v>2006.II</v>
      </c>
      <c r="J45" s="40">
        <f>'Trimestre contra Trimestre Ant.'!B46/100</f>
        <v>1.1544775247078976E-2</v>
      </c>
      <c r="K45" s="40">
        <f>'Trimestre contra Trimestre Ant.'!C46/100</f>
        <v>-7.1907034236742273E-3</v>
      </c>
      <c r="L45" s="40">
        <f>'Trimestre contra Trimestre Ant.'!D46/100</f>
        <v>-2.143116350906471E-2</v>
      </c>
      <c r="M45" s="40">
        <f>'Trimestre contra Trimestre Ant.'!E46/100</f>
        <v>2.0932725858297863E-2</v>
      </c>
      <c r="N45" s="40">
        <f>'Trimestre contra Trimestre Ant.'!F46/100</f>
        <v>-2.275008256686839E-2</v>
      </c>
      <c r="O45" s="40">
        <f>'Trimestre contra Trimestre Ant.'!G46/100</f>
        <v>-1.287708279092048E-2</v>
      </c>
      <c r="P45" s="40">
        <f>'Trimestre contra Trimestre Ant.'!H46/100</f>
        <v>-8.0430960274705532E-3</v>
      </c>
      <c r="Q45" s="40">
        <f>'Trimestre contra Trimestre Ant.'!I46/100</f>
        <v>-8.1507717851062589E-3</v>
      </c>
      <c r="R45" s="40">
        <f>'Trimestre contra Trimestre Ant.'!J46/100</f>
        <v>-2.3392334816264571E-3</v>
      </c>
      <c r="S45" s="40">
        <f>'Trimestre contra Trimestre Ant.'!K46/100</f>
        <v>1.8670168458697178E-2</v>
      </c>
      <c r="T45" s="40">
        <f>'Trimestre contra Trimestre Ant.'!L46/100</f>
        <v>1.2453161464860862E-2</v>
      </c>
      <c r="U45" s="40">
        <f>'Trimestre contra Trimestre Ant.'!M46/100</f>
        <v>8.5826244996545231E-3</v>
      </c>
      <c r="V45" s="40">
        <f>'Trimestre contra Trimestre Ant.'!N46/100</f>
        <v>9.22886707195536E-3</v>
      </c>
      <c r="W45" s="40">
        <f>'Trimestre contra Trimestre Ant.'!O46/100</f>
        <v>7.026231986148046E-3</v>
      </c>
      <c r="X45" s="40">
        <f>'Trimestre contra Trimestre Ant.'!P46/100</f>
        <v>7.6415001050644804E-4</v>
      </c>
      <c r="Y45" s="40">
        <f>'Trimestre contra Trimestre Ant.'!Q46/100</f>
        <v>3.0461192081385757E-3</v>
      </c>
    </row>
    <row r="46" spans="1:25" x14ac:dyDescent="0.3">
      <c r="A46" t="str">
        <f>'Trimestre contra Trimestre Ant.'!A47</f>
        <v>2006.III</v>
      </c>
      <c r="B46" s="40">
        <f>'Trimestre contra Trimestre Ant.'!Q47/100</f>
        <v>1.6742184558580009E-2</v>
      </c>
      <c r="C46" s="40">
        <f>'Trimestre contra Trimestre Ant.'!R47/100</f>
        <v>1.0525652661737883E-2</v>
      </c>
      <c r="D46" s="40">
        <f>'Trimestre contra Trimestre Ant.'!S47/100</f>
        <v>1.1729943929129627E-2</v>
      </c>
      <c r="E46" s="40">
        <f>'Trimestre contra Trimestre Ant.'!T47/100</f>
        <v>8.6821451296181795E-3</v>
      </c>
      <c r="F46" s="40">
        <f>'Trimestre contra Trimestre Ant.'!U47/100</f>
        <v>0.14034720872302286</v>
      </c>
      <c r="G46" s="40">
        <f>'Trimestre contra Trimestre Ant.'!V47/100</f>
        <v>6.1011786864492823E-2</v>
      </c>
      <c r="H46" s="137">
        <f t="shared" si="0"/>
        <v>7.9335421858530042E-2</v>
      </c>
      <c r="I46" t="str">
        <f>'Trimestre contra Trimestre Ant.'!A47</f>
        <v>2006.III</v>
      </c>
      <c r="J46" s="40">
        <f>'Trimestre contra Trimestre Ant.'!B47/100</f>
        <v>4.3169655284280628E-2</v>
      </c>
      <c r="K46" s="40">
        <f>'Trimestre contra Trimestre Ant.'!C47/100</f>
        <v>1.6519743340373649E-2</v>
      </c>
      <c r="L46" s="40">
        <f>'Trimestre contra Trimestre Ant.'!D47/100</f>
        <v>1.7212677693687617E-2</v>
      </c>
      <c r="M46" s="40">
        <f>'Trimestre contra Trimestre Ant.'!E47/100</f>
        <v>1.9143067247539447E-2</v>
      </c>
      <c r="N46" s="40">
        <f>'Trimestre contra Trimestre Ant.'!F47/100</f>
        <v>1.3234754344814581E-2</v>
      </c>
      <c r="O46" s="40">
        <f>'Trimestre contra Trimestre Ant.'!G47/100</f>
        <v>1.6384914431612829E-2</v>
      </c>
      <c r="P46" s="40">
        <f>'Trimestre contra Trimestre Ant.'!H47/100</f>
        <v>1.8032483462448123E-2</v>
      </c>
      <c r="Q46" s="40">
        <f>'Trimestre contra Trimestre Ant.'!I47/100</f>
        <v>6.641194080432733E-3</v>
      </c>
      <c r="R46" s="40">
        <f>'Trimestre contra Trimestre Ant.'!J47/100</f>
        <v>4.2209079724801146E-2</v>
      </c>
      <c r="S46" s="40">
        <f>'Trimestre contra Trimestre Ant.'!K47/100</f>
        <v>-1.3776305166997016E-3</v>
      </c>
      <c r="T46" s="40">
        <f>'Trimestre contra Trimestre Ant.'!L47/100</f>
        <v>1.7869201094304676E-2</v>
      </c>
      <c r="U46" s="40">
        <f>'Trimestre contra Trimestre Ant.'!M47/100</f>
        <v>1.2029663391126766E-2</v>
      </c>
      <c r="V46" s="40">
        <f>'Trimestre contra Trimestre Ant.'!N47/100</f>
        <v>6.6356625171066774E-3</v>
      </c>
      <c r="W46" s="40">
        <f>'Trimestre contra Trimestre Ant.'!O47/100</f>
        <v>1.3152316233747241E-2</v>
      </c>
      <c r="X46" s="40">
        <f>'Trimestre contra Trimestre Ant.'!P47/100</f>
        <v>1.7245043545154992E-2</v>
      </c>
      <c r="Y46" s="40">
        <f>'Trimestre contra Trimestre Ant.'!Q47/100</f>
        <v>1.6742184558580009E-2</v>
      </c>
    </row>
    <row r="47" spans="1:25" x14ac:dyDescent="0.3">
      <c r="A47" t="str">
        <f>'Trimestre contra Trimestre Ant.'!A48</f>
        <v>2006.IV</v>
      </c>
      <c r="B47" s="40">
        <f>'Trimestre contra Trimestre Ant.'!Q48/100</f>
        <v>1.1688888252263663E-2</v>
      </c>
      <c r="C47" s="40">
        <f>'Trimestre contra Trimestre Ant.'!R48/100</f>
        <v>1.4308653266705385E-2</v>
      </c>
      <c r="D47" s="40">
        <f>'Trimestre contra Trimestre Ant.'!S48/100</f>
        <v>3.670005654682118E-2</v>
      </c>
      <c r="E47" s="40">
        <f>'Trimestre contra Trimestre Ant.'!T48/100</f>
        <v>3.1540499836668623E-2</v>
      </c>
      <c r="F47" s="40">
        <f>'Trimestre contra Trimestre Ant.'!U48/100</f>
        <v>-2.4882078732230362E-2</v>
      </c>
      <c r="G47" s="40">
        <f>'Trimestre contra Trimestre Ant.'!V48/100</f>
        <v>3.450266278164893E-2</v>
      </c>
      <c r="H47" s="137">
        <f t="shared" si="0"/>
        <v>-5.9384741513879291E-2</v>
      </c>
      <c r="I47" t="str">
        <f>'Trimestre contra Trimestre Ant.'!A48</f>
        <v>2006.IV</v>
      </c>
      <c r="J47" s="40">
        <f>'Trimestre contra Trimestre Ant.'!B48/100</f>
        <v>5.1344925363452365E-3</v>
      </c>
      <c r="K47" s="40">
        <f>'Trimestre contra Trimestre Ant.'!C48/100</f>
        <v>3.7256168161054815E-2</v>
      </c>
      <c r="L47" s="40">
        <f>'Trimestre contra Trimestre Ant.'!D48/100</f>
        <v>3.419819911707056E-2</v>
      </c>
      <c r="M47" s="40">
        <f>'Trimestre contra Trimestre Ant.'!E48/100</f>
        <v>3.1785431318784862E-3</v>
      </c>
      <c r="N47" s="40">
        <f>'Trimestre contra Trimestre Ant.'!F48/100</f>
        <v>2.3014742685194989E-2</v>
      </c>
      <c r="O47" s="40">
        <f>'Trimestre contra Trimestre Ant.'!G48/100</f>
        <v>2.8088584758554136E-2</v>
      </c>
      <c r="P47" s="40">
        <f>'Trimestre contra Trimestre Ant.'!H48/100</f>
        <v>3.0255256107202033E-2</v>
      </c>
      <c r="Q47" s="40">
        <f>'Trimestre contra Trimestre Ant.'!I48/100</f>
        <v>1.6535902948056069E-2</v>
      </c>
      <c r="R47" s="40">
        <f>'Trimestre contra Trimestre Ant.'!J48/100</f>
        <v>-2.1881327846316023E-2</v>
      </c>
      <c r="S47" s="40">
        <f>'Trimestre contra Trimestre Ant.'!K48/100</f>
        <v>-1.7334500840516909E-2</v>
      </c>
      <c r="T47" s="40">
        <f>'Trimestre contra Trimestre Ant.'!L48/100</f>
        <v>1.2714164463165201E-2</v>
      </c>
      <c r="U47" s="40">
        <f>'Trimestre contra Trimestre Ant.'!M48/100</f>
        <v>1.3543682859915807E-2</v>
      </c>
      <c r="V47" s="40">
        <f>'Trimestre contra Trimestre Ant.'!N48/100</f>
        <v>8.5780255723537646E-3</v>
      </c>
      <c r="W47" s="40">
        <f>'Trimestre contra Trimestre Ant.'!O48/100</f>
        <v>8.6014468290549484E-3</v>
      </c>
      <c r="X47" s="40">
        <f>'Trimestre contra Trimestre Ant.'!P48/100</f>
        <v>1.4200120170783093E-2</v>
      </c>
      <c r="Y47" s="40">
        <f>'Trimestre contra Trimestre Ant.'!Q48/100</f>
        <v>1.1688888252263663E-2</v>
      </c>
    </row>
    <row r="48" spans="1:25" x14ac:dyDescent="0.3">
      <c r="A48" t="str">
        <f>'Trimestre contra Trimestre Ant.'!A49</f>
        <v>2007.I</v>
      </c>
      <c r="B48" s="40">
        <f>'Trimestre contra Trimestre Ant.'!Q49/100</f>
        <v>1.877557023608456E-2</v>
      </c>
      <c r="C48" s="40">
        <f>'Trimestre contra Trimestre Ant.'!R49/100</f>
        <v>2.1975375891574611E-2</v>
      </c>
      <c r="D48" s="40">
        <f>'Trimestre contra Trimestre Ant.'!S49/100</f>
        <v>-6.9226951472298737E-3</v>
      </c>
      <c r="E48" s="40">
        <f>'Trimestre contra Trimestre Ant.'!T49/100</f>
        <v>4.1423026731697066E-2</v>
      </c>
      <c r="F48" s="40">
        <f>'Trimestre contra Trimestre Ant.'!U49/100</f>
        <v>2.7240306569120909E-2</v>
      </c>
      <c r="G48" s="40">
        <f>'Trimestre contra Trimestre Ant.'!V49/100</f>
        <v>6.1572916747640649E-2</v>
      </c>
      <c r="H48" s="137">
        <f t="shared" si="0"/>
        <v>-3.433261017851974E-2</v>
      </c>
      <c r="I48" t="str">
        <f>'Trimestre contra Trimestre Ant.'!A49</f>
        <v>2007.I</v>
      </c>
      <c r="J48" s="40">
        <f>'Trimestre contra Trimestre Ant.'!B49/100</f>
        <v>-1.6016837632854442E-2</v>
      </c>
      <c r="K48" s="40">
        <f>'Trimestre contra Trimestre Ant.'!C49/100</f>
        <v>-3.102216653348866E-3</v>
      </c>
      <c r="L48" s="40">
        <f>'Trimestre contra Trimestre Ant.'!D49/100</f>
        <v>-3.2935488103745802E-3</v>
      </c>
      <c r="M48" s="40">
        <f>'Trimestre contra Trimestre Ant.'!E49/100</f>
        <v>2.6221123791161594E-2</v>
      </c>
      <c r="N48" s="40">
        <f>'Trimestre contra Trimestre Ant.'!F49/100</f>
        <v>4.9421916089375184E-2</v>
      </c>
      <c r="O48" s="40">
        <f>'Trimestre contra Trimestre Ant.'!G49/100</f>
        <v>6.4454484667737511E-3</v>
      </c>
      <c r="P48" s="40">
        <f>'Trimestre contra Trimestre Ant.'!H49/100</f>
        <v>2.7277554997720665E-2</v>
      </c>
      <c r="Q48" s="40">
        <f>'Trimestre contra Trimestre Ant.'!I49/100</f>
        <v>1.4529893227301027E-2</v>
      </c>
      <c r="R48" s="40">
        <f>'Trimestre contra Trimestre Ant.'!J49/100</f>
        <v>3.7646155274788651E-2</v>
      </c>
      <c r="S48" s="40">
        <f>'Trimestre contra Trimestre Ant.'!K49/100</f>
        <v>0.10149766070683718</v>
      </c>
      <c r="T48" s="40">
        <f>'Trimestre contra Trimestre Ant.'!L49/100</f>
        <v>2.6176963070686066E-2</v>
      </c>
      <c r="U48" s="40">
        <f>'Trimestre contra Trimestre Ant.'!M49/100</f>
        <v>1.3198751088005389E-2</v>
      </c>
      <c r="V48" s="40">
        <f>'Trimestre contra Trimestre Ant.'!N49/100</f>
        <v>5.6815088729458285E-3</v>
      </c>
      <c r="W48" s="40">
        <f>'Trimestre contra Trimestre Ant.'!O49/100</f>
        <v>2.5668600786943774E-2</v>
      </c>
      <c r="X48" s="40">
        <f>'Trimestre contra Trimestre Ant.'!P49/100</f>
        <v>1.6873775869827856E-2</v>
      </c>
      <c r="Y48" s="40">
        <f>'Trimestre contra Trimestre Ant.'!Q49/100</f>
        <v>1.877557023608456E-2</v>
      </c>
    </row>
    <row r="49" spans="1:25" x14ac:dyDescent="0.3">
      <c r="A49" t="str">
        <f>'Trimestre contra Trimestre Ant.'!A50</f>
        <v>2007.II</v>
      </c>
      <c r="B49" s="40">
        <f>'Trimestre contra Trimestre Ant.'!Q50/100</f>
        <v>1.6792500383964182E-2</v>
      </c>
      <c r="C49" s="40">
        <f>'Trimestre contra Trimestre Ant.'!R50/100</f>
        <v>1.3167473930711937E-2</v>
      </c>
      <c r="D49" s="40">
        <f>'Trimestre contra Trimestre Ant.'!S50/100</f>
        <v>2.411152525982585E-2</v>
      </c>
      <c r="E49" s="40">
        <f>'Trimestre contra Trimestre Ant.'!T50/100</f>
        <v>4.028351602024105E-2</v>
      </c>
      <c r="F49" s="40">
        <f>'Trimestre contra Trimestre Ant.'!U50/100</f>
        <v>-1.5765008619815335E-2</v>
      </c>
      <c r="G49" s="40">
        <f>'Trimestre contra Trimestre Ant.'!V50/100</f>
        <v>1.3056928483651475E-2</v>
      </c>
      <c r="H49" s="137">
        <f t="shared" si="0"/>
        <v>-2.882193710346681E-2</v>
      </c>
      <c r="I49" t="str">
        <f>'Trimestre contra Trimestre Ant.'!A50</f>
        <v>2007.II</v>
      </c>
      <c r="J49" s="40">
        <f>'Trimestre contra Trimestre Ant.'!B50/100</f>
        <v>-2.0602727484347216E-2</v>
      </c>
      <c r="K49" s="40">
        <f>'Trimestre contra Trimestre Ant.'!C50/100</f>
        <v>6.1049298090873894E-3</v>
      </c>
      <c r="L49" s="40">
        <f>'Trimestre contra Trimestre Ant.'!D50/100</f>
        <v>3.6055739012485377E-2</v>
      </c>
      <c r="M49" s="40">
        <f>'Trimestre contra Trimestre Ant.'!E50/100</f>
        <v>2.510594728444393E-2</v>
      </c>
      <c r="N49" s="40">
        <f>'Trimestre contra Trimestre Ant.'!F50/100</f>
        <v>2.7591952004599296E-2</v>
      </c>
      <c r="O49" s="40">
        <f>'Trimestre contra Trimestre Ant.'!G50/100</f>
        <v>3.3121724894519255E-2</v>
      </c>
      <c r="P49" s="40">
        <f>'Trimestre contra Trimestre Ant.'!H50/100</f>
        <v>1.8922545640889243E-2</v>
      </c>
      <c r="Q49" s="40">
        <f>'Trimestre contra Trimestre Ant.'!I50/100</f>
        <v>1.0651381127420256E-2</v>
      </c>
      <c r="R49" s="40">
        <f>'Trimestre contra Trimestre Ant.'!J50/100</f>
        <v>1.129063628807403E-2</v>
      </c>
      <c r="S49" s="40">
        <f>'Trimestre contra Trimestre Ant.'!K50/100</f>
        <v>2.8450064933662755E-2</v>
      </c>
      <c r="T49" s="40">
        <f>'Trimestre contra Trimestre Ant.'!L50/100</f>
        <v>1.1290981493687458E-2</v>
      </c>
      <c r="U49" s="40">
        <f>'Trimestre contra Trimestre Ant.'!M50/100</f>
        <v>-1.6309881143772298E-4</v>
      </c>
      <c r="V49" s="40">
        <f>'Trimestre contra Trimestre Ant.'!N50/100</f>
        <v>3.0042187861165637E-3</v>
      </c>
      <c r="W49" s="40">
        <f>'Trimestre contra Trimestre Ant.'!O50/100</f>
        <v>1.0919255652523052E-2</v>
      </c>
      <c r="X49" s="40">
        <f>'Trimestre contra Trimestre Ant.'!P50/100</f>
        <v>1.4181148532502075E-2</v>
      </c>
      <c r="Y49" s="40">
        <f>'Trimestre contra Trimestre Ant.'!Q50/100</f>
        <v>1.6792500383964182E-2</v>
      </c>
    </row>
    <row r="50" spans="1:25" x14ac:dyDescent="0.3">
      <c r="A50" t="str">
        <f>'Trimestre contra Trimestre Ant.'!A51</f>
        <v>2007.III</v>
      </c>
      <c r="B50" s="40">
        <f>'Trimestre contra Trimestre Ant.'!Q51/100</f>
        <v>1.0376627999785226E-2</v>
      </c>
      <c r="C50" s="40">
        <f>'Trimestre contra Trimestre Ant.'!R51/100</f>
        <v>6.4986744077657477E-3</v>
      </c>
      <c r="D50" s="40">
        <f>'Trimestre contra Trimestre Ant.'!S51/100</f>
        <v>-5.3387958555698445E-3</v>
      </c>
      <c r="E50" s="40">
        <f>'Trimestre contra Trimestre Ant.'!T51/100</f>
        <v>1.8108269896588869E-2</v>
      </c>
      <c r="F50" s="40">
        <f>'Trimestre contra Trimestre Ant.'!U51/100</f>
        <v>2.106474157523186E-2</v>
      </c>
      <c r="G50" s="40">
        <f>'Trimestre contra Trimestre Ant.'!V51/100</f>
        <v>6.8351230966334331E-2</v>
      </c>
      <c r="H50" s="137">
        <f t="shared" si="0"/>
        <v>-4.7286489391102471E-2</v>
      </c>
      <c r="I50" t="str">
        <f>'Trimestre contra Trimestre Ant.'!A51</f>
        <v>2007.III</v>
      </c>
      <c r="J50" s="40">
        <f>'Trimestre contra Trimestre Ant.'!B51/100</f>
        <v>7.5401480450383307E-2</v>
      </c>
      <c r="K50" s="40">
        <f>'Trimestre contra Trimestre Ant.'!C51/100</f>
        <v>-2.0276126502019709E-2</v>
      </c>
      <c r="L50" s="40">
        <f>'Trimestre contra Trimestre Ant.'!D51/100</f>
        <v>1.1532636471478064E-2</v>
      </c>
      <c r="M50" s="40">
        <f>'Trimestre contra Trimestre Ant.'!E51/100</f>
        <v>-7.5562185379299818E-3</v>
      </c>
      <c r="N50" s="40">
        <f>'Trimestre contra Trimestre Ant.'!F51/100</f>
        <v>4.3525329951243918E-4</v>
      </c>
      <c r="O50" s="40">
        <f>'Trimestre contra Trimestre Ant.'!G51/100</f>
        <v>3.299610361522376E-3</v>
      </c>
      <c r="P50" s="40">
        <f>'Trimestre contra Trimestre Ant.'!H51/100</f>
        <v>7.4783323239713262E-3</v>
      </c>
      <c r="Q50" s="40">
        <f>'Trimestre contra Trimestre Ant.'!I51/100</f>
        <v>3.9856561055362505E-3</v>
      </c>
      <c r="R50" s="40">
        <f>'Trimestre contra Trimestre Ant.'!J51/100</f>
        <v>1.1636324713539592E-2</v>
      </c>
      <c r="S50" s="40">
        <f>'Trimestre contra Trimestre Ant.'!K51/100</f>
        <v>3.0274366883533466E-2</v>
      </c>
      <c r="T50" s="40">
        <f>'Trimestre contra Trimestre Ant.'!L51/100</f>
        <v>5.1344585442441026E-3</v>
      </c>
      <c r="U50" s="40">
        <f>'Trimestre contra Trimestre Ant.'!M51/100</f>
        <v>1.148995944063147E-3</v>
      </c>
      <c r="V50" s="40">
        <f>'Trimestre contra Trimestre Ant.'!N51/100</f>
        <v>3.2482964938325143E-3</v>
      </c>
      <c r="W50" s="40">
        <f>'Trimestre contra Trimestre Ant.'!O51/100</f>
        <v>8.047395190503126E-3</v>
      </c>
      <c r="X50" s="40">
        <f>'Trimestre contra Trimestre Ant.'!P51/100</f>
        <v>1.1605064650613173E-2</v>
      </c>
      <c r="Y50" s="40">
        <f>'Trimestre contra Trimestre Ant.'!Q51/100</f>
        <v>1.0376627999785226E-2</v>
      </c>
    </row>
    <row r="51" spans="1:25" x14ac:dyDescent="0.3">
      <c r="A51" t="str">
        <f>'Trimestre contra Trimestre Ant.'!A52</f>
        <v>2007.IV</v>
      </c>
      <c r="B51" s="40">
        <f>'Trimestre contra Trimestre Ant.'!Q52/100</f>
        <v>1.5119659179677614E-2</v>
      </c>
      <c r="C51" s="40">
        <f>'Trimestre contra Trimestre Ant.'!R52/100</f>
        <v>2.8922672280919937E-2</v>
      </c>
      <c r="D51" s="40">
        <f>'Trimestre contra Trimestre Ant.'!S52/100</f>
        <v>-5.070230323958036E-3</v>
      </c>
      <c r="E51" s="40">
        <f>'Trimestre contra Trimestre Ant.'!T52/100</f>
        <v>2.7244754997258758E-2</v>
      </c>
      <c r="F51" s="40">
        <f>'Trimestre contra Trimestre Ant.'!U52/100</f>
        <v>9.7903926901707905E-3</v>
      </c>
      <c r="G51" s="40">
        <f>'Trimestre contra Trimestre Ant.'!V52/100</f>
        <v>3.6149753360763537E-2</v>
      </c>
      <c r="H51" s="137">
        <f t="shared" si="0"/>
        <v>-2.6359360670592746E-2</v>
      </c>
      <c r="I51" t="str">
        <f>'Trimestre contra Trimestre Ant.'!A52</f>
        <v>2007.IV</v>
      </c>
      <c r="J51" s="40">
        <f>'Trimestre contra Trimestre Ant.'!B52/100</f>
        <v>3.3060287226049923E-4</v>
      </c>
      <c r="K51" s="40">
        <f>'Trimestre contra Trimestre Ant.'!C52/100</f>
        <v>1.4412605747890828E-2</v>
      </c>
      <c r="L51" s="40">
        <f>'Trimestre contra Trimestre Ant.'!D52/100</f>
        <v>9.2236698589842625E-3</v>
      </c>
      <c r="M51" s="40">
        <f>'Trimestre contra Trimestre Ant.'!E52/100</f>
        <v>7.6508155893997287E-3</v>
      </c>
      <c r="N51" s="40">
        <f>'Trimestre contra Trimestre Ant.'!F52/100</f>
        <v>3.7435328136781187E-3</v>
      </c>
      <c r="O51" s="40">
        <f>'Trimestre contra Trimestre Ant.'!G52/100</f>
        <v>7.9937737651456509E-3</v>
      </c>
      <c r="P51" s="40">
        <f>'Trimestre contra Trimestre Ant.'!H52/100</f>
        <v>2.1807348016936512E-2</v>
      </c>
      <c r="Q51" s="40">
        <f>'Trimestre contra Trimestre Ant.'!I52/100</f>
        <v>3.994716440381052E-2</v>
      </c>
      <c r="R51" s="40">
        <f>'Trimestre contra Trimestre Ant.'!J52/100</f>
        <v>2.8921856261225676E-2</v>
      </c>
      <c r="S51" s="40">
        <f>'Trimestre contra Trimestre Ant.'!K52/100</f>
        <v>6.0404326224513527E-2</v>
      </c>
      <c r="T51" s="40">
        <f>'Trimestre contra Trimestre Ant.'!L52/100</f>
        <v>6.1130779847935468E-3</v>
      </c>
      <c r="U51" s="40">
        <f>'Trimestre contra Trimestre Ant.'!M52/100</f>
        <v>1.4262332107173759E-2</v>
      </c>
      <c r="V51" s="40">
        <f>'Trimestre contra Trimestre Ant.'!N52/100</f>
        <v>-3.4921720722076444E-3</v>
      </c>
      <c r="W51" s="40">
        <f>'Trimestre contra Trimestre Ant.'!O52/100</f>
        <v>1.6824846292380347E-2</v>
      </c>
      <c r="X51" s="40">
        <f>'Trimestre contra Trimestre Ant.'!P52/100</f>
        <v>1.2261854090076074E-2</v>
      </c>
      <c r="Y51" s="40">
        <f>'Trimestre contra Trimestre Ant.'!Q52/100</f>
        <v>1.5119659179677614E-2</v>
      </c>
    </row>
    <row r="52" spans="1:25" x14ac:dyDescent="0.3">
      <c r="A52" t="str">
        <f>'Trimestre contra Trimestre Ant.'!A53</f>
        <v>2008.I</v>
      </c>
      <c r="B52" s="40">
        <f>'Trimestre contra Trimestre Ant.'!Q53/100</f>
        <v>1.267307627981662E-2</v>
      </c>
      <c r="C52" s="40">
        <f>'Trimestre contra Trimestre Ant.'!R53/100</f>
        <v>2.1544118845829408E-2</v>
      </c>
      <c r="D52" s="40">
        <f>'Trimestre contra Trimestre Ant.'!S53/100</f>
        <v>1.6187170871281742E-2</v>
      </c>
      <c r="E52" s="40">
        <f>'Trimestre contra Trimestre Ant.'!T53/100</f>
        <v>3.3595152471427525E-2</v>
      </c>
      <c r="F52" s="40">
        <f>'Trimestre contra Trimestre Ant.'!U53/100</f>
        <v>-2.8180929787214759E-2</v>
      </c>
      <c r="G52" s="40">
        <f>'Trimestre contra Trimestre Ant.'!V53/100</f>
        <v>3.6645150537235605E-2</v>
      </c>
      <c r="H52" s="137">
        <f t="shared" si="0"/>
        <v>-6.4826080324450364E-2</v>
      </c>
      <c r="I52" t="str">
        <f>'Trimestre contra Trimestre Ant.'!A53</f>
        <v>2008.I</v>
      </c>
      <c r="J52" s="40">
        <f>'Trimestre contra Trimestre Ant.'!B53/100</f>
        <v>-1.3271522768761868E-3</v>
      </c>
      <c r="K52" s="40">
        <f>'Trimestre contra Trimestre Ant.'!C53/100</f>
        <v>5.0392270755617474E-2</v>
      </c>
      <c r="L52" s="40">
        <f>'Trimestre contra Trimestre Ant.'!D53/100</f>
        <v>2.6109714127334094E-2</v>
      </c>
      <c r="M52" s="40">
        <f>'Trimestre contra Trimestre Ant.'!E53/100</f>
        <v>1.2713884528586572E-2</v>
      </c>
      <c r="N52" s="40">
        <f>'Trimestre contra Trimestre Ant.'!F53/100</f>
        <v>2.2225407602865399E-2</v>
      </c>
      <c r="O52" s="40">
        <f>'Trimestre contra Trimestre Ant.'!G53/100</f>
        <v>2.6602550879875064E-2</v>
      </c>
      <c r="P52" s="40">
        <f>'Trimestre contra Trimestre Ant.'!H53/100</f>
        <v>1.9514821657541814E-2</v>
      </c>
      <c r="Q52" s="40">
        <f>'Trimestre contra Trimestre Ant.'!I53/100</f>
        <v>3.3481563387200319E-2</v>
      </c>
      <c r="R52" s="40">
        <f>'Trimestre contra Trimestre Ant.'!J53/100</f>
        <v>3.7546827191098586E-2</v>
      </c>
      <c r="S52" s="40">
        <f>'Trimestre contra Trimestre Ant.'!K53/100</f>
        <v>3.2955860147417582E-2</v>
      </c>
      <c r="T52" s="40">
        <f>'Trimestre contra Trimestre Ant.'!L53/100</f>
        <v>-7.5384265255351579E-4</v>
      </c>
      <c r="U52" s="40">
        <f>'Trimestre contra Trimestre Ant.'!M53/100</f>
        <v>2.1098588323991141E-2</v>
      </c>
      <c r="V52" s="40">
        <f>'Trimestre contra Trimestre Ant.'!N53/100</f>
        <v>-1.3086090420830421E-2</v>
      </c>
      <c r="W52" s="40">
        <f>'Trimestre contra Trimestre Ant.'!O53/100</f>
        <v>1.5763410209411077E-2</v>
      </c>
      <c r="X52" s="40">
        <f>'Trimestre contra Trimestre Ant.'!P53/100</f>
        <v>1.2308973050192851E-2</v>
      </c>
      <c r="Y52" s="40">
        <f>'Trimestre contra Trimestre Ant.'!Q53/100</f>
        <v>1.267307627981662E-2</v>
      </c>
    </row>
    <row r="53" spans="1:25" x14ac:dyDescent="0.3">
      <c r="A53" t="str">
        <f>'Trimestre contra Trimestre Ant.'!A54</f>
        <v>2008.II</v>
      </c>
      <c r="B53" s="40">
        <f>'Trimestre contra Trimestre Ant.'!Q54/100</f>
        <v>2.0135131085356806E-2</v>
      </c>
      <c r="C53" s="40">
        <f>'Trimestre contra Trimestre Ant.'!R54/100</f>
        <v>1.1435187051453966E-2</v>
      </c>
      <c r="D53" s="40">
        <f>'Trimestre contra Trimestre Ant.'!S54/100</f>
        <v>-1.2600434113453352E-3</v>
      </c>
      <c r="E53" s="40">
        <f>'Trimestre contra Trimestre Ant.'!T54/100</f>
        <v>5.4744738226529144E-2</v>
      </c>
      <c r="F53" s="40">
        <f>'Trimestre contra Trimestre Ant.'!U54/100</f>
        <v>5.3245389867580206E-2</v>
      </c>
      <c r="G53" s="40">
        <f>'Trimestre contra Trimestre Ant.'!V54/100</f>
        <v>7.8116918509389066E-2</v>
      </c>
      <c r="H53" s="137">
        <f t="shared" si="0"/>
        <v>-2.487152864180886E-2</v>
      </c>
      <c r="I53" t="str">
        <f>'Trimestre contra Trimestre Ant.'!A54</f>
        <v>2008.II</v>
      </c>
      <c r="J53" s="40">
        <f>'Trimestre contra Trimestre Ant.'!B54/100</f>
        <v>3.2440980341031489E-2</v>
      </c>
      <c r="K53" s="40">
        <f>'Trimestre contra Trimestre Ant.'!C54/100</f>
        <v>-8.0013698203478256E-3</v>
      </c>
      <c r="L53" s="40">
        <f>'Trimestre contra Trimestre Ant.'!D54/100</f>
        <v>1.630290751739305E-2</v>
      </c>
      <c r="M53" s="40">
        <f>'Trimestre contra Trimestre Ant.'!E54/100</f>
        <v>-9.0193598525242225E-3</v>
      </c>
      <c r="N53" s="40">
        <f>'Trimestre contra Trimestre Ant.'!F54/100</f>
        <v>6.2777075541540217E-3</v>
      </c>
      <c r="O53" s="40">
        <f>'Trimestre contra Trimestre Ant.'!G54/100</f>
        <v>7.1301578358013984E-3</v>
      </c>
      <c r="P53" s="40">
        <f>'Trimestre contra Trimestre Ant.'!H54/100</f>
        <v>2.2298239797749142E-2</v>
      </c>
      <c r="Q53" s="40">
        <f>'Trimestre contra Trimestre Ant.'!I54/100</f>
        <v>1.9855212165536429E-2</v>
      </c>
      <c r="R53" s="40">
        <f>'Trimestre contra Trimestre Ant.'!J54/100</f>
        <v>1.7336246125764676E-2</v>
      </c>
      <c r="S53" s="40">
        <f>'Trimestre contra Trimestre Ant.'!K54/100</f>
        <v>2.4646699870546795E-2</v>
      </c>
      <c r="T53" s="40">
        <f>'Trimestre contra Trimestre Ant.'!L54/100</f>
        <v>4.6438996391180432E-3</v>
      </c>
      <c r="U53" s="40">
        <f>'Trimestre contra Trimestre Ant.'!M54/100</f>
        <v>1.7535900472332333E-2</v>
      </c>
      <c r="V53" s="40">
        <f>'Trimestre contra Trimestre Ant.'!N54/100</f>
        <v>1.7110933988741195E-2</v>
      </c>
      <c r="W53" s="40">
        <f>'Trimestre contra Trimestre Ant.'!O54/100</f>
        <v>1.6312100299422205E-2</v>
      </c>
      <c r="X53" s="40">
        <f>'Trimestre contra Trimestre Ant.'!P54/100</f>
        <v>1.855830442958295E-2</v>
      </c>
      <c r="Y53" s="40">
        <f>'Trimestre contra Trimestre Ant.'!Q54/100</f>
        <v>2.0135131085356806E-2</v>
      </c>
    </row>
    <row r="54" spans="1:25" x14ac:dyDescent="0.3">
      <c r="A54" t="str">
        <f>'Trimestre contra Trimestre Ant.'!A55</f>
        <v>2008.III</v>
      </c>
      <c r="B54" s="40">
        <f>'Trimestre contra Trimestre Ant.'!Q55/100</f>
        <v>1.641638652829136E-2</v>
      </c>
      <c r="C54" s="40">
        <f>'Trimestre contra Trimestre Ant.'!R55/100</f>
        <v>1.882644400940392E-2</v>
      </c>
      <c r="D54" s="40">
        <f>'Trimestre contra Trimestre Ant.'!S55/100</f>
        <v>2.9135065798648441E-2</v>
      </c>
      <c r="E54" s="40">
        <f>'Trimestre contra Trimestre Ant.'!T55/100</f>
        <v>5.0359037838458187E-2</v>
      </c>
      <c r="F54" s="40">
        <f>'Trimestre contra Trimestre Ant.'!U55/100</f>
        <v>-2.071811301283355E-2</v>
      </c>
      <c r="G54" s="40">
        <f>'Trimestre contra Trimestre Ant.'!V55/100</f>
        <v>2.8555880581741855E-2</v>
      </c>
      <c r="H54" s="137">
        <f t="shared" si="0"/>
        <v>-4.9273993594575405E-2</v>
      </c>
      <c r="I54" t="str">
        <f>'Trimestre contra Trimestre Ant.'!A55</f>
        <v>2008.III</v>
      </c>
      <c r="J54" s="40">
        <f>'Trimestre contra Trimestre Ant.'!B55/100</f>
        <v>1.9083655862966564E-2</v>
      </c>
      <c r="K54" s="40">
        <f>'Trimestre contra Trimestre Ant.'!C55/100</f>
        <v>1.9792735016852747E-2</v>
      </c>
      <c r="L54" s="40">
        <f>'Trimestre contra Trimestre Ant.'!D55/100</f>
        <v>1.821911787742958E-2</v>
      </c>
      <c r="M54" s="40">
        <f>'Trimestre contra Trimestre Ant.'!E55/100</f>
        <v>2.4437462666251131E-2</v>
      </c>
      <c r="N54" s="40">
        <f>'Trimestre contra Trimestre Ant.'!F55/100</f>
        <v>3.9736979265636796E-2</v>
      </c>
      <c r="O54" s="40">
        <f>'Trimestre contra Trimestre Ant.'!G55/100</f>
        <v>2.6845278031560671E-2</v>
      </c>
      <c r="P54" s="40">
        <f>'Trimestre contra Trimestre Ant.'!H55/100</f>
        <v>2.181289011181442E-2</v>
      </c>
      <c r="Q54" s="40">
        <f>'Trimestre contra Trimestre Ant.'!I55/100</f>
        <v>6.6156600033477897E-3</v>
      </c>
      <c r="R54" s="40">
        <f>'Trimestre contra Trimestre Ant.'!J55/100</f>
        <v>1.9875440987663806E-2</v>
      </c>
      <c r="S54" s="40">
        <f>'Trimestre contra Trimestre Ant.'!K55/100</f>
        <v>1.5957839443666799E-2</v>
      </c>
      <c r="T54" s="40">
        <f>'Trimestre contra Trimestre Ant.'!L55/100</f>
        <v>9.928764238682275E-3</v>
      </c>
      <c r="U54" s="40">
        <f>'Trimestre contra Trimestre Ant.'!M55/100</f>
        <v>6.7229010765936792E-3</v>
      </c>
      <c r="V54" s="40">
        <f>'Trimestre contra Trimestre Ant.'!N55/100</f>
        <v>6.560877194277559E-3</v>
      </c>
      <c r="W54" s="40">
        <f>'Trimestre contra Trimestre Ant.'!O55/100</f>
        <v>1.1513889725899729E-2</v>
      </c>
      <c r="X54" s="40">
        <f>'Trimestre contra Trimestre Ant.'!P55/100</f>
        <v>1.5343265069376999E-2</v>
      </c>
      <c r="Y54" s="40">
        <f>'Trimestre contra Trimestre Ant.'!Q55/100</f>
        <v>1.641638652829136E-2</v>
      </c>
    </row>
    <row r="55" spans="1:25" x14ac:dyDescent="0.3">
      <c r="A55" t="str">
        <f>'Trimestre contra Trimestre Ant.'!A56</f>
        <v>2008.IV</v>
      </c>
      <c r="B55" s="40">
        <f>'Trimestre contra Trimestre Ant.'!Q56/100</f>
        <v>-3.7729004422903945E-2</v>
      </c>
      <c r="C55" s="40">
        <f>'Trimestre contra Trimestre Ant.'!R56/100</f>
        <v>-1.6239871903128811E-2</v>
      </c>
      <c r="D55" s="40">
        <f>'Trimestre contra Trimestre Ant.'!S56/100</f>
        <v>-3.4031135078821273E-2</v>
      </c>
      <c r="E55" s="40">
        <f>'Trimestre contra Trimestre Ant.'!T56/100</f>
        <v>-8.1420167690589462E-2</v>
      </c>
      <c r="F55" s="40">
        <f>'Trimestre contra Trimestre Ant.'!U56/100</f>
        <v>-6.2534170989139382E-2</v>
      </c>
      <c r="G55" s="40">
        <f>'Trimestre contra Trimestre Ant.'!V56/100</f>
        <v>-6.1379853454922584E-2</v>
      </c>
      <c r="H55" s="137">
        <f t="shared" si="0"/>
        <v>-1.1543175342167977E-3</v>
      </c>
      <c r="I55" t="str">
        <f>'Trimestre contra Trimestre Ant.'!A56</f>
        <v>2008.IV</v>
      </c>
      <c r="J55" s="40">
        <f>'Trimestre contra Trimestre Ant.'!B56/100</f>
        <v>-3.9509506096594094E-2</v>
      </c>
      <c r="K55" s="40">
        <f>'Trimestre contra Trimestre Ant.'!C56/100</f>
        <v>-5.9319555933696755E-2</v>
      </c>
      <c r="L55" s="40">
        <f>'Trimestre contra Trimestre Ant.'!D56/100</f>
        <v>-0.10627534317918519</v>
      </c>
      <c r="M55" s="40">
        <f>'Trimestre contra Trimestre Ant.'!E56/100</f>
        <v>-1.8641983565240716E-3</v>
      </c>
      <c r="N55" s="40">
        <f>'Trimestre contra Trimestre Ant.'!F56/100</f>
        <v>-3.1924431723579616E-2</v>
      </c>
      <c r="O55" s="40">
        <f>'Trimestre contra Trimestre Ant.'!G56/100</f>
        <v>-7.9031703631731065E-2</v>
      </c>
      <c r="P55" s="40">
        <f>'Trimestre contra Trimestre Ant.'!H56/100</f>
        <v>-8.2770228792751754E-2</v>
      </c>
      <c r="Q55" s="40">
        <f>'Trimestre contra Trimestre Ant.'!I56/100</f>
        <v>-5.3123366853912939E-2</v>
      </c>
      <c r="R55" s="40">
        <f>'Trimestre contra Trimestre Ant.'!J56/100</f>
        <v>1.5020380800520261E-2</v>
      </c>
      <c r="S55" s="40">
        <f>'Trimestre contra Trimestre Ant.'!K56/100</f>
        <v>-1.9224190206347247E-3</v>
      </c>
      <c r="T55" s="40">
        <f>'Trimestre contra Trimestre Ant.'!L56/100</f>
        <v>-1.5064513282110337E-2</v>
      </c>
      <c r="U55" s="40">
        <f>'Trimestre contra Trimestre Ant.'!M56/100</f>
        <v>-8.6917257428723582E-3</v>
      </c>
      <c r="V55" s="40">
        <f>'Trimestre contra Trimestre Ant.'!N56/100</f>
        <v>3.2355673615052094E-3</v>
      </c>
      <c r="W55" s="40">
        <f>'Trimestre contra Trimestre Ant.'!O56/100</f>
        <v>-2.2197835120832732E-2</v>
      </c>
      <c r="X55" s="40">
        <f>'Trimestre contra Trimestre Ant.'!P56/100</f>
        <v>-3.6674771733564149E-2</v>
      </c>
      <c r="Y55" s="40">
        <f>'Trimestre contra Trimestre Ant.'!Q56/100</f>
        <v>-3.7729004422903945E-2</v>
      </c>
    </row>
    <row r="56" spans="1:25" x14ac:dyDescent="0.3">
      <c r="A56" t="str">
        <f>'Trimestre contra Trimestre Ant.'!A57</f>
        <v>2009.I</v>
      </c>
      <c r="B56" s="40">
        <f>'Trimestre contra Trimestre Ant.'!Q57/100</f>
        <v>-1.4384080950947675E-2</v>
      </c>
      <c r="C56" s="40">
        <f>'Trimestre contra Trimestre Ant.'!R57/100</f>
        <v>8.7053597081840906E-3</v>
      </c>
      <c r="D56" s="40">
        <f>'Trimestre contra Trimestre Ant.'!S57/100</f>
        <v>3.9278849642500502E-2</v>
      </c>
      <c r="E56" s="40">
        <f>'Trimestre contra Trimestre Ant.'!T57/100</f>
        <v>-0.10835784104889734</v>
      </c>
      <c r="F56" s="40">
        <f>'Trimestre contra Trimestre Ant.'!U57/100</f>
        <v>-6.7296765024755678E-2</v>
      </c>
      <c r="G56" s="40">
        <f>'Trimestre contra Trimestre Ant.'!V57/100</f>
        <v>-0.14556442041709983</v>
      </c>
      <c r="H56" s="137">
        <f t="shared" si="0"/>
        <v>7.8267655392344149E-2</v>
      </c>
      <c r="I56" t="str">
        <f>'Trimestre contra Trimestre Ant.'!A57</f>
        <v>2009.I</v>
      </c>
      <c r="J56" s="40">
        <f>'Trimestre contra Trimestre Ant.'!B57/100</f>
        <v>-2.7002538789329789E-2</v>
      </c>
      <c r="K56" s="40">
        <f>'Trimestre contra Trimestre Ant.'!C57/100</f>
        <v>-2.0710940267275935E-2</v>
      </c>
      <c r="L56" s="40">
        <f>'Trimestre contra Trimestre Ant.'!D57/100</f>
        <v>-8.3971523729662531E-2</v>
      </c>
      <c r="M56" s="40">
        <f>'Trimestre contra Trimestre Ant.'!E57/100</f>
        <v>-4.5694727623857956E-2</v>
      </c>
      <c r="N56" s="40">
        <f>'Trimestre contra Trimestre Ant.'!F57/100</f>
        <v>-1.6657075441768199E-2</v>
      </c>
      <c r="O56" s="40">
        <f>'Trimestre contra Trimestre Ant.'!G57/100</f>
        <v>-6.4112014726140365E-2</v>
      </c>
      <c r="P56" s="40">
        <f>'Trimestre contra Trimestre Ant.'!H57/100</f>
        <v>-2.8210045379329252E-2</v>
      </c>
      <c r="Q56" s="40">
        <f>'Trimestre contra Trimestre Ant.'!I57/100</f>
        <v>-4.0051291806797007E-2</v>
      </c>
      <c r="R56" s="40">
        <f>'Trimestre contra Trimestre Ant.'!J57/100</f>
        <v>-2.7818854832220241E-2</v>
      </c>
      <c r="S56" s="40">
        <f>'Trimestre contra Trimestre Ant.'!K57/100</f>
        <v>4.1927910869750118E-2</v>
      </c>
      <c r="T56" s="40">
        <f>'Trimestre contra Trimestre Ant.'!L57/100</f>
        <v>1.7332335151007516E-2</v>
      </c>
      <c r="U56" s="40">
        <f>'Trimestre contra Trimestre Ant.'!M57/100</f>
        <v>1.6261843991327352E-2</v>
      </c>
      <c r="V56" s="40">
        <f>'Trimestre contra Trimestre Ant.'!N57/100</f>
        <v>1.4950048208090427E-2</v>
      </c>
      <c r="W56" s="40">
        <f>'Trimestre contra Trimestre Ant.'!O57/100</f>
        <v>5.1526055926995884E-3</v>
      </c>
      <c r="X56" s="40">
        <f>'Trimestre contra Trimestre Ant.'!P57/100</f>
        <v>-1.153549476027993E-2</v>
      </c>
      <c r="Y56" s="40">
        <f>'Trimestre contra Trimestre Ant.'!Q57/100</f>
        <v>-1.4384080950947675E-2</v>
      </c>
    </row>
    <row r="57" spans="1:25" x14ac:dyDescent="0.3">
      <c r="A57" t="str">
        <f>'Trimestre contra Trimestre Ant.'!A58</f>
        <v>2009.II</v>
      </c>
      <c r="B57" s="40">
        <f>'Trimestre contra Trimestre Ant.'!Q58/100</f>
        <v>1.845164252780207E-2</v>
      </c>
      <c r="C57" s="40">
        <f>'Trimestre contra Trimestre Ant.'!R58/100</f>
        <v>2.8691788854454225E-2</v>
      </c>
      <c r="D57" s="40">
        <f>'Trimestre contra Trimestre Ant.'!S58/100</f>
        <v>-1.1907468809411292E-2</v>
      </c>
      <c r="E57" s="40">
        <f>'Trimestre contra Trimestre Ant.'!T58/100</f>
        <v>6.8628268520097846E-2</v>
      </c>
      <c r="F57" s="40">
        <f>'Trimestre contra Trimestre Ant.'!U58/100</f>
        <v>4.7504122283297479E-2</v>
      </c>
      <c r="G57" s="40">
        <f>'Trimestre contra Trimestre Ant.'!V58/100</f>
        <v>5.532868000063873E-2</v>
      </c>
      <c r="H57" s="137">
        <f t="shared" si="0"/>
        <v>-7.8245577173412517E-3</v>
      </c>
      <c r="I57" t="str">
        <f>'Trimestre contra Trimestre Ant.'!A58</f>
        <v>2009.II</v>
      </c>
      <c r="J57" s="40">
        <f>'Trimestre contra Trimestre Ant.'!B58/100</f>
        <v>-1.1214819610252613E-2</v>
      </c>
      <c r="K57" s="40">
        <f>'Trimestre contra Trimestre Ant.'!C58/100</f>
        <v>2.7368455961443772E-2</v>
      </c>
      <c r="L57" s="40">
        <f>'Trimestre contra Trimestre Ant.'!D58/100</f>
        <v>3.9662749861867574E-2</v>
      </c>
      <c r="M57" s="40">
        <f>'Trimestre contra Trimestre Ant.'!E58/100</f>
        <v>5.0104555641761195E-2</v>
      </c>
      <c r="N57" s="40">
        <f>'Trimestre contra Trimestre Ant.'!F58/100</f>
        <v>5.6334934686396831E-2</v>
      </c>
      <c r="O57" s="40">
        <f>'Trimestre contra Trimestre Ant.'!G58/100</f>
        <v>4.7580755588741308E-2</v>
      </c>
      <c r="P57" s="40">
        <f>'Trimestre contra Trimestre Ant.'!H58/100</f>
        <v>4.1062540221835864E-2</v>
      </c>
      <c r="Q57" s="40">
        <f>'Trimestre contra Trimestre Ant.'!I58/100</f>
        <v>6.8389361582832375E-3</v>
      </c>
      <c r="R57" s="40">
        <f>'Trimestre contra Trimestre Ant.'!J58/100</f>
        <v>3.8700834345866131E-3</v>
      </c>
      <c r="S57" s="40">
        <f>'Trimestre contra Trimestre Ant.'!K58/100</f>
        <v>2.1777037928418563E-2</v>
      </c>
      <c r="T57" s="40">
        <f>'Trimestre contra Trimestre Ant.'!L58/100</f>
        <v>9.2117576099006726E-3</v>
      </c>
      <c r="U57" s="40">
        <f>'Trimestre contra Trimestre Ant.'!M58/100</f>
        <v>1.9026358619578243E-3</v>
      </c>
      <c r="V57" s="40">
        <f>'Trimestre contra Trimestre Ant.'!N58/100</f>
        <v>7.3645741302348355E-3</v>
      </c>
      <c r="W57" s="40">
        <f>'Trimestre contra Trimestre Ant.'!O58/100</f>
        <v>1.2930195397270916E-2</v>
      </c>
      <c r="X57" s="40">
        <f>'Trimestre contra Trimestre Ant.'!P58/100</f>
        <v>1.6667045937956315E-2</v>
      </c>
      <c r="Y57" s="40">
        <f>'Trimestre contra Trimestre Ant.'!Q58/100</f>
        <v>1.845164252780207E-2</v>
      </c>
    </row>
    <row r="58" spans="1:25" x14ac:dyDescent="0.3">
      <c r="A58" t="str">
        <f>'Trimestre contra Trimestre Ant.'!A59</f>
        <v>2009.III</v>
      </c>
      <c r="B58" s="40">
        <f>'Trimestre contra Trimestre Ant.'!Q59/100</f>
        <v>2.3389012096342254E-2</v>
      </c>
      <c r="C58" s="40">
        <f>'Trimestre contra Trimestre Ant.'!R59/100</f>
        <v>2.3235680290066396E-2</v>
      </c>
      <c r="D58" s="40">
        <f>'Trimestre contra Trimestre Ant.'!S59/100</f>
        <v>1.1041442199741791E-2</v>
      </c>
      <c r="E58" s="40">
        <f>'Trimestre contra Trimestre Ant.'!T59/100</f>
        <v>9.7226869906593016E-2</v>
      </c>
      <c r="F58" s="40">
        <f>'Trimestre contra Trimestre Ant.'!U59/100</f>
        <v>-2.0038050986644351E-2</v>
      </c>
      <c r="G58" s="40">
        <f>'Trimestre contra Trimestre Ant.'!V59/100</f>
        <v>4.9791811293067978E-2</v>
      </c>
      <c r="H58" s="137">
        <f t="shared" si="0"/>
        <v>-6.9829862279712329E-2</v>
      </c>
      <c r="I58" t="str">
        <f>'Trimestre contra Trimestre Ant.'!A59</f>
        <v>2009.III</v>
      </c>
      <c r="J58" s="40">
        <f>'Trimestre contra Trimestre Ant.'!B59/100</f>
        <v>9.198559243624338E-3</v>
      </c>
      <c r="K58" s="40">
        <f>'Trimestre contra Trimestre Ant.'!C59/100</f>
        <v>1.9961934974870532E-2</v>
      </c>
      <c r="L58" s="40">
        <f>'Trimestre contra Trimestre Ant.'!D59/100</f>
        <v>4.3179649485367344E-2</v>
      </c>
      <c r="M58" s="40">
        <f>'Trimestre contra Trimestre Ant.'!E59/100</f>
        <v>4.0286310124804103E-3</v>
      </c>
      <c r="N58" s="40">
        <f>'Trimestre contra Trimestre Ant.'!F59/100</f>
        <v>6.5244611796008822E-2</v>
      </c>
      <c r="O58" s="40">
        <f>'Trimestre contra Trimestre Ant.'!G59/100</f>
        <v>3.9427122636743972E-2</v>
      </c>
      <c r="P58" s="40">
        <f>'Trimestre contra Trimestre Ant.'!H59/100</f>
        <v>3.655857874462809E-2</v>
      </c>
      <c r="Q58" s="40">
        <f>'Trimestre contra Trimestre Ant.'!I59/100</f>
        <v>3.0349029668604421E-2</v>
      </c>
      <c r="R58" s="40">
        <f>'Trimestre contra Trimestre Ant.'!J59/100</f>
        <v>8.4609872465035707E-4</v>
      </c>
      <c r="S58" s="40">
        <f>'Trimestre contra Trimestre Ant.'!K59/100</f>
        <v>1.6207026804349045E-2</v>
      </c>
      <c r="T58" s="40">
        <f>'Trimestre contra Trimestre Ant.'!L59/100</f>
        <v>1.4301317336539388E-2</v>
      </c>
      <c r="U58" s="40">
        <f>'Trimestre contra Trimestre Ant.'!M59/100</f>
        <v>1.6733513539265665E-2</v>
      </c>
      <c r="V58" s="40">
        <f>'Trimestre contra Trimestre Ant.'!N59/100</f>
        <v>7.0797964042119688E-3</v>
      </c>
      <c r="W58" s="40">
        <f>'Trimestre contra Trimestre Ant.'!O59/100</f>
        <v>1.8058708585602989E-2</v>
      </c>
      <c r="X58" s="40">
        <f>'Trimestre contra Trimestre Ant.'!P59/100</f>
        <v>2.2022442232795258E-2</v>
      </c>
      <c r="Y58" s="40">
        <f>'Trimestre contra Trimestre Ant.'!Q59/100</f>
        <v>2.3389012096342254E-2</v>
      </c>
    </row>
    <row r="59" spans="1:25" x14ac:dyDescent="0.3">
      <c r="A59" t="str">
        <f>'Trimestre contra Trimestre Ant.'!A60</f>
        <v>2009.IV</v>
      </c>
      <c r="B59" s="40">
        <f>'Trimestre contra Trimestre Ant.'!Q60/100</f>
        <v>2.5781338474140103E-2</v>
      </c>
      <c r="C59" s="40">
        <f>'Trimestre contra Trimestre Ant.'!R60/100</f>
        <v>7.082199798865263E-3</v>
      </c>
      <c r="D59" s="40">
        <f>'Trimestre contra Trimestre Ant.'!S60/100</f>
        <v>2.360349409378304E-2</v>
      </c>
      <c r="E59" s="40">
        <f>'Trimestre contra Trimestre Ant.'!T60/100</f>
        <v>7.8039065268387775E-2</v>
      </c>
      <c r="F59" s="40">
        <f>'Trimestre contra Trimestre Ant.'!U60/100</f>
        <v>1.1311977675634299E-3</v>
      </c>
      <c r="G59" s="40">
        <f>'Trimestre contra Trimestre Ant.'!V60/100</f>
        <v>0.11949163320663114</v>
      </c>
      <c r="H59" s="137">
        <f t="shared" si="0"/>
        <v>-0.11836043543906771</v>
      </c>
      <c r="I59" t="str">
        <f>'Trimestre contra Trimestre Ant.'!A60</f>
        <v>2009.IV</v>
      </c>
      <c r="J59" s="40">
        <f>'Trimestre contra Trimestre Ant.'!B60/100</f>
        <v>4.3434503207822273E-2</v>
      </c>
      <c r="K59" s="40">
        <f>'Trimestre contra Trimestre Ant.'!C60/100</f>
        <v>2.5482404804771042E-2</v>
      </c>
      <c r="L59" s="40">
        <f>'Trimestre contra Trimestre Ant.'!D60/100</f>
        <v>4.6110279379461439E-2</v>
      </c>
      <c r="M59" s="40">
        <f>'Trimestre contra Trimestre Ant.'!E60/100</f>
        <v>2.7169636901865024E-2</v>
      </c>
      <c r="N59" s="40">
        <f>'Trimestre contra Trimestre Ant.'!F60/100</f>
        <v>5.0433195208547943E-2</v>
      </c>
      <c r="O59" s="40">
        <f>'Trimestre contra Trimestre Ant.'!G60/100</f>
        <v>4.0774201825750866E-2</v>
      </c>
      <c r="P59" s="40">
        <f>'Trimestre contra Trimestre Ant.'!H60/100</f>
        <v>2.7387524339423708E-2</v>
      </c>
      <c r="Q59" s="40">
        <f>'Trimestre contra Trimestre Ant.'!I60/100</f>
        <v>4.2239622495603646E-2</v>
      </c>
      <c r="R59" s="40">
        <f>'Trimestre contra Trimestre Ant.'!J60/100</f>
        <v>5.6496812340900426E-4</v>
      </c>
      <c r="S59" s="40">
        <f>'Trimestre contra Trimestre Ant.'!K60/100</f>
        <v>2.4584830625890675E-2</v>
      </c>
      <c r="T59" s="40">
        <f>'Trimestre contra Trimestre Ant.'!L60/100</f>
        <v>1.4375983846817597E-2</v>
      </c>
      <c r="U59" s="40">
        <f>'Trimestre contra Trimestre Ant.'!M60/100</f>
        <v>9.6654767984243328E-3</v>
      </c>
      <c r="V59" s="40">
        <f>'Trimestre contra Trimestre Ant.'!N60/100</f>
        <v>1.1292554466273197E-2</v>
      </c>
      <c r="W59" s="40">
        <f>'Trimestre contra Trimestre Ant.'!O60/100</f>
        <v>1.4516858496579799E-2</v>
      </c>
      <c r="X59" s="40">
        <f>'Trimestre contra Trimestre Ant.'!P60/100</f>
        <v>2.3784703108813865E-2</v>
      </c>
      <c r="Y59" s="40">
        <f>'Trimestre contra Trimestre Ant.'!Q60/100</f>
        <v>2.5781338474140103E-2</v>
      </c>
    </row>
    <row r="60" spans="1:25" x14ac:dyDescent="0.3">
      <c r="A60" t="str">
        <f>'Trimestre contra Trimestre Ant.'!A61</f>
        <v>2010.I</v>
      </c>
      <c r="B60" s="40">
        <f>'Trimestre contra Trimestre Ant.'!Q61/100</f>
        <v>2.0591188195681065E-2</v>
      </c>
      <c r="C60" s="40">
        <f>'Trimestre contra Trimestre Ant.'!R61/100</f>
        <v>1.3637627837828292E-2</v>
      </c>
      <c r="D60" s="40">
        <f>'Trimestre contra Trimestre Ant.'!S61/100</f>
        <v>8.0792211947056103E-3</v>
      </c>
      <c r="E60" s="40">
        <f>'Trimestre contra Trimestre Ant.'!T61/100</f>
        <v>2.151889479102298E-2</v>
      </c>
      <c r="F60" s="40">
        <f>'Trimestre contra Trimestre Ant.'!U61/100</f>
        <v>0.10956124405541899</v>
      </c>
      <c r="G60" s="40">
        <f>'Trimestre contra Trimestre Ant.'!V61/100</f>
        <v>0.12360996460879183</v>
      </c>
      <c r="H60" s="137">
        <f t="shared" si="0"/>
        <v>-1.4048720553372834E-2</v>
      </c>
      <c r="I60" t="str">
        <f>'Trimestre contra Trimestre Ant.'!A61</f>
        <v>2010.I</v>
      </c>
      <c r="J60" s="40">
        <f>'Trimestre contra Trimestre Ant.'!B61/100</f>
        <v>1.9255246768214551E-2</v>
      </c>
      <c r="K60" s="40">
        <f>'Trimestre contra Trimestre Ant.'!C61/100</f>
        <v>7.5631966219016133E-2</v>
      </c>
      <c r="L60" s="40">
        <f>'Trimestre contra Trimestre Ant.'!D61/100</f>
        <v>7.0325112349147734E-3</v>
      </c>
      <c r="M60" s="40">
        <f>'Trimestre contra Trimestre Ant.'!E61/100</f>
        <v>7.9183651587679815E-3</v>
      </c>
      <c r="N60" s="40">
        <f>'Trimestre contra Trimestre Ant.'!F61/100</f>
        <v>1.1413805618510686E-2</v>
      </c>
      <c r="O60" s="40">
        <f>'Trimestre contra Trimestre Ant.'!G61/100</f>
        <v>1.2492166802139604E-2</v>
      </c>
      <c r="P60" s="40">
        <f>'Trimestre contra Trimestre Ant.'!H61/100</f>
        <v>4.3610298386369317E-2</v>
      </c>
      <c r="Q60" s="40">
        <f>'Trimestre contra Trimestre Ant.'!I61/100</f>
        <v>4.011293052827658E-2</v>
      </c>
      <c r="R60" s="40">
        <f>'Trimestre contra Trimestre Ant.'!J61/100</f>
        <v>2.5043510772691624E-2</v>
      </c>
      <c r="S60" s="40">
        <f>'Trimestre contra Trimestre Ant.'!K61/100</f>
        <v>1.8272500882794862E-2</v>
      </c>
      <c r="T60" s="40">
        <f>'Trimestre contra Trimestre Ant.'!L61/100</f>
        <v>8.2807409340197591E-3</v>
      </c>
      <c r="U60" s="40">
        <f>'Trimestre contra Trimestre Ant.'!M61/100</f>
        <v>-2.0509188733206507E-3</v>
      </c>
      <c r="V60" s="40">
        <f>'Trimestre contra Trimestre Ant.'!N61/100</f>
        <v>1.0718488202632326E-3</v>
      </c>
      <c r="W60" s="40">
        <f>'Trimestre contra Trimestre Ant.'!O61/100</f>
        <v>1.5224361278021403E-2</v>
      </c>
      <c r="X60" s="40">
        <f>'Trimestre contra Trimestre Ant.'!P61/100</f>
        <v>1.843537136824791E-2</v>
      </c>
      <c r="Y60" s="40">
        <f>'Trimestre contra Trimestre Ant.'!Q61/100</f>
        <v>2.0591188195681065E-2</v>
      </c>
    </row>
    <row r="61" spans="1:25" x14ac:dyDescent="0.3">
      <c r="A61" t="str">
        <f>'Trimestre contra Trimestre Ant.'!A62</f>
        <v>2010.II</v>
      </c>
      <c r="B61" s="40">
        <f>'Trimestre contra Trimestre Ant.'!Q62/100</f>
        <v>1.2806688733613125E-2</v>
      </c>
      <c r="C61" s="40">
        <f>'Trimestre contra Trimestre Ant.'!R62/100</f>
        <v>9.517358422212352E-3</v>
      </c>
      <c r="D61" s="40">
        <f>'Trimestre contra Trimestre Ant.'!S62/100</f>
        <v>6.1747574666490834E-3</v>
      </c>
      <c r="E61" s="40">
        <f>'Trimestre contra Trimestre Ant.'!T62/100</f>
        <v>1.76378167370419E-2</v>
      </c>
      <c r="F61" s="40">
        <f>'Trimestre contra Trimestre Ant.'!U62/100</f>
        <v>-1.8617949731345562E-2</v>
      </c>
      <c r="G61" s="40">
        <f>'Trimestre contra Trimestre Ant.'!V62/100</f>
        <v>2.3644845190553099E-2</v>
      </c>
      <c r="H61" s="137">
        <f t="shared" si="0"/>
        <v>-4.2262794921898661E-2</v>
      </c>
      <c r="I61" t="str">
        <f>'Trimestre contra Trimestre Ant.'!A62</f>
        <v>2010.II</v>
      </c>
      <c r="J61" s="40">
        <f>'Trimestre contra Trimestre Ant.'!B62/100</f>
        <v>2.3319609383743778E-2</v>
      </c>
      <c r="K61" s="40">
        <f>'Trimestre contra Trimestre Ant.'!C62/100</f>
        <v>2.804944455137659E-2</v>
      </c>
      <c r="L61" s="40">
        <f>'Trimestre contra Trimestre Ant.'!D62/100</f>
        <v>1.8751522505675577E-2</v>
      </c>
      <c r="M61" s="40">
        <f>'Trimestre contra Trimestre Ant.'!E62/100</f>
        <v>2.6425371547864174E-2</v>
      </c>
      <c r="N61" s="40">
        <f>'Trimestre contra Trimestre Ant.'!F62/100</f>
        <v>3.986045342804001E-2</v>
      </c>
      <c r="O61" s="40">
        <f>'Trimestre contra Trimestre Ant.'!G62/100</f>
        <v>2.61107926818962E-2</v>
      </c>
      <c r="P61" s="40">
        <f>'Trimestre contra Trimestre Ant.'!H62/100</f>
        <v>7.7435273571202501E-3</v>
      </c>
      <c r="Q61" s="40">
        <f>'Trimestre contra Trimestre Ant.'!I62/100</f>
        <v>1.6618942006505488E-2</v>
      </c>
      <c r="R61" s="40">
        <f>'Trimestre contra Trimestre Ant.'!J62/100</f>
        <v>2.1857403025685285E-2</v>
      </c>
      <c r="S61" s="40">
        <f>'Trimestre contra Trimestre Ant.'!K62/100</f>
        <v>1.9778152460094844E-2</v>
      </c>
      <c r="T61" s="40">
        <f>'Trimestre contra Trimestre Ant.'!L62/100</f>
        <v>1.5800573251247174E-2</v>
      </c>
      <c r="U61" s="40">
        <f>'Trimestre contra Trimestre Ant.'!M62/100</f>
        <v>8.672145051169089E-3</v>
      </c>
      <c r="V61" s="40">
        <f>'Trimestre contra Trimestre Ant.'!N62/100</f>
        <v>3.6393664331313413E-3</v>
      </c>
      <c r="W61" s="40">
        <f>'Trimestre contra Trimestre Ant.'!O62/100</f>
        <v>1.124983305534033E-2</v>
      </c>
      <c r="X61" s="40">
        <f>'Trimestre contra Trimestre Ant.'!P62/100</f>
        <v>1.3482573735466463E-2</v>
      </c>
      <c r="Y61" s="40">
        <f>'Trimestre contra Trimestre Ant.'!Q62/100</f>
        <v>1.2806688733613125E-2</v>
      </c>
    </row>
    <row r="62" spans="1:25" x14ac:dyDescent="0.3">
      <c r="A62" t="str">
        <f>'Trimestre contra Trimestre Ant.'!A63</f>
        <v>2010.III</v>
      </c>
      <c r="B62" s="40">
        <f>'Trimestre contra Trimestre Ant.'!Q63/100</f>
        <v>8.7824547570394262E-3</v>
      </c>
      <c r="C62" s="40">
        <f>'Trimestre contra Trimestre Ant.'!R63/100</f>
        <v>2.1874173866788027E-2</v>
      </c>
      <c r="D62" s="40">
        <f>'Trimestre contra Trimestre Ant.'!S63/100</f>
        <v>9.7493261656216301E-3</v>
      </c>
      <c r="E62" s="40">
        <f>'Trimestre contra Trimestre Ant.'!T63/100</f>
        <v>2.9845357230348757E-2</v>
      </c>
      <c r="F62" s="40">
        <f>'Trimestre contra Trimestre Ant.'!U63/100</f>
        <v>3.5849252523715514E-2</v>
      </c>
      <c r="G62" s="40">
        <f>'Trimestre contra Trimestre Ant.'!V63/100</f>
        <v>7.581117743832122E-2</v>
      </c>
      <c r="H62" s="137">
        <f t="shared" si="0"/>
        <v>-3.9961924914605707E-2</v>
      </c>
      <c r="I62" t="str">
        <f>'Trimestre contra Trimestre Ant.'!A63</f>
        <v>2010.III</v>
      </c>
      <c r="J62" s="40">
        <f>'Trimestre contra Trimestre Ant.'!B63/100</f>
        <v>-2.2828740915163626E-2</v>
      </c>
      <c r="K62" s="40">
        <f>'Trimestre contra Trimestre Ant.'!C63/100</f>
        <v>1.0273162573532169E-2</v>
      </c>
      <c r="L62" s="40">
        <f>'Trimestre contra Trimestre Ant.'!D63/100</f>
        <v>-1.8503145851833658E-5</v>
      </c>
      <c r="M62" s="40">
        <f>'Trimestre contra Trimestre Ant.'!E63/100</f>
        <v>-1.0157375443603511E-3</v>
      </c>
      <c r="N62" s="40">
        <f>'Trimestre contra Trimestre Ant.'!F63/100</f>
        <v>-8.2405679350880945E-3</v>
      </c>
      <c r="O62" s="40">
        <f>'Trimestre contra Trimestre Ant.'!G63/100</f>
        <v>3.6309910203220497E-3</v>
      </c>
      <c r="P62" s="40">
        <f>'Trimestre contra Trimestre Ant.'!H63/100</f>
        <v>1.7062080927797041E-2</v>
      </c>
      <c r="Q62" s="40">
        <f>'Trimestre contra Trimestre Ant.'!I63/100</f>
        <v>7.6709105404704214E-3</v>
      </c>
      <c r="R62" s="40">
        <f>'Trimestre contra Trimestre Ant.'!J63/100</f>
        <v>1.5213930906845086E-2</v>
      </c>
      <c r="S62" s="40">
        <f>'Trimestre contra Trimestre Ant.'!K63/100</f>
        <v>3.2864976671388213E-2</v>
      </c>
      <c r="T62" s="40">
        <f>'Trimestre contra Trimestre Ant.'!L63/100</f>
        <v>1.1054611128944014E-2</v>
      </c>
      <c r="U62" s="40">
        <f>'Trimestre contra Trimestre Ant.'!M63/100</f>
        <v>1.464822084515105E-2</v>
      </c>
      <c r="V62" s="40">
        <f>'Trimestre contra Trimestre Ant.'!N63/100</f>
        <v>5.6712555234601503E-3</v>
      </c>
      <c r="W62" s="40">
        <f>'Trimestre contra Trimestre Ant.'!O63/100</f>
        <v>1.4705367177574757E-2</v>
      </c>
      <c r="X62" s="40">
        <f>'Trimestre contra Trimestre Ant.'!P63/100</f>
        <v>7.1433440908559298E-3</v>
      </c>
      <c r="Y62" s="40">
        <f>'Trimestre contra Trimestre Ant.'!Q63/100</f>
        <v>8.7824547570394262E-3</v>
      </c>
    </row>
    <row r="63" spans="1:25" x14ac:dyDescent="0.3">
      <c r="A63" t="str">
        <f>'Trimestre contra Trimestre Ant.'!A64</f>
        <v>2010.IV</v>
      </c>
      <c r="B63" s="40">
        <f>'Trimestre contra Trimestre Ant.'!Q64/100</f>
        <v>1.4304172872967591E-2</v>
      </c>
      <c r="C63" s="40">
        <f>'Trimestre contra Trimestre Ant.'!R64/100</f>
        <v>2.1079914191828086E-2</v>
      </c>
      <c r="D63" s="40">
        <f>'Trimestre contra Trimestre Ant.'!S64/100</f>
        <v>3.6414860632316692E-3</v>
      </c>
      <c r="E63" s="40">
        <f>'Trimestre contra Trimestre Ant.'!T64/100</f>
        <v>6.7417064483275002E-3</v>
      </c>
      <c r="F63" s="40">
        <f>'Trimestre contra Trimestre Ant.'!U64/100</f>
        <v>5.1600105717097833E-3</v>
      </c>
      <c r="G63" s="40">
        <f>'Trimestre contra Trimestre Ant.'!V64/100</f>
        <v>3.6838476733482839E-3</v>
      </c>
      <c r="H63" s="137">
        <f t="shared" si="0"/>
        <v>1.4761628983614994E-3</v>
      </c>
      <c r="I63" t="str">
        <f>'Trimestre contra Trimestre Ant.'!A64</f>
        <v>2010.IV</v>
      </c>
      <c r="J63" s="40">
        <f>'Trimestre contra Trimestre Ant.'!B64/100</f>
        <v>1.8324812420654757E-2</v>
      </c>
      <c r="K63" s="40">
        <f>'Trimestre contra Trimestre Ant.'!C64/100</f>
        <v>1.8631984284070313E-2</v>
      </c>
      <c r="L63" s="40">
        <f>'Trimestre contra Trimestre Ant.'!D64/100</f>
        <v>1.356689607672612E-2</v>
      </c>
      <c r="M63" s="40">
        <f>'Trimestre contra Trimestre Ant.'!E64/100</f>
        <v>1.420059675844243E-3</v>
      </c>
      <c r="N63" s="40">
        <f>'Trimestre contra Trimestre Ant.'!F64/100</f>
        <v>3.2580272372958685E-2</v>
      </c>
      <c r="O63" s="40">
        <f>'Trimestre contra Trimestre Ant.'!G64/100</f>
        <v>1.5078848895152985E-2</v>
      </c>
      <c r="P63" s="40">
        <f>'Trimestre contra Trimestre Ant.'!H64/100</f>
        <v>7.5626339118519681E-3</v>
      </c>
      <c r="Q63" s="40">
        <f>'Trimestre contra Trimestre Ant.'!I64/100</f>
        <v>1.2460409910695081E-2</v>
      </c>
      <c r="R63" s="40">
        <f>'Trimestre contra Trimestre Ant.'!J64/100</f>
        <v>5.4101776761665832E-3</v>
      </c>
      <c r="S63" s="40">
        <f>'Trimestre contra Trimestre Ant.'!K64/100</f>
        <v>3.3650085188525303E-2</v>
      </c>
      <c r="T63" s="40">
        <f>'Trimestre contra Trimestre Ant.'!L64/100</f>
        <v>8.4076564768942319E-3</v>
      </c>
      <c r="U63" s="40">
        <f>'Trimestre contra Trimestre Ant.'!M64/100</f>
        <v>1.7353632099999405E-2</v>
      </c>
      <c r="V63" s="40">
        <f>'Trimestre contra Trimestre Ant.'!N64/100</f>
        <v>6.4216636923128956E-3</v>
      </c>
      <c r="W63" s="40">
        <f>'Trimestre contra Trimestre Ant.'!O64/100</f>
        <v>1.1185478540491234E-2</v>
      </c>
      <c r="X63" s="40">
        <f>'Trimestre contra Trimestre Ant.'!P64/100</f>
        <v>1.3469949020429972E-2</v>
      </c>
      <c r="Y63" s="40">
        <f>'Trimestre contra Trimestre Ant.'!Q64/100</f>
        <v>1.4304172872967591E-2</v>
      </c>
    </row>
    <row r="64" spans="1:25" x14ac:dyDescent="0.3">
      <c r="A64" t="str">
        <f>'Trimestre contra Trimestre Ant.'!A65</f>
        <v>2011.I</v>
      </c>
      <c r="B64" s="40">
        <f>'Trimestre contra Trimestre Ant.'!Q65/100</f>
        <v>1.3389354527169273E-2</v>
      </c>
      <c r="C64" s="40">
        <f>'Trimestre contra Trimestre Ant.'!R65/100</f>
        <v>9.4085418657232633E-3</v>
      </c>
      <c r="D64" s="40">
        <f>'Trimestre contra Trimestre Ant.'!S65/100</f>
        <v>7.8479576217200808E-3</v>
      </c>
      <c r="E64" s="40">
        <f>'Trimestre contra Trimestre Ant.'!T65/100</f>
        <v>2.3319933263441728E-2</v>
      </c>
      <c r="F64" s="40">
        <f>'Trimestre contra Trimestre Ant.'!U65/100</f>
        <v>1.8302314449193391E-2</v>
      </c>
      <c r="G64" s="40">
        <f>'Trimestre contra Trimestre Ant.'!V65/100</f>
        <v>8.0943942967555138E-3</v>
      </c>
      <c r="H64" s="137">
        <f t="shared" si="0"/>
        <v>1.0207920152437877E-2</v>
      </c>
      <c r="I64" t="str">
        <f>'Trimestre contra Trimestre Ant.'!A65</f>
        <v>2011.I</v>
      </c>
      <c r="J64" s="40">
        <f>'Trimestre contra Trimestre Ant.'!B65/100</f>
        <v>2.3379505650441779E-2</v>
      </c>
      <c r="K64" s="40">
        <f>'Trimestre contra Trimestre Ant.'!C65/100</f>
        <v>-1.3245676792794203E-2</v>
      </c>
      <c r="L64" s="40">
        <f>'Trimestre contra Trimestre Ant.'!D65/100</f>
        <v>9.6293250515739892E-3</v>
      </c>
      <c r="M64" s="40">
        <f>'Trimestre contra Trimestre Ant.'!E65/100</f>
        <v>4.70679074574476E-3</v>
      </c>
      <c r="N64" s="40">
        <f>'Trimestre contra Trimestre Ant.'!F65/100</f>
        <v>1.5053560237803909E-2</v>
      </c>
      <c r="O64" s="40">
        <f>'Trimestre contra Trimestre Ant.'!G65/100</f>
        <v>2.8034311507765253E-3</v>
      </c>
      <c r="P64" s="40">
        <f>'Trimestre contra Trimestre Ant.'!H65/100</f>
        <v>1.0497275447422849E-2</v>
      </c>
      <c r="Q64" s="40">
        <f>'Trimestre contra Trimestre Ant.'!I65/100</f>
        <v>2.6939050492154948E-2</v>
      </c>
      <c r="R64" s="40">
        <f>'Trimestre contra Trimestre Ant.'!J65/100</f>
        <v>1.7851813237331093E-2</v>
      </c>
      <c r="S64" s="40">
        <f>'Trimestre contra Trimestre Ant.'!K65/100</f>
        <v>-4.7779875678195527E-3</v>
      </c>
      <c r="T64" s="40">
        <f>'Trimestre contra Trimestre Ant.'!L65/100</f>
        <v>4.5523601997565777E-4</v>
      </c>
      <c r="U64" s="40">
        <f>'Trimestre contra Trimestre Ant.'!M65/100</f>
        <v>1.3383248211455312E-2</v>
      </c>
      <c r="V64" s="40">
        <f>'Trimestre contra Trimestre Ant.'!N65/100</f>
        <v>7.6362312424251844E-3</v>
      </c>
      <c r="W64" s="40">
        <f>'Trimestre contra Trimestre Ant.'!O65/100</f>
        <v>9.0414333599420083E-3</v>
      </c>
      <c r="X64" s="40">
        <f>'Trimestre contra Trimestre Ant.'!P65/100</f>
        <v>1.2076748882820176E-2</v>
      </c>
      <c r="Y64" s="40">
        <f>'Trimestre contra Trimestre Ant.'!Q65/100</f>
        <v>1.3389354527169273E-2</v>
      </c>
    </row>
    <row r="65" spans="1:25" x14ac:dyDescent="0.3">
      <c r="A65" t="str">
        <f>'Trimestre contra Trimestre Ant.'!A66</f>
        <v>2011.II</v>
      </c>
      <c r="B65" s="40">
        <f>'Trimestre contra Trimestre Ant.'!Q66/100</f>
        <v>1.0161068134595386E-2</v>
      </c>
      <c r="C65" s="40">
        <f>'Trimestre contra Trimestre Ant.'!R66/100</f>
        <v>1.3415393736736281E-2</v>
      </c>
      <c r="D65" s="40">
        <f>'Trimestre contra Trimestre Ant.'!S66/100</f>
        <v>9.7501175077181479E-3</v>
      </c>
      <c r="E65" s="40">
        <f>'Trimestre contra Trimestre Ant.'!T66/100</f>
        <v>1.8280549972198745E-2</v>
      </c>
      <c r="F65" s="40">
        <f>'Trimestre contra Trimestre Ant.'!U66/100</f>
        <v>3.5558810763871573E-3</v>
      </c>
      <c r="G65" s="40">
        <f>'Trimestre contra Trimestre Ant.'!V66/100</f>
        <v>4.2907337636732601E-2</v>
      </c>
      <c r="H65" s="137">
        <f t="shared" si="0"/>
        <v>-3.9351456560345444E-2</v>
      </c>
      <c r="I65" t="str">
        <f>'Trimestre contra Trimestre Ant.'!A66</f>
        <v>2011.II</v>
      </c>
      <c r="J65" s="40">
        <f>'Trimestre contra Trimestre Ant.'!B66/100</f>
        <v>-1.0302803289802487E-2</v>
      </c>
      <c r="K65" s="40">
        <f>'Trimestre contra Trimestre Ant.'!C66/100</f>
        <v>2.2335329375753332E-2</v>
      </c>
      <c r="L65" s="40">
        <f>'Trimestre contra Trimestre Ant.'!D66/100</f>
        <v>2.0333991373508775E-2</v>
      </c>
      <c r="M65" s="40">
        <f>'Trimestre contra Trimestre Ant.'!E66/100</f>
        <v>6.7993910787434775E-2</v>
      </c>
      <c r="N65" s="40">
        <f>'Trimestre contra Trimestre Ant.'!F66/100</f>
        <v>3.1425260337849314E-2</v>
      </c>
      <c r="O65" s="40">
        <f>'Trimestre contra Trimestre Ant.'!G66/100</f>
        <v>3.309416379087704E-2</v>
      </c>
      <c r="P65" s="40">
        <f>'Trimestre contra Trimestre Ant.'!H66/100</f>
        <v>4.2977813338900273E-3</v>
      </c>
      <c r="Q65" s="40">
        <f>'Trimestre contra Trimestre Ant.'!I66/100</f>
        <v>7.4302273785309403E-4</v>
      </c>
      <c r="R65" s="40">
        <f>'Trimestre contra Trimestre Ant.'!J66/100</f>
        <v>3.0931786169471343E-2</v>
      </c>
      <c r="S65" s="40">
        <f>'Trimestre contra Trimestre Ant.'!K66/100</f>
        <v>1.2703166692505041E-2</v>
      </c>
      <c r="T65" s="40">
        <f>'Trimestre contra Trimestre Ant.'!L66/100</f>
        <v>-3.959414326367261E-3</v>
      </c>
      <c r="U65" s="40">
        <f>'Trimestre contra Trimestre Ant.'!M66/100</f>
        <v>1.3944108730859162E-2</v>
      </c>
      <c r="V65" s="40">
        <f>'Trimestre contra Trimestre Ant.'!N66/100</f>
        <v>3.0807742467786614E-3</v>
      </c>
      <c r="W65" s="40">
        <f>'Trimestre contra Trimestre Ant.'!O66/100</f>
        <v>7.5027350125036474E-3</v>
      </c>
      <c r="X65" s="40">
        <f>'Trimestre contra Trimestre Ant.'!P66/100</f>
        <v>1.0006260268263123E-2</v>
      </c>
      <c r="Y65" s="40">
        <f>'Trimestre contra Trimestre Ant.'!Q66/100</f>
        <v>1.0161068134595386E-2</v>
      </c>
    </row>
    <row r="66" spans="1:25" x14ac:dyDescent="0.3">
      <c r="A66" t="str">
        <f>'Trimestre contra Trimestre Ant.'!A67</f>
        <v>2011.III</v>
      </c>
      <c r="B66" s="40">
        <f>'Trimestre contra Trimestre Ant.'!Q67/100</f>
        <v>-2.2601688905387052E-3</v>
      </c>
      <c r="C66" s="40">
        <f>'Trimestre contra Trimestre Ant.'!R67/100</f>
        <v>-3.9349590663241285E-3</v>
      </c>
      <c r="D66" s="40">
        <f>'Trimestre contra Trimestre Ant.'!S67/100</f>
        <v>-3.9108529828787431E-3</v>
      </c>
      <c r="E66" s="40">
        <f>'Trimestre contra Trimestre Ant.'!T67/100</f>
        <v>1.1752623398537887E-2</v>
      </c>
      <c r="F66" s="40">
        <f>'Trimestre contra Trimestre Ant.'!U67/100</f>
        <v>2.2314262837556997E-2</v>
      </c>
      <c r="G66" s="40">
        <f>'Trimestre contra Trimestre Ant.'!V67/100</f>
        <v>1.108745293545943E-2</v>
      </c>
      <c r="H66" s="137">
        <f t="shared" si="0"/>
        <v>1.1226809902097568E-2</v>
      </c>
      <c r="I66" t="str">
        <f>'Trimestre contra Trimestre Ant.'!A67</f>
        <v>2011.III</v>
      </c>
      <c r="J66" s="40">
        <f>'Trimestre contra Trimestre Ant.'!B67/100</f>
        <v>5.0859068477919767E-2</v>
      </c>
      <c r="K66" s="40">
        <f>'Trimestre contra Trimestre Ant.'!C67/100</f>
        <v>2.0834475767683713E-4</v>
      </c>
      <c r="L66" s="40">
        <f>'Trimestre contra Trimestre Ant.'!D67/100</f>
        <v>-2.6054637950707393E-2</v>
      </c>
      <c r="M66" s="40">
        <f>'Trimestre contra Trimestre Ant.'!E67/100</f>
        <v>-1.162272427728217E-2</v>
      </c>
      <c r="N66" s="40">
        <f>'Trimestre contra Trimestre Ant.'!F67/100</f>
        <v>1.5703807719080309E-2</v>
      </c>
      <c r="O66" s="40">
        <f>'Trimestre contra Trimestre Ant.'!G67/100</f>
        <v>-1.1139523335173873E-2</v>
      </c>
      <c r="P66" s="40">
        <f>'Trimestre contra Trimestre Ant.'!H67/100</f>
        <v>-1.4806296626990956E-2</v>
      </c>
      <c r="Q66" s="40">
        <f>'Trimestre contra Trimestre Ant.'!I67/100</f>
        <v>-9.697357001771878E-3</v>
      </c>
      <c r="R66" s="40">
        <f>'Trimestre contra Trimestre Ant.'!J67/100</f>
        <v>7.0414040842718961E-3</v>
      </c>
      <c r="S66" s="40">
        <f>'Trimestre contra Trimestre Ant.'!K67/100</f>
        <v>1.725897122321407E-2</v>
      </c>
      <c r="T66" s="40">
        <f>'Trimestre contra Trimestre Ant.'!L67/100</f>
        <v>7.4626748574673218E-3</v>
      </c>
      <c r="U66" s="40">
        <f>'Trimestre contra Trimestre Ant.'!M67/100</f>
        <v>4.6095342559993036E-4</v>
      </c>
      <c r="V66" s="40">
        <f>'Trimestre contra Trimestre Ant.'!N67/100</f>
        <v>-6.3134516500618076E-4</v>
      </c>
      <c r="W66" s="40">
        <f>'Trimestre contra Trimestre Ant.'!O67/100</f>
        <v>4.773413407466176E-4</v>
      </c>
      <c r="X66" s="40">
        <f>'Trimestre contra Trimestre Ant.'!P67/100</f>
        <v>-1.3988811503620191E-3</v>
      </c>
      <c r="Y66" s="40">
        <f>'Trimestre contra Trimestre Ant.'!Q67/100</f>
        <v>-2.2601688905387052E-3</v>
      </c>
    </row>
    <row r="67" spans="1:25" x14ac:dyDescent="0.3">
      <c r="A67" t="str">
        <f>'Trimestre contra Trimestre Ant.'!A68</f>
        <v>2011.IV</v>
      </c>
      <c r="B67" s="40">
        <f>'Trimestre contra Trimestre Ant.'!Q68/100</f>
        <v>9.1219893795777551E-3</v>
      </c>
      <c r="C67" s="40">
        <f>'Trimestre contra Trimestre Ant.'!R68/100</f>
        <v>5.2677076296763214E-3</v>
      </c>
      <c r="D67" s="40">
        <f>'Trimestre contra Trimestre Ant.'!S68/100</f>
        <v>-2.229365173769482E-3</v>
      </c>
      <c r="E67" s="40">
        <f>'Trimestre contra Trimestre Ant.'!T68/100</f>
        <v>1.466033756918339E-3</v>
      </c>
      <c r="F67" s="40">
        <f>'Trimestre contra Trimestre Ant.'!U68/100</f>
        <v>1.4053614453456209E-2</v>
      </c>
      <c r="G67" s="40">
        <f>'Trimestre contra Trimestre Ant.'!V68/100</f>
        <v>2.7213847009478043E-2</v>
      </c>
      <c r="H67" s="137">
        <f t="shared" si="0"/>
        <v>-1.3160232556021834E-2</v>
      </c>
      <c r="I67" t="str">
        <f>'Trimestre contra Trimestre Ant.'!A68</f>
        <v>2011.IV</v>
      </c>
      <c r="J67" s="40">
        <f>'Trimestre contra Trimestre Ant.'!B68/100</f>
        <v>5.0182894800828493E-2</v>
      </c>
      <c r="K67" s="40">
        <f>'Trimestre contra Trimestre Ant.'!C68/100</f>
        <v>1.9839240823796622E-2</v>
      </c>
      <c r="L67" s="40">
        <f>'Trimestre contra Trimestre Ant.'!D68/100</f>
        <v>-1.64791316411661E-2</v>
      </c>
      <c r="M67" s="40">
        <f>'Trimestre contra Trimestre Ant.'!E68/100</f>
        <v>-2.359345210970254E-3</v>
      </c>
      <c r="N67" s="40">
        <f>'Trimestre contra Trimestre Ant.'!F68/100</f>
        <v>1.565070306500882E-2</v>
      </c>
      <c r="O67" s="40">
        <f>'Trimestre contra Trimestre Ant.'!G68/100</f>
        <v>-2.9556116292533963E-3</v>
      </c>
      <c r="P67" s="40">
        <f>'Trimestre contra Trimestre Ant.'!H68/100</f>
        <v>5.2824486316451758E-3</v>
      </c>
      <c r="Q67" s="40">
        <f>'Trimestre contra Trimestre Ant.'!I68/100</f>
        <v>1.3523230433225564E-2</v>
      </c>
      <c r="R67" s="40">
        <f>'Trimestre contra Trimestre Ant.'!J68/100</f>
        <v>7.5394031405533468E-3</v>
      </c>
      <c r="S67" s="40">
        <f>'Trimestre contra Trimestre Ant.'!K68/100</f>
        <v>7.6821400831412756E-3</v>
      </c>
      <c r="T67" s="40">
        <f>'Trimestre contra Trimestre Ant.'!L68/100</f>
        <v>4.708846383807197E-3</v>
      </c>
      <c r="U67" s="40">
        <f>'Trimestre contra Trimestre Ant.'!M68/100</f>
        <v>-2.4243791314728647E-3</v>
      </c>
      <c r="V67" s="40">
        <f>'Trimestre contra Trimestre Ant.'!N68/100</f>
        <v>5.4892601232914284E-3</v>
      </c>
      <c r="W67" s="40">
        <f>'Trimestre contra Trimestre Ant.'!O68/100</f>
        <v>3.9384599301106604E-3</v>
      </c>
      <c r="X67" s="40">
        <f>'Trimestre contra Trimestre Ant.'!P68/100</f>
        <v>8.4349720348790846E-3</v>
      </c>
      <c r="Y67" s="40">
        <f>'Trimestre contra Trimestre Ant.'!Q68/100</f>
        <v>9.1219893795777551E-3</v>
      </c>
    </row>
    <row r="68" spans="1:25" x14ac:dyDescent="0.3">
      <c r="A68" t="str">
        <f>'Trimestre contra Trimestre Ant.'!A69</f>
        <v>2012.I</v>
      </c>
      <c r="B68" s="40">
        <f>'Trimestre contra Trimestre Ant.'!Q69/100</f>
        <v>-1.4284713555035689E-2</v>
      </c>
      <c r="C68" s="40">
        <f>'Trimestre contra Trimestre Ant.'!R69/100</f>
        <v>1.3984671612455202E-2</v>
      </c>
      <c r="D68" s="40">
        <f>'Trimestre contra Trimestre Ant.'!S69/100</f>
        <v>2.0003499563603366E-2</v>
      </c>
      <c r="E68" s="40">
        <f>'Trimestre contra Trimestre Ant.'!T69/100</f>
        <v>-4.9399513249651639E-3</v>
      </c>
      <c r="F68" s="40">
        <f>'Trimestre contra Trimestre Ant.'!U69/100</f>
        <v>-1.3884896032031246E-2</v>
      </c>
      <c r="G68" s="40">
        <f>'Trimestre contra Trimestre Ant.'!V69/100</f>
        <v>-3.8524127800866004E-2</v>
      </c>
      <c r="H68" s="137">
        <f t="shared" si="0"/>
        <v>2.4639231768834757E-2</v>
      </c>
      <c r="I68" t="str">
        <f>'Trimestre contra Trimestre Ant.'!A69</f>
        <v>2012.I</v>
      </c>
      <c r="J68" s="40">
        <f>'Trimestre contra Trimestre Ant.'!B69/100</f>
        <v>-0.19599039309082644</v>
      </c>
      <c r="K68" s="40">
        <f>'Trimestre contra Trimestre Ant.'!C69/100</f>
        <v>-9.5142142770600069E-3</v>
      </c>
      <c r="L68" s="40">
        <f>'Trimestre contra Trimestre Ant.'!D69/100</f>
        <v>5.9356608783112108E-3</v>
      </c>
      <c r="M68" s="40">
        <f>'Trimestre contra Trimestre Ant.'!E69/100</f>
        <v>1.7011504663743571E-2</v>
      </c>
      <c r="N68" s="40">
        <f>'Trimestre contra Trimestre Ant.'!F69/100</f>
        <v>1.3601119371646542E-2</v>
      </c>
      <c r="O68" s="40">
        <f>'Trimestre contra Trimestre Ant.'!G69/100</f>
        <v>2.7090394203672652E-3</v>
      </c>
      <c r="P68" s="40">
        <f>'Trimestre contra Trimestre Ant.'!H69/100</f>
        <v>-1.0910902817345969E-3</v>
      </c>
      <c r="Q68" s="40">
        <f>'Trimestre contra Trimestre Ant.'!I69/100</f>
        <v>-8.6921297284885402E-3</v>
      </c>
      <c r="R68" s="40">
        <f>'Trimestre contra Trimestre Ant.'!J69/100</f>
        <v>1.9937819845236016E-2</v>
      </c>
      <c r="S68" s="40">
        <f>'Trimestre contra Trimestre Ant.'!K69/100</f>
        <v>-3.2438424866945148E-3</v>
      </c>
      <c r="T68" s="40">
        <f>'Trimestre contra Trimestre Ant.'!L69/100</f>
        <v>1.7727103885802231E-2</v>
      </c>
      <c r="U68" s="40">
        <f>'Trimestre contra Trimestre Ant.'!M69/100</f>
        <v>1.7354414031822252E-2</v>
      </c>
      <c r="V68" s="40">
        <f>'Trimestre contra Trimestre Ant.'!N69/100</f>
        <v>-4.7850525618722273E-3</v>
      </c>
      <c r="W68" s="40">
        <f>'Trimestre contra Trimestre Ant.'!O69/100</f>
        <v>9.0887056484496576E-3</v>
      </c>
      <c r="X68" s="40">
        <f>'Trimestre contra Trimestre Ant.'!P69/100</f>
        <v>-1.6784539050399006E-2</v>
      </c>
      <c r="Y68" s="40">
        <f>'Trimestre contra Trimestre Ant.'!Q69/100</f>
        <v>-1.4284713555035689E-2</v>
      </c>
    </row>
    <row r="69" spans="1:25" x14ac:dyDescent="0.3">
      <c r="A69" t="str">
        <f>'Trimestre contra Trimestre Ant.'!A70</f>
        <v>2012.II</v>
      </c>
      <c r="B69" s="40">
        <f>'Trimestre contra Trimestre Ant.'!Q70/100</f>
        <v>1.8079582628060642E-2</v>
      </c>
      <c r="C69" s="40">
        <f>'Trimestre contra Trimestre Ant.'!R70/100</f>
        <v>7.7680255795948838E-3</v>
      </c>
      <c r="D69" s="40">
        <f>'Trimestre contra Trimestre Ant.'!S70/100</f>
        <v>5.7934094536491454E-3</v>
      </c>
      <c r="E69" s="40">
        <f>'Trimestre contra Trimestre Ant.'!T70/100</f>
        <v>1.6074219106185783E-3</v>
      </c>
      <c r="F69" s="40">
        <f>'Trimestre contra Trimestre Ant.'!U70/100</f>
        <v>-3.875586839415901E-2</v>
      </c>
      <c r="G69" s="40">
        <f>'Trimestre contra Trimestre Ant.'!V70/100</f>
        <v>2.3867524455274625E-2</v>
      </c>
      <c r="H69" s="137">
        <f t="shared" ref="H69:H125" si="1">F69-G69</f>
        <v>-6.2623392849433634E-2</v>
      </c>
      <c r="I69" t="str">
        <f>'Trimestre contra Trimestre Ant.'!A70</f>
        <v>2012.II</v>
      </c>
      <c r="J69" s="40">
        <f>'Trimestre contra Trimestre Ant.'!B70/100</f>
        <v>0.12344935558243077</v>
      </c>
      <c r="K69" s="40">
        <f>'Trimestre contra Trimestre Ant.'!C70/100</f>
        <v>-3.219955134768826E-2</v>
      </c>
      <c r="L69" s="40">
        <f>'Trimestre contra Trimestre Ant.'!D70/100</f>
        <v>-2.3379574712841467E-2</v>
      </c>
      <c r="M69" s="40">
        <f>'Trimestre contra Trimestre Ant.'!E70/100</f>
        <v>-1.813947601154331E-2</v>
      </c>
      <c r="N69" s="40">
        <f>'Trimestre contra Trimestre Ant.'!F70/100</f>
        <v>-2.5589086953759943E-2</v>
      </c>
      <c r="O69" s="40">
        <f>'Trimestre contra Trimestre Ant.'!G70/100</f>
        <v>-2.0611175495104161E-2</v>
      </c>
      <c r="P69" s="40">
        <f>'Trimestre contra Trimestre Ant.'!H70/100</f>
        <v>2.1231514687792163E-2</v>
      </c>
      <c r="Q69" s="40">
        <f>'Trimestre contra Trimestre Ant.'!I70/100</f>
        <v>1.0140271344832419E-2</v>
      </c>
      <c r="R69" s="40">
        <f>'Trimestre contra Trimestre Ant.'!J70/100</f>
        <v>1.2256921356137873E-2</v>
      </c>
      <c r="S69" s="40">
        <f>'Trimestre contra Trimestre Ant.'!K70/100</f>
        <v>-2.6669121865063872E-3</v>
      </c>
      <c r="T69" s="40">
        <f>'Trimestre contra Trimestre Ant.'!L70/100</f>
        <v>2.7189007048439962E-2</v>
      </c>
      <c r="U69" s="40">
        <f>'Trimestre contra Trimestre Ant.'!M70/100</f>
        <v>8.4062065379322259E-3</v>
      </c>
      <c r="V69" s="40">
        <f>'Trimestre contra Trimestre Ant.'!N70/100</f>
        <v>1.8952006268880162E-2</v>
      </c>
      <c r="W69" s="40">
        <f>'Trimestre contra Trimestre Ant.'!O70/100</f>
        <v>1.0501861088303865E-2</v>
      </c>
      <c r="X69" s="40">
        <f>'Trimestre contra Trimestre Ant.'!P70/100</f>
        <v>1.8070967459115517E-2</v>
      </c>
      <c r="Y69" s="40">
        <f>'Trimestre contra Trimestre Ant.'!Q70/100</f>
        <v>1.8079582628060642E-2</v>
      </c>
    </row>
    <row r="70" spans="1:25" x14ac:dyDescent="0.3">
      <c r="A70" t="str">
        <f>'Trimestre contra Trimestre Ant.'!A71</f>
        <v>2012.III</v>
      </c>
      <c r="B70" s="40">
        <f>'Trimestre contra Trimestre Ant.'!Q71/100</f>
        <v>1.7212847404192821E-2</v>
      </c>
      <c r="C70" s="40">
        <f>'Trimestre contra Trimestre Ant.'!R71/100</f>
        <v>1.2974493765005368E-2</v>
      </c>
      <c r="D70" s="40">
        <f>'Trimestre contra Trimestre Ant.'!S71/100</f>
        <v>-5.0610773395770581E-3</v>
      </c>
      <c r="E70" s="40">
        <f>'Trimestre contra Trimestre Ant.'!T71/100</f>
        <v>-8.7163122539031246E-3</v>
      </c>
      <c r="F70" s="40">
        <f>'Trimestre contra Trimestre Ant.'!U71/100</f>
        <v>2.3371696753272886E-2</v>
      </c>
      <c r="G70" s="40">
        <f>'Trimestre contra Trimestre Ant.'!V71/100</f>
        <v>-4.1495186943568803E-2</v>
      </c>
      <c r="H70" s="137">
        <f t="shared" si="1"/>
        <v>6.4866883696841682E-2</v>
      </c>
      <c r="I70" t="str">
        <f>'Trimestre contra Trimestre Ant.'!A71</f>
        <v>2012.III</v>
      </c>
      <c r="J70" s="40">
        <f>'Trimestre contra Trimestre Ant.'!B71/100</f>
        <v>0.11290149426233542</v>
      </c>
      <c r="K70" s="40">
        <f>'Trimestre contra Trimestre Ant.'!C71/100</f>
        <v>-1.5451030555907685E-2</v>
      </c>
      <c r="L70" s="40">
        <f>'Trimestre contra Trimestre Ant.'!D71/100</f>
        <v>1.8509450579459852E-2</v>
      </c>
      <c r="M70" s="40">
        <f>'Trimestre contra Trimestre Ant.'!E71/100</f>
        <v>2.7914861075803543E-2</v>
      </c>
      <c r="N70" s="40">
        <f>'Trimestre contra Trimestre Ant.'!F71/100</f>
        <v>3.0435326623975634E-2</v>
      </c>
      <c r="O70" s="40">
        <f>'Trimestre contra Trimestre Ant.'!G71/100</f>
        <v>1.5602705841325948E-2</v>
      </c>
      <c r="P70" s="40">
        <f>'Trimestre contra Trimestre Ant.'!H71/100</f>
        <v>1.5200133437248908E-2</v>
      </c>
      <c r="Q70" s="40">
        <f>'Trimestre contra Trimestre Ant.'!I71/100</f>
        <v>3.6867336852312693E-2</v>
      </c>
      <c r="R70" s="40">
        <f>'Trimestre contra Trimestre Ant.'!J71/100</f>
        <v>3.6392375908632424E-2</v>
      </c>
      <c r="S70" s="40">
        <f>'Trimestre contra Trimestre Ant.'!K71/100</f>
        <v>1.5371212098669318E-4</v>
      </c>
      <c r="T70" s="40">
        <f>'Trimestre contra Trimestre Ant.'!L71/100</f>
        <v>7.3194648583907451E-3</v>
      </c>
      <c r="U70" s="40">
        <f>'Trimestre contra Trimestre Ant.'!M71/100</f>
        <v>9.7727261542357446E-3</v>
      </c>
      <c r="V70" s="40">
        <f>'Trimestre contra Trimestre Ant.'!N71/100</f>
        <v>-7.3670595708310582E-3</v>
      </c>
      <c r="W70" s="40">
        <f>'Trimestre contra Trimestre Ant.'!O71/100</f>
        <v>9.4734734246275654E-3</v>
      </c>
      <c r="X70" s="40">
        <f>'Trimestre contra Trimestre Ant.'!P71/100</f>
        <v>1.796465381004686E-2</v>
      </c>
      <c r="Y70" s="40">
        <f>'Trimestre contra Trimestre Ant.'!Q71/100</f>
        <v>1.7212847404192821E-2</v>
      </c>
    </row>
    <row r="71" spans="1:25" x14ac:dyDescent="0.3">
      <c r="A71" t="str">
        <f>'Trimestre contra Trimestre Ant.'!A72</f>
        <v>2012.IV</v>
      </c>
      <c r="B71" s="40">
        <f>'Trimestre contra Trimestre Ant.'!Q72/100</f>
        <v>2.7895305257996661E-4</v>
      </c>
      <c r="C71" s="40">
        <f>'Trimestre contra Trimestre Ant.'!R72/100</f>
        <v>1.1078998167786569E-2</v>
      </c>
      <c r="D71" s="40">
        <f>'Trimestre contra Trimestre Ant.'!S72/100</f>
        <v>9.0038988830796196E-3</v>
      </c>
      <c r="E71" s="40">
        <f>'Trimestre contra Trimestre Ant.'!T72/100</f>
        <v>2.0035469833364239E-2</v>
      </c>
      <c r="F71" s="40">
        <f>'Trimestre contra Trimestre Ant.'!U72/100</f>
        <v>4.6387257406828475E-2</v>
      </c>
      <c r="G71" s="40">
        <f>'Trimestre contra Trimestre Ant.'!V72/100</f>
        <v>6.1494725924438498E-2</v>
      </c>
      <c r="H71" s="137">
        <f t="shared" si="1"/>
        <v>-1.5107468517610023E-2</v>
      </c>
      <c r="I71" t="str">
        <f>'Trimestre contra Trimestre Ant.'!A72</f>
        <v>2012.IV</v>
      </c>
      <c r="J71" s="40">
        <f>'Trimestre contra Trimestre Ant.'!B72/100</f>
        <v>-5.1341881294044933E-2</v>
      </c>
      <c r="K71" s="40">
        <f>'Trimestre contra Trimestre Ant.'!C72/100</f>
        <v>1.1568307964615387E-2</v>
      </c>
      <c r="L71" s="40">
        <f>'Trimestre contra Trimestre Ant.'!D72/100</f>
        <v>-2.5811398510274808E-3</v>
      </c>
      <c r="M71" s="40">
        <f>'Trimestre contra Trimestre Ant.'!E72/100</f>
        <v>-7.1444800851743206E-2</v>
      </c>
      <c r="N71" s="40">
        <f>'Trimestre contra Trimestre Ant.'!F72/100</f>
        <v>-1.5667961075011005E-2</v>
      </c>
      <c r="O71" s="40">
        <f>'Trimestre contra Trimestre Ant.'!G72/100</f>
        <v>-8.7853139934618296E-3</v>
      </c>
      <c r="P71" s="40">
        <f>'Trimestre contra Trimestre Ant.'!H72/100</f>
        <v>8.2288541155239869E-4</v>
      </c>
      <c r="Q71" s="40">
        <f>'Trimestre contra Trimestre Ant.'!I72/100</f>
        <v>-1.5131381440003144E-2</v>
      </c>
      <c r="R71" s="40">
        <f>'Trimestre contra Trimestre Ant.'!J72/100</f>
        <v>1.5630226816425452E-2</v>
      </c>
      <c r="S71" s="40">
        <f>'Trimestre contra Trimestre Ant.'!K72/100</f>
        <v>1.4630632852018044E-2</v>
      </c>
      <c r="T71" s="40">
        <f>'Trimestre contra Trimestre Ant.'!L72/100</f>
        <v>7.6866321363155965E-3</v>
      </c>
      <c r="U71" s="40">
        <f>'Trimestre contra Trimestre Ant.'!M72/100</f>
        <v>2.0289926793723767E-2</v>
      </c>
      <c r="V71" s="40">
        <f>'Trimestre contra Trimestre Ant.'!N72/100</f>
        <v>8.1654493224192493E-4</v>
      </c>
      <c r="W71" s="40">
        <f>'Trimestre contra Trimestre Ant.'!O72/100</f>
        <v>7.0833646347521206E-3</v>
      </c>
      <c r="X71" s="40">
        <f>'Trimestre contra Trimestre Ant.'!P72/100</f>
        <v>-2.478975145244533E-3</v>
      </c>
      <c r="Y71" s="40">
        <f>'Trimestre contra Trimestre Ant.'!Q72/100</f>
        <v>2.7895305257996661E-4</v>
      </c>
    </row>
    <row r="72" spans="1:25" x14ac:dyDescent="0.3">
      <c r="A72" t="str">
        <f>'Trimestre contra Trimestre Ant.'!A73</f>
        <v>2013.I</v>
      </c>
      <c r="B72" s="40">
        <f>'Trimestre contra Trimestre Ant.'!Q73/100</f>
        <v>5.3899271014565819E-3</v>
      </c>
      <c r="C72" s="40">
        <f>'Trimestre contra Trimestre Ant.'!R73/100</f>
        <v>4.9271982796974534E-3</v>
      </c>
      <c r="D72" s="40">
        <f>'Trimestre contra Trimestre Ant.'!S73/100</f>
        <v>-8.5688968899672036E-3</v>
      </c>
      <c r="E72" s="40">
        <f>'Trimestre contra Trimestre Ant.'!T73/100</f>
        <v>1.1550653612410811E-2</v>
      </c>
      <c r="F72" s="40">
        <f>'Trimestre contra Trimestre Ant.'!U73/100</f>
        <v>-4.8561286446600856E-2</v>
      </c>
      <c r="G72" s="40">
        <f>'Trimestre contra Trimestre Ant.'!V73/100</f>
        <v>3.5292478136252248E-2</v>
      </c>
      <c r="H72" s="137">
        <f t="shared" si="1"/>
        <v>-8.3853764582853096E-2</v>
      </c>
      <c r="I72" t="str">
        <f>'Trimestre contra Trimestre Ant.'!A73</f>
        <v>2013.I</v>
      </c>
      <c r="J72" s="40">
        <f>'Trimestre contra Trimestre Ant.'!B73/100</f>
        <v>8.4232832408137615E-3</v>
      </c>
      <c r="K72" s="40">
        <f>'Trimestre contra Trimestre Ant.'!C73/100</f>
        <v>-3.7283028208063507E-2</v>
      </c>
      <c r="L72" s="40">
        <f>'Trimestre contra Trimestre Ant.'!D73/100</f>
        <v>4.8556241118564714E-3</v>
      </c>
      <c r="M72" s="40">
        <f>'Trimestre contra Trimestre Ant.'!E73/100</f>
        <v>3.6833098680606691E-2</v>
      </c>
      <c r="N72" s="40">
        <f>'Trimestre contra Trimestre Ant.'!F73/100</f>
        <v>1.3946528800608649E-2</v>
      </c>
      <c r="O72" s="40">
        <f>'Trimestre contra Trimestre Ant.'!G73/100</f>
        <v>1.8078642321475158E-3</v>
      </c>
      <c r="P72" s="40">
        <f>'Trimestre contra Trimestre Ant.'!H73/100</f>
        <v>1.2104946127247551E-2</v>
      </c>
      <c r="Q72" s="40">
        <f>'Trimestre contra Trimestre Ant.'!I73/100</f>
        <v>-9.7750476469364855E-3</v>
      </c>
      <c r="R72" s="40">
        <f>'Trimestre contra Trimestre Ant.'!J73/100</f>
        <v>-1.4203201230975071E-2</v>
      </c>
      <c r="S72" s="40">
        <f>'Trimestre contra Trimestre Ant.'!K73/100</f>
        <v>-6.9795532525893655E-3</v>
      </c>
      <c r="T72" s="40">
        <f>'Trimestre contra Trimestre Ant.'!L73/100</f>
        <v>2.7499971667810819E-2</v>
      </c>
      <c r="U72" s="40">
        <f>'Trimestre contra Trimestre Ant.'!M73/100</f>
        <v>-2.074254037046086E-2</v>
      </c>
      <c r="V72" s="40">
        <f>'Trimestre contra Trimestre Ant.'!N73/100</f>
        <v>1.8775926767567563E-2</v>
      </c>
      <c r="W72" s="40">
        <f>'Trimestre contra Trimestre Ant.'!O73/100</f>
        <v>-1.8939870305545448E-5</v>
      </c>
      <c r="X72" s="40">
        <f>'Trimestre contra Trimestre Ant.'!P73/100</f>
        <v>5.9160696657571954E-3</v>
      </c>
      <c r="Y72" s="40">
        <f>'Trimestre contra Trimestre Ant.'!Q73/100</f>
        <v>5.3899271014565819E-3</v>
      </c>
    </row>
    <row r="73" spans="1:25" x14ac:dyDescent="0.3">
      <c r="A73" t="str">
        <f>'Trimestre contra Trimestre Ant.'!A74</f>
        <v>2013.II</v>
      </c>
      <c r="B73" s="40">
        <f>'Trimestre contra Trimestre Ant.'!Q74/100</f>
        <v>1.378426221442508E-2</v>
      </c>
      <c r="C73" s="40">
        <f>'Trimestre contra Trimestre Ant.'!R74/100</f>
        <v>1.3014436710507393E-2</v>
      </c>
      <c r="D73" s="40">
        <f>'Trimestre contra Trimestre Ant.'!S74/100</f>
        <v>1.5867531218427322E-2</v>
      </c>
      <c r="E73" s="40">
        <f>'Trimestre contra Trimestre Ant.'!T74/100</f>
        <v>5.9309185061690251E-2</v>
      </c>
      <c r="F73" s="40">
        <f>'Trimestre contra Trimestre Ant.'!U74/100</f>
        <v>3.2285950954683562E-2</v>
      </c>
      <c r="G73" s="40">
        <f>'Trimestre contra Trimestre Ant.'!V74/100</f>
        <v>1.261012665411454E-2</v>
      </c>
      <c r="H73" s="137">
        <f t="shared" si="1"/>
        <v>1.9675824300569023E-2</v>
      </c>
      <c r="I73" t="str">
        <f>'Trimestre contra Trimestre Ant.'!A74</f>
        <v>2013.II</v>
      </c>
      <c r="J73" s="40">
        <f>'Trimestre contra Trimestre Ant.'!B74/100</f>
        <v>3.3232737102215415E-2</v>
      </c>
      <c r="K73" s="40">
        <f>'Trimestre contra Trimestre Ant.'!C74/100</f>
        <v>-1.3781490214697101E-3</v>
      </c>
      <c r="L73" s="40">
        <f>'Trimestre contra Trimestre Ant.'!D74/100</f>
        <v>3.8758964622197301E-2</v>
      </c>
      <c r="M73" s="40">
        <f>'Trimestre contra Trimestre Ant.'!E74/100</f>
        <v>2.5957599005024479E-2</v>
      </c>
      <c r="N73" s="40">
        <f>'Trimestre contra Trimestre Ant.'!F74/100</f>
        <v>5.2510449099440137E-2</v>
      </c>
      <c r="O73" s="40">
        <f>'Trimestre contra Trimestre Ant.'!G74/100</f>
        <v>3.2323095957869086E-2</v>
      </c>
      <c r="P73" s="40">
        <f>'Trimestre contra Trimestre Ant.'!H74/100</f>
        <v>1.0603212738200085E-2</v>
      </c>
      <c r="Q73" s="40">
        <f>'Trimestre contra Trimestre Ant.'!I74/100</f>
        <v>4.5511516741054692E-2</v>
      </c>
      <c r="R73" s="40">
        <f>'Trimestre contra Trimestre Ant.'!J74/100</f>
        <v>1.9492892185163591E-2</v>
      </c>
      <c r="S73" s="40">
        <f>'Trimestre contra Trimestre Ant.'!K74/100</f>
        <v>2.6631200840768754E-2</v>
      </c>
      <c r="T73" s="40">
        <f>'Trimestre contra Trimestre Ant.'!L74/100</f>
        <v>5.6332300080275122E-3</v>
      </c>
      <c r="U73" s="40">
        <f>'Trimestre contra Trimestre Ant.'!M74/100</f>
        <v>5.2220993641194369E-3</v>
      </c>
      <c r="V73" s="40">
        <f>'Trimestre contra Trimestre Ant.'!N74/100</f>
        <v>-4.2997370482755759E-4</v>
      </c>
      <c r="W73" s="40">
        <f>'Trimestre contra Trimestre Ant.'!O74/100</f>
        <v>1.4622559647403222E-2</v>
      </c>
      <c r="X73" s="40">
        <f>'Trimestre contra Trimestre Ant.'!P74/100</f>
        <v>1.3856096967576059E-2</v>
      </c>
      <c r="Y73" s="40">
        <f>'Trimestre contra Trimestre Ant.'!Q74/100</f>
        <v>1.378426221442508E-2</v>
      </c>
    </row>
    <row r="74" spans="1:25" x14ac:dyDescent="0.3">
      <c r="A74" t="str">
        <f>'Trimestre contra Trimestre Ant.'!A75</f>
        <v>2013.III</v>
      </c>
      <c r="B74" s="40">
        <f>'Trimestre contra Trimestre Ant.'!Q75/100</f>
        <v>4.7522460738831374E-3</v>
      </c>
      <c r="C74" s="40">
        <f>'Trimestre contra Trimestre Ant.'!R75/100</f>
        <v>6.2248021800337394E-3</v>
      </c>
      <c r="D74" s="40">
        <f>'Trimestre contra Trimestre Ant.'!S75/100</f>
        <v>7.0253163112896644E-3</v>
      </c>
      <c r="E74" s="40">
        <f>'Trimestre contra Trimestre Ant.'!T75/100</f>
        <v>-1.4052917764863615E-2</v>
      </c>
      <c r="F74" s="40">
        <f>'Trimestre contra Trimestre Ant.'!U75/100</f>
        <v>-1.7709279142694601E-2</v>
      </c>
      <c r="G74" s="40">
        <f>'Trimestre contra Trimestre Ant.'!V75/100</f>
        <v>-1.754880239777501E-2</v>
      </c>
      <c r="H74" s="137">
        <f t="shared" si="1"/>
        <v>-1.6047674491959096E-4</v>
      </c>
      <c r="I74" t="str">
        <f>'Trimestre contra Trimestre Ant.'!A75</f>
        <v>2013.III</v>
      </c>
      <c r="J74" s="40">
        <f>'Trimestre contra Trimestre Ant.'!B75/100</f>
        <v>-2.9240738239129094E-3</v>
      </c>
      <c r="K74" s="40">
        <f>'Trimestre contra Trimestre Ant.'!C75/100</f>
        <v>1.6877490172572784E-2</v>
      </c>
      <c r="L74" s="40">
        <f>'Trimestre contra Trimestre Ant.'!D75/100</f>
        <v>-5.945710509183133E-3</v>
      </c>
      <c r="M74" s="40">
        <f>'Trimestre contra Trimestre Ant.'!E75/100</f>
        <v>1.3732057986306723E-2</v>
      </c>
      <c r="N74" s="40">
        <f>'Trimestre contra Trimestre Ant.'!F75/100</f>
        <v>8.55039337554242E-3</v>
      </c>
      <c r="O74" s="40">
        <f>'Trimestre contra Trimestre Ant.'!G75/100</f>
        <v>3.6025705325319901E-3</v>
      </c>
      <c r="P74" s="40">
        <f>'Trimestre contra Trimestre Ant.'!H75/100</f>
        <v>6.7006937131108835E-3</v>
      </c>
      <c r="Q74" s="40">
        <f>'Trimestre contra Trimestre Ant.'!I75/100</f>
        <v>-9.6919386763655302E-3</v>
      </c>
      <c r="R74" s="40">
        <f>'Trimestre contra Trimestre Ant.'!J75/100</f>
        <v>-7.7536576789720701E-3</v>
      </c>
      <c r="S74" s="40">
        <f>'Trimestre contra Trimestre Ant.'!K75/100</f>
        <v>-1.6411597461695182E-3</v>
      </c>
      <c r="T74" s="40">
        <f>'Trimestre contra Trimestre Ant.'!L75/100</f>
        <v>5.5005945755419727E-3</v>
      </c>
      <c r="U74" s="40">
        <f>'Trimestre contra Trimestre Ant.'!M75/100</f>
        <v>1.5760320158161534E-2</v>
      </c>
      <c r="V74" s="40">
        <f>'Trimestre contra Trimestre Ant.'!N75/100</f>
        <v>8.2861550338244605E-3</v>
      </c>
      <c r="W74" s="40">
        <f>'Trimestre contra Trimestre Ant.'!O75/100</f>
        <v>5.9258974834712763E-3</v>
      </c>
      <c r="X74" s="40">
        <f>'Trimestre contra Trimestre Ant.'!P75/100</f>
        <v>4.651786681499015E-3</v>
      </c>
      <c r="Y74" s="40">
        <f>'Trimestre contra Trimestre Ant.'!Q75/100</f>
        <v>4.7522460738831374E-3</v>
      </c>
    </row>
    <row r="75" spans="1:25" x14ac:dyDescent="0.3">
      <c r="A75" t="str">
        <f>'Trimestre contra Trimestre Ant.'!A76</f>
        <v>2013.IV</v>
      </c>
      <c r="B75" s="40">
        <f>'Trimestre contra Trimestre Ant.'!Q76/100</f>
        <v>1.5951598225010244E-3</v>
      </c>
      <c r="C75" s="40">
        <f>'Trimestre contra Trimestre Ant.'!R76/100</f>
        <v>-6.0460232350167953E-4</v>
      </c>
      <c r="D75" s="40">
        <f>'Trimestre contra Trimestre Ant.'!S76/100</f>
        <v>1.058220848023228E-2</v>
      </c>
      <c r="E75" s="40">
        <f>'Trimestre contra Trimestre Ant.'!T76/100</f>
        <v>-1.0151906832597479E-2</v>
      </c>
      <c r="F75" s="40">
        <f>'Trimestre contra Trimestre Ant.'!U76/100</f>
        <v>7.9589319676550252E-2</v>
      </c>
      <c r="G75" s="40">
        <f>'Trimestre contra Trimestre Ant.'!V76/100</f>
        <v>-2.5012511897448686E-3</v>
      </c>
      <c r="H75" s="137">
        <f t="shared" si="1"/>
        <v>8.2090570866295121E-2</v>
      </c>
      <c r="I75" t="str">
        <f>'Trimestre contra Trimestre Ant.'!A76</f>
        <v>2013.IV</v>
      </c>
      <c r="J75" s="40">
        <f>'Trimestre contra Trimestre Ant.'!B76/100</f>
        <v>1.3550898889663321E-2</v>
      </c>
      <c r="K75" s="40">
        <f>'Trimestre contra Trimestre Ant.'!C76/100</f>
        <v>1.9960954141999387E-2</v>
      </c>
      <c r="L75" s="40">
        <f>'Trimestre contra Trimestre Ant.'!D76/100</f>
        <v>-8.4493087621853036E-3</v>
      </c>
      <c r="M75" s="40">
        <f>'Trimestre contra Trimestre Ant.'!E76/100</f>
        <v>4.7640178241525888E-4</v>
      </c>
      <c r="N75" s="40">
        <f>'Trimestre contra Trimestre Ant.'!F76/100</f>
        <v>-3.9382766942742675E-2</v>
      </c>
      <c r="O75" s="40">
        <f>'Trimestre contra Trimestre Ant.'!G76/100</f>
        <v>-8.2729124868468062E-3</v>
      </c>
      <c r="P75" s="40">
        <f>'Trimestre contra Trimestre Ant.'!H76/100</f>
        <v>-1.1093941994680945E-3</v>
      </c>
      <c r="Q75" s="40">
        <f>'Trimestre contra Trimestre Ant.'!I76/100</f>
        <v>-5.101786454314694E-3</v>
      </c>
      <c r="R75" s="40">
        <f>'Trimestre contra Trimestre Ant.'!J76/100</f>
        <v>4.3500811364751257E-2</v>
      </c>
      <c r="S75" s="40">
        <f>'Trimestre contra Trimestre Ant.'!K76/100</f>
        <v>-1.6483485239957352E-2</v>
      </c>
      <c r="T75" s="40">
        <f>'Trimestre contra Trimestre Ant.'!L76/100</f>
        <v>3.4018719607948888E-3</v>
      </c>
      <c r="U75" s="40">
        <f>'Trimestre contra Trimestre Ant.'!M76/100</f>
        <v>1.2845090596798947E-2</v>
      </c>
      <c r="V75" s="40">
        <f>'Trimestre contra Trimestre Ant.'!N76/100</f>
        <v>9.7549449875122818E-4</v>
      </c>
      <c r="W75" s="40">
        <f>'Trimestre contra Trimestre Ant.'!O76/100</f>
        <v>3.1683078065816161E-3</v>
      </c>
      <c r="X75" s="40">
        <f>'Trimestre contra Trimestre Ant.'!P76/100</f>
        <v>1.7282560188929263E-3</v>
      </c>
      <c r="Y75" s="40">
        <f>'Trimestre contra Trimestre Ant.'!Q76/100</f>
        <v>1.5951598225010244E-3</v>
      </c>
    </row>
    <row r="76" spans="1:25" x14ac:dyDescent="0.3">
      <c r="A76" t="str">
        <f>'Trimestre contra Trimestre Ant.'!A77</f>
        <v>2014.I</v>
      </c>
      <c r="B76" s="40">
        <f>'Trimestre contra Trimestre Ant.'!Q77/100</f>
        <v>8.4112568388932107E-3</v>
      </c>
      <c r="C76" s="40">
        <f>'Trimestre contra Trimestre Ant.'!R77/100</f>
        <v>1.6347271352103565E-2</v>
      </c>
      <c r="D76" s="40">
        <f>'Trimestre contra Trimestre Ant.'!S77/100</f>
        <v>-1.1884027847003598E-2</v>
      </c>
      <c r="E76" s="40">
        <f>'Trimestre contra Trimestre Ant.'!T77/100</f>
        <v>3.4077394437188602E-3</v>
      </c>
      <c r="F76" s="40">
        <f>'Trimestre contra Trimestre Ant.'!U77/100</f>
        <v>-6.9068718820499697E-2</v>
      </c>
      <c r="G76" s="40">
        <f>'Trimestre contra Trimestre Ant.'!V77/100</f>
        <v>-8.9772197126369857E-4</v>
      </c>
      <c r="H76" s="137">
        <f t="shared" si="1"/>
        <v>-6.8170996849235999E-2</v>
      </c>
      <c r="I76" t="str">
        <f>'Trimestre contra Trimestre Ant.'!A77</f>
        <v>2014.I</v>
      </c>
      <c r="J76" s="40">
        <f>'Trimestre contra Trimestre Ant.'!B77/100</f>
        <v>7.1492675309645648E-3</v>
      </c>
      <c r="K76" s="40">
        <f>'Trimestre contra Trimestre Ant.'!C77/100</f>
        <v>1.6506811514572339E-2</v>
      </c>
      <c r="L76" s="40">
        <f>'Trimestre contra Trimestre Ant.'!D77/100</f>
        <v>-2.0881501333672725E-2</v>
      </c>
      <c r="M76" s="40">
        <f>'Trimestre contra Trimestre Ant.'!E77/100</f>
        <v>-6.4741541235011635E-3</v>
      </c>
      <c r="N76" s="40">
        <f>'Trimestre contra Trimestre Ant.'!F77/100</f>
        <v>5.2272184301746405E-2</v>
      </c>
      <c r="O76" s="40">
        <f>'Trimestre contra Trimestre Ant.'!G77/100</f>
        <v>2.5683167289347608E-4</v>
      </c>
      <c r="P76" s="40">
        <f>'Trimestre contra Trimestre Ant.'!H77/100</f>
        <v>2.0436570969928347E-2</v>
      </c>
      <c r="Q76" s="40">
        <f>'Trimestre contra Trimestre Ant.'!I77/100</f>
        <v>1.229879780768095E-2</v>
      </c>
      <c r="R76" s="40">
        <f>'Trimestre contra Trimestre Ant.'!J77/100</f>
        <v>8.6236985699799096E-3</v>
      </c>
      <c r="S76" s="40">
        <f>'Trimestre contra Trimestre Ant.'!K77/100</f>
        <v>5.2741778118698956E-3</v>
      </c>
      <c r="T76" s="40">
        <f>'Trimestre contra Trimestre Ant.'!L77/100</f>
        <v>6.6396593587114694E-4</v>
      </c>
      <c r="U76" s="40">
        <f>'Trimestre contra Trimestre Ant.'!M77/100</f>
        <v>3.1851103306073103E-3</v>
      </c>
      <c r="V76" s="40">
        <f>'Trimestre contra Trimestre Ant.'!N77/100</f>
        <v>-7.5007996580396252E-3</v>
      </c>
      <c r="W76" s="40">
        <f>'Trimestre contra Trimestre Ant.'!O77/100</f>
        <v>3.26143334251916E-3</v>
      </c>
      <c r="X76" s="40">
        <f>'Trimestre contra Trimestre Ant.'!P77/100</f>
        <v>7.4615837438460897E-3</v>
      </c>
      <c r="Y76" s="40">
        <f>'Trimestre contra Trimestre Ant.'!Q77/100</f>
        <v>8.4112568388932107E-3</v>
      </c>
    </row>
    <row r="77" spans="1:25" x14ac:dyDescent="0.3">
      <c r="A77" t="str">
        <f>'Trimestre contra Trimestre Ant.'!A78</f>
        <v>2014.II</v>
      </c>
      <c r="B77" s="40">
        <f>'Trimestre contra Trimestre Ant.'!Q78/100</f>
        <v>-1.4733983154869845E-2</v>
      </c>
      <c r="C77" s="40">
        <f>'Trimestre contra Trimestre Ant.'!R78/100</f>
        <v>-5.4223829939022972E-3</v>
      </c>
      <c r="D77" s="40">
        <f>'Trimestre contra Trimestre Ant.'!S78/100</f>
        <v>6.4279047420254809E-3</v>
      </c>
      <c r="E77" s="40">
        <f>'Trimestre contra Trimestre Ant.'!T78/100</f>
        <v>-4.3998502664663978E-2</v>
      </c>
      <c r="F77" s="40">
        <f>'Trimestre contra Trimestre Ant.'!U78/100</f>
        <v>-7.4342947534662418E-3</v>
      </c>
      <c r="G77" s="40">
        <f>'Trimestre contra Trimestre Ant.'!V78/100</f>
        <v>-1.7423975950330961E-2</v>
      </c>
      <c r="H77" s="137">
        <f t="shared" si="1"/>
        <v>9.9896811968647192E-3</v>
      </c>
      <c r="I77" t="str">
        <f>'Trimestre contra Trimestre Ant.'!A78</f>
        <v>2014.II</v>
      </c>
      <c r="J77" s="40">
        <f>'Trimestre contra Trimestre Ant.'!B78/100</f>
        <v>-1.736851099104697E-2</v>
      </c>
      <c r="K77" s="40">
        <f>'Trimestre contra Trimestre Ant.'!C78/100</f>
        <v>3.7199565016245328E-2</v>
      </c>
      <c r="L77" s="40">
        <f>'Trimestre contra Trimestre Ant.'!D78/100</f>
        <v>-4.2250476601087265E-2</v>
      </c>
      <c r="M77" s="40">
        <f>'Trimestre contra Trimestre Ant.'!E78/100</f>
        <v>-3.0529893797091701E-2</v>
      </c>
      <c r="N77" s="40">
        <f>'Trimestre contra Trimestre Ant.'!F78/100</f>
        <v>-4.4242233689425925E-2</v>
      </c>
      <c r="O77" s="40">
        <f>'Trimestre contra Trimestre Ant.'!G78/100</f>
        <v>-2.3728574499513377E-2</v>
      </c>
      <c r="P77" s="40">
        <f>'Trimestre contra Trimestre Ant.'!H78/100</f>
        <v>-3.2315104446499321E-2</v>
      </c>
      <c r="Q77" s="40">
        <f>'Trimestre contra Trimestre Ant.'!I78/100</f>
        <v>-8.9057373290177821E-3</v>
      </c>
      <c r="R77" s="40">
        <f>'Trimestre contra Trimestre Ant.'!J78/100</f>
        <v>1.1053092500864725E-2</v>
      </c>
      <c r="S77" s="40">
        <f>'Trimestre contra Trimestre Ant.'!K78/100</f>
        <v>-4.47491088252705E-3</v>
      </c>
      <c r="T77" s="40">
        <f>'Trimestre contra Trimestre Ant.'!L78/100</f>
        <v>-3.1451983158307106E-3</v>
      </c>
      <c r="U77" s="40">
        <f>'Trimestre contra Trimestre Ant.'!M78/100</f>
        <v>-1.3442817375429739E-3</v>
      </c>
      <c r="V77" s="40">
        <f>'Trimestre contra Trimestre Ant.'!N78/100</f>
        <v>6.1936636433095327E-3</v>
      </c>
      <c r="W77" s="40">
        <f>'Trimestre contra Trimestre Ant.'!O78/100</f>
        <v>-4.908749470077578E-3</v>
      </c>
      <c r="X77" s="40">
        <f>'Trimestre contra Trimestre Ant.'!P78/100</f>
        <v>-1.3979722402377659E-2</v>
      </c>
      <c r="Y77" s="40">
        <f>'Trimestre contra Trimestre Ant.'!Q78/100</f>
        <v>-1.4733983154869845E-2</v>
      </c>
    </row>
    <row r="78" spans="1:25" x14ac:dyDescent="0.3">
      <c r="A78" t="str">
        <f>'Trimestre contra Trimestre Ant.'!A79</f>
        <v>2014.III</v>
      </c>
      <c r="B78" s="40">
        <f>'Trimestre contra Trimestre Ant.'!Q79/100</f>
        <v>-5.9596990063615074E-4</v>
      </c>
      <c r="C78" s="40">
        <f>'Trimestre contra Trimestre Ant.'!R79/100</f>
        <v>1.0986263193353274E-3</v>
      </c>
      <c r="D78" s="40">
        <f>'Trimestre contra Trimestre Ant.'!S79/100</f>
        <v>4.2195641227131819E-3</v>
      </c>
      <c r="E78" s="40">
        <f>'Trimestre contra Trimestre Ant.'!T79/100</f>
        <v>-2.3348229219145034E-2</v>
      </c>
      <c r="F78" s="40">
        <f>'Trimestre contra Trimestre Ant.'!U79/100</f>
        <v>4.8633217552589869E-2</v>
      </c>
      <c r="G78" s="40">
        <f>'Trimestre contra Trimestre Ant.'!V79/100</f>
        <v>2.7376748612476742E-2</v>
      </c>
      <c r="H78" s="137">
        <f t="shared" si="1"/>
        <v>2.1256468940113127E-2</v>
      </c>
      <c r="I78" t="str">
        <f>'Trimestre contra Trimestre Ant.'!A79</f>
        <v>2014.III</v>
      </c>
      <c r="J78" s="40">
        <f>'Trimestre contra Trimestre Ant.'!B79/100</f>
        <v>2.1784728253306573E-2</v>
      </c>
      <c r="K78" s="40">
        <f>'Trimestre contra Trimestre Ant.'!C79/100</f>
        <v>2.37651807853414E-2</v>
      </c>
      <c r="L78" s="40">
        <f>'Trimestre contra Trimestre Ant.'!D79/100</f>
        <v>1.6506913380355481E-2</v>
      </c>
      <c r="M78" s="40">
        <f>'Trimestre contra Trimestre Ant.'!E79/100</f>
        <v>-2.0967963931626588E-2</v>
      </c>
      <c r="N78" s="40">
        <f>'Trimestre contra Trimestre Ant.'!F79/100</f>
        <v>-5.4909595882456141E-2</v>
      </c>
      <c r="O78" s="40">
        <f>'Trimestre contra Trimestre Ant.'!G79/100</f>
        <v>-5.8200053395032203E-3</v>
      </c>
      <c r="P78" s="40">
        <f>'Trimestre contra Trimestre Ant.'!H79/100</f>
        <v>7.7763258059240226E-3</v>
      </c>
      <c r="Q78" s="40">
        <f>'Trimestre contra Trimestre Ant.'!I79/100</f>
        <v>1.2999664212867579E-2</v>
      </c>
      <c r="R78" s="40">
        <f>'Trimestre contra Trimestre Ant.'!J79/100</f>
        <v>2.3318502527072127E-3</v>
      </c>
      <c r="S78" s="40">
        <f>'Trimestre contra Trimestre Ant.'!K79/100</f>
        <v>-1.8338931182211304E-3</v>
      </c>
      <c r="T78" s="40">
        <f>'Trimestre contra Trimestre Ant.'!L79/100</f>
        <v>1.0799261665996873E-3</v>
      </c>
      <c r="U78" s="40">
        <f>'Trimestre contra Trimestre Ant.'!M79/100</f>
        <v>-2.0274340959767212E-3</v>
      </c>
      <c r="V78" s="40">
        <f>'Trimestre contra Trimestre Ant.'!N79/100</f>
        <v>-2.320148433686775E-3</v>
      </c>
      <c r="W78" s="40">
        <f>'Trimestre contra Trimestre Ant.'!O79/100</f>
        <v>2.3914424764757136E-3</v>
      </c>
      <c r="X78" s="40">
        <f>'Trimestre contra Trimestre Ant.'!P79/100</f>
        <v>-4.0579773200222213E-4</v>
      </c>
      <c r="Y78" s="40">
        <f>'Trimestre contra Trimestre Ant.'!Q79/100</f>
        <v>-5.9596990063615074E-4</v>
      </c>
    </row>
    <row r="79" spans="1:25" x14ac:dyDescent="0.3">
      <c r="A79" t="str">
        <f>'Trimestre contra Trimestre Ant.'!A80</f>
        <v>2014.IV</v>
      </c>
      <c r="B79" s="40">
        <f>'Trimestre contra Trimestre Ant.'!Q80/100</f>
        <v>5.2378024174015714E-3</v>
      </c>
      <c r="C79" s="40">
        <f>'Trimestre contra Trimestre Ant.'!R80/100</f>
        <v>1.5015692764650979E-2</v>
      </c>
      <c r="D79" s="40">
        <f>'Trimestre contra Trimestre Ant.'!S80/100</f>
        <v>-8.2777685800072831E-3</v>
      </c>
      <c r="E79" s="40">
        <f>'Trimestre contra Trimestre Ant.'!T80/100</f>
        <v>-1.8539579096753522E-3</v>
      </c>
      <c r="F79" s="40">
        <f>'Trimestre contra Trimestre Ant.'!U80/100</f>
        <v>-6.9294292845420769E-2</v>
      </c>
      <c r="G79" s="40">
        <f>'Trimestre contra Trimestre Ant.'!V80/100</f>
        <v>-5.9555853921139497E-2</v>
      </c>
      <c r="H79" s="137">
        <f t="shared" si="1"/>
        <v>-9.7384389242812716E-3</v>
      </c>
      <c r="I79" t="str">
        <f>'Trimestre contra Trimestre Ant.'!A80</f>
        <v>2014.IV</v>
      </c>
      <c r="J79" s="40">
        <f>'Trimestre contra Trimestre Ant.'!B80/100</f>
        <v>2.7525141606835835E-2</v>
      </c>
      <c r="K79" s="40">
        <f>'Trimestre contra Trimestre Ant.'!C80/100</f>
        <v>3.10535896695181E-2</v>
      </c>
      <c r="L79" s="40">
        <f>'Trimestre contra Trimestre Ant.'!D80/100</f>
        <v>-1.1986694606651693E-2</v>
      </c>
      <c r="M79" s="40">
        <f>'Trimestre contra Trimestre Ant.'!E80/100</f>
        <v>2.8946403858315817E-2</v>
      </c>
      <c r="N79" s="40">
        <f>'Trimestre contra Trimestre Ant.'!F80/100</f>
        <v>1.0999167203843641E-2</v>
      </c>
      <c r="O79" s="40">
        <f>'Trimestre contra Trimestre Ant.'!G80/100</f>
        <v>7.698057872803199E-3</v>
      </c>
      <c r="P79" s="40">
        <f>'Trimestre contra Trimestre Ant.'!H80/100</f>
        <v>4.9941284979397871E-3</v>
      </c>
      <c r="Q79" s="40">
        <f>'Trimestre contra Trimestre Ant.'!I80/100</f>
        <v>2.8036640696280646E-3</v>
      </c>
      <c r="R79" s="40">
        <f>'Trimestre contra Trimestre Ant.'!J80/100</f>
        <v>3.8829162312006282E-3</v>
      </c>
      <c r="S79" s="40">
        <f>'Trimestre contra Trimestre Ant.'!K80/100</f>
        <v>-4.1558142960385069E-4</v>
      </c>
      <c r="T79" s="40">
        <f>'Trimestre contra Trimestre Ant.'!L80/100</f>
        <v>6.9601490339261662E-3</v>
      </c>
      <c r="U79" s="40">
        <f>'Trimestre contra Trimestre Ant.'!M80/100</f>
        <v>-3.4965121350154504E-3</v>
      </c>
      <c r="V79" s="40">
        <f>'Trimestre contra Trimestre Ant.'!N80/100</f>
        <v>1.1221734754223167E-3</v>
      </c>
      <c r="W79" s="40">
        <f>'Trimestre contra Trimestre Ant.'!O80/100</f>
        <v>1.0386544548479648E-3</v>
      </c>
      <c r="X79" s="40">
        <f>'Trimestre contra Trimestre Ant.'!P80/100</f>
        <v>4.185199090718017E-3</v>
      </c>
      <c r="Y79" s="40">
        <f>'Trimestre contra Trimestre Ant.'!Q80/100</f>
        <v>5.2378024174015714E-3</v>
      </c>
    </row>
    <row r="80" spans="1:25" x14ac:dyDescent="0.3">
      <c r="A80" t="str">
        <f>'Trimestre contra Trimestre Ant.'!A81</f>
        <v>2015.I</v>
      </c>
      <c r="B80" s="40">
        <f>'Trimestre contra Trimestre Ant.'!Q81/100</f>
        <v>-7.9112902814343355E-3</v>
      </c>
      <c r="C80" s="40">
        <f>'Trimestre contra Trimestre Ant.'!R81/100</f>
        <v>-1.7126412381247014E-2</v>
      </c>
      <c r="D80" s="40">
        <f>'Trimestre contra Trimestre Ant.'!S81/100</f>
        <v>-4.6445019454232073E-3</v>
      </c>
      <c r="E80" s="40">
        <f>'Trimestre contra Trimestre Ant.'!T81/100</f>
        <v>-3.0539491425668364E-2</v>
      </c>
      <c r="F80" s="40">
        <f>'Trimestre contra Trimestre Ant.'!U81/100</f>
        <v>6.2049868618657467E-2</v>
      </c>
      <c r="G80" s="40">
        <f>'Trimestre contra Trimestre Ant.'!V81/100</f>
        <v>-1.0259598097433265E-2</v>
      </c>
      <c r="H80" s="137">
        <f t="shared" si="1"/>
        <v>7.2309466716090731E-2</v>
      </c>
      <c r="I80" t="str">
        <f>'Trimestre contra Trimestre Ant.'!A81</f>
        <v>2015.I</v>
      </c>
      <c r="J80" s="40">
        <f>'Trimestre contra Trimestre Ant.'!B81/100</f>
        <v>2.2482110651731446E-2</v>
      </c>
      <c r="K80" s="40">
        <f>'Trimestre contra Trimestre Ant.'!C81/100</f>
        <v>3.2368883626114453E-2</v>
      </c>
      <c r="L80" s="40">
        <f>'Trimestre contra Trimestre Ant.'!D81/100</f>
        <v>-2.4203804684815755E-2</v>
      </c>
      <c r="M80" s="40">
        <f>'Trimestre contra Trimestre Ant.'!E81/100</f>
        <v>-2.225575884690878E-2</v>
      </c>
      <c r="N80" s="40">
        <f>'Trimestre contra Trimestre Ant.'!F81/100</f>
        <v>-1.6410055722977268E-2</v>
      </c>
      <c r="O80" s="40">
        <f>'Trimestre contra Trimestre Ant.'!G81/100</f>
        <v>-1.8320336719437558E-2</v>
      </c>
      <c r="P80" s="40">
        <f>'Trimestre contra Trimestre Ant.'!H81/100</f>
        <v>-2.1464224794033648E-2</v>
      </c>
      <c r="Q80" s="40">
        <f>'Trimestre contra Trimestre Ant.'!I81/100</f>
        <v>-2.7833665700583543E-2</v>
      </c>
      <c r="R80" s="40">
        <f>'Trimestre contra Trimestre Ant.'!J81/100</f>
        <v>1.0096087967364387E-2</v>
      </c>
      <c r="S80" s="40">
        <f>'Trimestre contra Trimestre Ant.'!K81/100</f>
        <v>-1.7089892701337428E-3</v>
      </c>
      <c r="T80" s="40">
        <f>'Trimestre contra Trimestre Ant.'!L81/100</f>
        <v>-5.9446689571419631E-3</v>
      </c>
      <c r="U80" s="40">
        <f>'Trimestre contra Trimestre Ant.'!M81/100</f>
        <v>-1.3752205060225453E-2</v>
      </c>
      <c r="V80" s="40">
        <f>'Trimestre contra Trimestre Ant.'!N81/100</f>
        <v>1.8101547841149479E-3</v>
      </c>
      <c r="W80" s="40">
        <f>'Trimestre contra Trimestre Ant.'!O81/100</f>
        <v>-1.0874819391949897E-2</v>
      </c>
      <c r="X80" s="40">
        <f>'Trimestre contra Trimestre Ant.'!P81/100</f>
        <v>-6.5441912367167898E-3</v>
      </c>
      <c r="Y80" s="40">
        <f>'Trimestre contra Trimestre Ant.'!Q81/100</f>
        <v>-7.9112902814343355E-3</v>
      </c>
    </row>
    <row r="81" spans="1:25" x14ac:dyDescent="0.3">
      <c r="A81" t="str">
        <f>'Trimestre contra Trimestre Ant.'!A82</f>
        <v>2015.II</v>
      </c>
      <c r="B81" s="40">
        <f>'Trimestre contra Trimestre Ant.'!Q82/100</f>
        <v>-2.3569871415500709E-2</v>
      </c>
      <c r="C81" s="40">
        <f>'Trimestre contra Trimestre Ant.'!R82/100</f>
        <v>-1.912549222020532E-2</v>
      </c>
      <c r="D81" s="40">
        <f>'Trimestre contra Trimestre Ant.'!S82/100</f>
        <v>-7.923354018590345E-3</v>
      </c>
      <c r="E81" s="40">
        <f>'Trimestre contra Trimestre Ant.'!T82/100</f>
        <v>-6.9533494289892417E-2</v>
      </c>
      <c r="F81" s="40">
        <f>'Trimestre contra Trimestre Ant.'!U82/100</f>
        <v>4.9498678615410796E-2</v>
      </c>
      <c r="G81" s="40">
        <f>'Trimestre contra Trimestre Ant.'!V82/100</f>
        <v>-6.1005937075905292E-2</v>
      </c>
      <c r="H81" s="137">
        <f t="shared" si="1"/>
        <v>0.11050461569131609</v>
      </c>
      <c r="I81" t="str">
        <f>'Trimestre contra Trimestre Ant.'!A82</f>
        <v>2015.II</v>
      </c>
      <c r="J81" s="40">
        <f>'Trimestre contra Trimestre Ant.'!B82/100</f>
        <v>-2.9374205484351879E-2</v>
      </c>
      <c r="K81" s="40">
        <f>'Trimestre contra Trimestre Ant.'!C82/100</f>
        <v>-2.2915989869055631E-3</v>
      </c>
      <c r="L81" s="40">
        <f>'Trimestre contra Trimestre Ant.'!D82/100</f>
        <v>-4.3352772980915999E-2</v>
      </c>
      <c r="M81" s="40">
        <f>'Trimestre contra Trimestre Ant.'!E82/100</f>
        <v>-5.684038005376757E-3</v>
      </c>
      <c r="N81" s="40">
        <f>'Trimestre contra Trimestre Ant.'!F82/100</f>
        <v>-4.7515588252458052E-2</v>
      </c>
      <c r="O81" s="40">
        <f>'Trimestre contra Trimestre Ant.'!G82/100</f>
        <v>-3.2556438550658928E-2</v>
      </c>
      <c r="P81" s="40">
        <f>'Trimestre contra Trimestre Ant.'!H82/100</f>
        <v>-4.4038973259131427E-2</v>
      </c>
      <c r="Q81" s="40">
        <f>'Trimestre contra Trimestre Ant.'!I82/100</f>
        <v>-1.94606865554946E-2</v>
      </c>
      <c r="R81" s="40">
        <f>'Trimestre contra Trimestre Ant.'!J82/100</f>
        <v>-2.3527692990348958E-2</v>
      </c>
      <c r="S81" s="40">
        <f>'Trimestre contra Trimestre Ant.'!K82/100</f>
        <v>-7.3482945138538813E-3</v>
      </c>
      <c r="T81" s="40">
        <f>'Trimestre contra Trimestre Ant.'!L82/100</f>
        <v>-5.6324181915246019E-3</v>
      </c>
      <c r="U81" s="40">
        <f>'Trimestre contra Trimestre Ant.'!M82/100</f>
        <v>-1.1772550947783733E-2</v>
      </c>
      <c r="V81" s="40">
        <f>'Trimestre contra Trimestre Ant.'!N82/100</f>
        <v>-3.9100963231735175E-3</v>
      </c>
      <c r="W81" s="40">
        <f>'Trimestre contra Trimestre Ant.'!O82/100</f>
        <v>-1.4616105524848821E-2</v>
      </c>
      <c r="X81" s="40">
        <f>'Trimestre contra Trimestre Ant.'!P82/100</f>
        <v>-2.1674295052768078E-2</v>
      </c>
      <c r="Y81" s="40">
        <f>'Trimestre contra Trimestre Ant.'!Q82/100</f>
        <v>-2.3569871415500709E-2</v>
      </c>
    </row>
    <row r="82" spans="1:25" x14ac:dyDescent="0.3">
      <c r="A82" t="str">
        <f>'Trimestre contra Trimestre Ant.'!A83</f>
        <v>2015.III</v>
      </c>
      <c r="B82" s="40">
        <f>'Trimestre contra Trimestre Ant.'!Q83/100</f>
        <v>-1.6461404202749552E-2</v>
      </c>
      <c r="C82" s="40">
        <f>'Trimestre contra Trimestre Ant.'!R83/100</f>
        <v>-1.8408685514647583E-2</v>
      </c>
      <c r="D82" s="40">
        <f>'Trimestre contra Trimestre Ant.'!S83/100</f>
        <v>1.8450579722055771E-3</v>
      </c>
      <c r="E82" s="40">
        <f>'Trimestre contra Trimestre Ant.'!T83/100</f>
        <v>-5.6042155126600823E-2</v>
      </c>
      <c r="F82" s="40">
        <f>'Trimestre contra Trimestre Ant.'!U83/100</f>
        <v>-1.4590359428403255E-2</v>
      </c>
      <c r="G82" s="40">
        <f>'Trimestre contra Trimestre Ant.'!V83/100</f>
        <v>-8.77880000980511E-2</v>
      </c>
      <c r="H82" s="137">
        <f t="shared" si="1"/>
        <v>7.3197640669647845E-2</v>
      </c>
      <c r="I82" t="str">
        <f>'Trimestre contra Trimestre Ant.'!A83</f>
        <v>2015.III</v>
      </c>
      <c r="J82" s="40">
        <f>'Trimestre contra Trimestre Ant.'!B83/100</f>
        <v>-7.608021102695095E-3</v>
      </c>
      <c r="K82" s="40">
        <f>'Trimestre contra Trimestre Ant.'!C83/100</f>
        <v>-1.4235794831111925E-2</v>
      </c>
      <c r="L82" s="40">
        <f>'Trimestre contra Trimestre Ant.'!D83/100</f>
        <v>-2.9801659159218064E-2</v>
      </c>
      <c r="M82" s="40">
        <f>'Trimestre contra Trimestre Ant.'!E83/100</f>
        <v>3.192759364732245E-2</v>
      </c>
      <c r="N82" s="40">
        <f>'Trimestre contra Trimestre Ant.'!F83/100</f>
        <v>-1.3353160173818934E-2</v>
      </c>
      <c r="O82" s="40">
        <f>'Trimestre contra Trimestre Ant.'!G83/100</f>
        <v>-1.7682895715106839E-2</v>
      </c>
      <c r="P82" s="40">
        <f>'Trimestre contra Trimestre Ant.'!H83/100</f>
        <v>-2.7520229779375294E-2</v>
      </c>
      <c r="Q82" s="40">
        <f>'Trimestre contra Trimestre Ant.'!I83/100</f>
        <v>-6.8137945232054076E-3</v>
      </c>
      <c r="R82" s="40">
        <f>'Trimestre contra Trimestre Ant.'!J83/100</f>
        <v>-9.8156676240247487E-3</v>
      </c>
      <c r="S82" s="40">
        <f>'Trimestre contra Trimestre Ant.'!K83/100</f>
        <v>-3.4966403534886226E-3</v>
      </c>
      <c r="T82" s="40">
        <f>'Trimestre contra Trimestre Ant.'!L83/100</f>
        <v>2.1233022141637914E-3</v>
      </c>
      <c r="U82" s="40">
        <f>'Trimestre contra Trimestre Ant.'!M83/100</f>
        <v>-2.3155078454875633E-2</v>
      </c>
      <c r="V82" s="40">
        <f>'Trimestre contra Trimestre Ant.'!N83/100</f>
        <v>3.6494756660998551E-3</v>
      </c>
      <c r="W82" s="40">
        <f>'Trimestre contra Trimestre Ant.'!O83/100</f>
        <v>-1.0358408852386258E-2</v>
      </c>
      <c r="X82" s="40">
        <f>'Trimestre contra Trimestre Ant.'!P83/100</f>
        <v>-1.3971552909242457E-2</v>
      </c>
      <c r="Y82" s="40">
        <f>'Trimestre contra Trimestre Ant.'!Q83/100</f>
        <v>-1.6461404202749552E-2</v>
      </c>
    </row>
    <row r="83" spans="1:25" x14ac:dyDescent="0.3">
      <c r="A83" t="str">
        <f>'Trimestre contra Trimestre Ant.'!A84</f>
        <v>2015.IV</v>
      </c>
      <c r="B83" s="40">
        <f>'Trimestre contra Trimestre Ant.'!Q84/100</f>
        <v>-7.6768225516041788E-3</v>
      </c>
      <c r="C83" s="40">
        <f>'Trimestre contra Trimestre Ant.'!R84/100</f>
        <v>-6.8722118407372745E-3</v>
      </c>
      <c r="D83" s="40">
        <f>'Trimestre contra Trimestre Ant.'!S84/100</f>
        <v>-8.6651240264088436E-3</v>
      </c>
      <c r="E83" s="40">
        <f>'Trimestre contra Trimestre Ant.'!T84/100</f>
        <v>-5.3077211920440452E-2</v>
      </c>
      <c r="F83" s="40">
        <f>'Trimestre contra Trimestre Ant.'!U84/100</f>
        <v>3.5253097382427878E-2</v>
      </c>
      <c r="G83" s="40">
        <f>'Trimestre contra Trimestre Ant.'!V84/100</f>
        <v>-5.3177614388184136E-2</v>
      </c>
      <c r="H83" s="137">
        <f t="shared" si="1"/>
        <v>8.8430711770612014E-2</v>
      </c>
      <c r="I83" t="str">
        <f>'Trimestre contra Trimestre Ant.'!A84</f>
        <v>2015.IV</v>
      </c>
      <c r="J83" s="40">
        <f>'Trimestre contra Trimestre Ant.'!B84/100</f>
        <v>2.3379351722726982E-2</v>
      </c>
      <c r="K83" s="40">
        <f>'Trimestre contra Trimestre Ant.'!C84/100</f>
        <v>-3.8403927037762298E-2</v>
      </c>
      <c r="L83" s="40">
        <f>'Trimestre contra Trimestre Ant.'!D84/100</f>
        <v>-1.8570512293544117E-2</v>
      </c>
      <c r="M83" s="40">
        <f>'Trimestre contra Trimestre Ant.'!E84/100</f>
        <v>1.6858382382985537E-2</v>
      </c>
      <c r="N83" s="40">
        <f>'Trimestre contra Trimestre Ant.'!F84/100</f>
        <v>-1.4820309156399092E-2</v>
      </c>
      <c r="O83" s="40">
        <f>'Trimestre contra Trimestre Ant.'!G84/100</f>
        <v>-1.7592501664631333E-2</v>
      </c>
      <c r="P83" s="40">
        <f>'Trimestre contra Trimestre Ant.'!H84/100</f>
        <v>-2.1354701009773214E-2</v>
      </c>
      <c r="Q83" s="40">
        <f>'Trimestre contra Trimestre Ant.'!I84/100</f>
        <v>-1.5439095839014705E-2</v>
      </c>
      <c r="R83" s="40">
        <f>'Trimestre contra Trimestre Ant.'!J84/100</f>
        <v>-1.3065366247673627E-2</v>
      </c>
      <c r="S83" s="40">
        <f>'Trimestre contra Trimestre Ant.'!K84/100</f>
        <v>-4.4195992944907614E-3</v>
      </c>
      <c r="T83" s="40">
        <f>'Trimestre contra Trimestre Ant.'!L84/100</f>
        <v>1.1601367824634057E-3</v>
      </c>
      <c r="U83" s="40">
        <f>'Trimestre contra Trimestre Ant.'!M84/100</f>
        <v>2.3079169849606895E-3</v>
      </c>
      <c r="V83" s="40">
        <f>'Trimestre contra Trimestre Ant.'!N84/100</f>
        <v>2.5929471571555229E-3</v>
      </c>
      <c r="W83" s="40">
        <f>'Trimestre contra Trimestre Ant.'!O84/100</f>
        <v>-4.5609864736807504E-3</v>
      </c>
      <c r="X83" s="40">
        <f>'Trimestre contra Trimestre Ant.'!P84/100</f>
        <v>-5.8412907932997582E-3</v>
      </c>
      <c r="Y83" s="40">
        <f>'Trimestre contra Trimestre Ant.'!Q84/100</f>
        <v>-7.6768225516041788E-3</v>
      </c>
    </row>
    <row r="84" spans="1:25" x14ac:dyDescent="0.3">
      <c r="A84" t="str">
        <f>'Trimestre contra Trimestre Ant.'!A85</f>
        <v>2016.I</v>
      </c>
      <c r="B84" s="40">
        <f>'Trimestre contra Trimestre Ant.'!Q85/100</f>
        <v>-1.4349985216731365E-2</v>
      </c>
      <c r="C84" s="40">
        <f>'Trimestre contra Trimestre Ant.'!R85/100</f>
        <v>-1.3030492925638404E-2</v>
      </c>
      <c r="D84" s="40">
        <f>'Trimestre contra Trimestre Ant.'!S85/100</f>
        <v>1.4573502353105949E-2</v>
      </c>
      <c r="E84" s="40">
        <f>'Trimestre contra Trimestre Ant.'!T85/100</f>
        <v>-2.2741950138750022E-2</v>
      </c>
      <c r="F84" s="40">
        <f>'Trimestre contra Trimestre Ant.'!U85/100</f>
        <v>5.4759070436101176E-3</v>
      </c>
      <c r="G84" s="40">
        <f>'Trimestre contra Trimestre Ant.'!V85/100</f>
        <v>-5.5749399257094989E-2</v>
      </c>
      <c r="H84" s="137">
        <f t="shared" si="1"/>
        <v>6.1225306300705107E-2</v>
      </c>
      <c r="I84" t="str">
        <f>'Trimestre contra Trimestre Ant.'!A85</f>
        <v>2016.I</v>
      </c>
      <c r="J84" s="40">
        <f>'Trimestre contra Trimestre Ant.'!B85/100</f>
        <v>-7.2482166419114757E-2</v>
      </c>
      <c r="K84" s="40">
        <f>'Trimestre contra Trimestre Ant.'!C85/100</f>
        <v>-5.5419893141704923E-3</v>
      </c>
      <c r="L84" s="40">
        <f>'Trimestre contra Trimestre Ant.'!D85/100</f>
        <v>-2.1105786769453072E-3</v>
      </c>
      <c r="M84" s="40">
        <f>'Trimestre contra Trimestre Ant.'!E85/100</f>
        <v>1.90329552785653E-2</v>
      </c>
      <c r="N84" s="40">
        <f>'Trimestre contra Trimestre Ant.'!F85/100</f>
        <v>-2.0932542907442064E-2</v>
      </c>
      <c r="O84" s="40">
        <f>'Trimestre contra Trimestre Ant.'!G85/100</f>
        <v>-3.046921663423463E-3</v>
      </c>
      <c r="P84" s="40">
        <f>'Trimestre contra Trimestre Ant.'!H85/100</f>
        <v>-2.1437509759301809E-2</v>
      </c>
      <c r="Q84" s="40">
        <f>'Trimestre contra Trimestre Ant.'!I85/100</f>
        <v>-1.9315035822309201E-2</v>
      </c>
      <c r="R84" s="40">
        <f>'Trimestre contra Trimestre Ant.'!J85/100</f>
        <v>4.8385165900870497E-3</v>
      </c>
      <c r="S84" s="40">
        <f>'Trimestre contra Trimestre Ant.'!K85/100</f>
        <v>-7.0232024595743292E-3</v>
      </c>
      <c r="T84" s="40">
        <f>'Trimestre contra Trimestre Ant.'!L85/100</f>
        <v>2.8367520236995958E-3</v>
      </c>
      <c r="U84" s="40">
        <f>'Trimestre contra Trimestre Ant.'!M85/100</f>
        <v>7.2855597456871202E-3</v>
      </c>
      <c r="V84" s="40">
        <f>'Trimestre contra Trimestre Ant.'!N85/100</f>
        <v>-9.0019055855088403E-3</v>
      </c>
      <c r="W84" s="40">
        <f>'Trimestre contra Trimestre Ant.'!O85/100</f>
        <v>-2.9477066609895353E-3</v>
      </c>
      <c r="X84" s="40">
        <f>'Trimestre contra Trimestre Ant.'!P85/100</f>
        <v>-1.4232073153138791E-2</v>
      </c>
      <c r="Y84" s="40">
        <f>'Trimestre contra Trimestre Ant.'!Q85/100</f>
        <v>-1.4349985216731365E-2</v>
      </c>
    </row>
    <row r="85" spans="1:25" x14ac:dyDescent="0.3">
      <c r="A85" t="str">
        <f>'Trimestre contra Trimestre Ant.'!A86</f>
        <v>2016.II</v>
      </c>
      <c r="B85" s="40">
        <f>'Trimestre contra Trimestre Ant.'!Q86/100</f>
        <v>2.7368591363026162E-3</v>
      </c>
      <c r="C85" s="40">
        <f>'Trimestre contra Trimestre Ant.'!R86/100</f>
        <v>-5.9431871675663661E-3</v>
      </c>
      <c r="D85" s="40">
        <f>'Trimestre contra Trimestre Ant.'!S86/100</f>
        <v>-2.8500141644443033E-3</v>
      </c>
      <c r="E85" s="40">
        <f>'Trimestre contra Trimestre Ant.'!T86/100</f>
        <v>2.4984954665802528E-2</v>
      </c>
      <c r="F85" s="40">
        <f>'Trimestre contra Trimestre Ant.'!U86/100</f>
        <v>1.6884828709051725E-3</v>
      </c>
      <c r="G85" s="40">
        <f>'Trimestre contra Trimestre Ant.'!V86/100</f>
        <v>0.10745375658182856</v>
      </c>
      <c r="H85" s="137">
        <f t="shared" si="1"/>
        <v>-0.10576527371092338</v>
      </c>
      <c r="I85" t="str">
        <f>'Trimestre contra Trimestre Ant.'!A86</f>
        <v>2016.II</v>
      </c>
      <c r="J85" s="40">
        <f>'Trimestre contra Trimestre Ant.'!B86/100</f>
        <v>6.3748253898920915E-4</v>
      </c>
      <c r="K85" s="40">
        <f>'Trimestre contra Trimestre Ant.'!C86/100</f>
        <v>6.4955281780785246E-3</v>
      </c>
      <c r="L85" s="40">
        <f>'Trimestre contra Trimestre Ant.'!D86/100</f>
        <v>5.770125910514734E-3</v>
      </c>
      <c r="M85" s="40">
        <f>'Trimestre contra Trimestre Ant.'!E86/100</f>
        <v>2.4815254561209699E-2</v>
      </c>
      <c r="N85" s="40">
        <f>'Trimestre contra Trimestre Ant.'!F86/100</f>
        <v>-3.3392413858769343E-2</v>
      </c>
      <c r="O85" s="40">
        <f>'Trimestre contra Trimestre Ant.'!G86/100</f>
        <v>-3.7287309453437611E-3</v>
      </c>
      <c r="P85" s="40">
        <f>'Trimestre contra Trimestre Ant.'!H86/100</f>
        <v>-4.6984010357420392E-3</v>
      </c>
      <c r="Q85" s="40">
        <f>'Trimestre contra Trimestre Ant.'!I86/100</f>
        <v>-7.5450916461216044E-3</v>
      </c>
      <c r="R85" s="40">
        <f>'Trimestre contra Trimestre Ant.'!J86/100</f>
        <v>-7.9969404239987885E-4</v>
      </c>
      <c r="S85" s="40">
        <f>'Trimestre contra Trimestre Ant.'!K86/100</f>
        <v>-1.6765438110624142E-2</v>
      </c>
      <c r="T85" s="40">
        <f>'Trimestre contra Trimestre Ant.'!L86/100</f>
        <v>-1.8413932300418434E-3</v>
      </c>
      <c r="U85" s="40">
        <f>'Trimestre contra Trimestre Ant.'!M86/100</f>
        <v>-6.3277770111820342E-3</v>
      </c>
      <c r="V85" s="40">
        <f>'Trimestre contra Trimestre Ant.'!N86/100</f>
        <v>1.0337174143480343E-2</v>
      </c>
      <c r="W85" s="40">
        <f>'Trimestre contra Trimestre Ant.'!O86/100</f>
        <v>-3.8295225452507076E-3</v>
      </c>
      <c r="X85" s="40">
        <f>'Trimestre contra Trimestre Ant.'!P86/100</f>
        <v>3.0765690059419981E-3</v>
      </c>
      <c r="Y85" s="40">
        <f>'Trimestre contra Trimestre Ant.'!Q86/100</f>
        <v>2.7368591363026162E-3</v>
      </c>
    </row>
    <row r="86" spans="1:25" x14ac:dyDescent="0.3">
      <c r="A86" t="str">
        <f>'Trimestre contra Trimestre Ant.'!A87</f>
        <v>2016.III</v>
      </c>
      <c r="B86" s="40">
        <f>'Trimestre contra Trimestre Ant.'!Q87/100</f>
        <v>-5.3904513265914389E-3</v>
      </c>
      <c r="C86" s="40">
        <f>'Trimestre contra Trimestre Ant.'!R87/100</f>
        <v>-3.542345159377791E-3</v>
      </c>
      <c r="D86" s="40">
        <f>'Trimestre contra Trimestre Ant.'!S87/100</f>
        <v>-3.8778732249218351E-3</v>
      </c>
      <c r="E86" s="40">
        <f>'Trimestre contra Trimestre Ant.'!T87/100</f>
        <v>-6.0617896103898235E-2</v>
      </c>
      <c r="F86" s="40">
        <f>'Trimestre contra Trimestre Ant.'!U87/100</f>
        <v>-4.9989205167250909E-2</v>
      </c>
      <c r="G86" s="40">
        <f>'Trimestre contra Trimestre Ant.'!V87/100</f>
        <v>-6.535327839685523E-2</v>
      </c>
      <c r="H86" s="137">
        <f t="shared" si="1"/>
        <v>1.5364073229604321E-2</v>
      </c>
      <c r="I86" t="str">
        <f>'Trimestre contra Trimestre Ant.'!A87</f>
        <v>2016.III</v>
      </c>
      <c r="J86" s="40">
        <f>'Trimestre contra Trimestre Ant.'!B87/100</f>
        <v>1.6580155018228071E-2</v>
      </c>
      <c r="K86" s="40">
        <f>'Trimestre contra Trimestre Ant.'!C87/100</f>
        <v>4.1956077965743077E-2</v>
      </c>
      <c r="L86" s="40">
        <f>'Trimestre contra Trimestre Ant.'!D87/100</f>
        <v>-1.4120710185370866E-2</v>
      </c>
      <c r="M86" s="40">
        <f>'Trimestre contra Trimestre Ant.'!E87/100</f>
        <v>-5.8575621102330278E-4</v>
      </c>
      <c r="N86" s="40">
        <f>'Trimestre contra Trimestre Ant.'!F87/100</f>
        <v>-3.4834632789698894E-2</v>
      </c>
      <c r="O86" s="40">
        <f>'Trimestre contra Trimestre Ant.'!G87/100</f>
        <v>-1.1678906631891861E-2</v>
      </c>
      <c r="P86" s="40">
        <f>'Trimestre contra Trimestre Ant.'!H87/100</f>
        <v>-7.4249168820472722E-3</v>
      </c>
      <c r="Q86" s="40">
        <f>'Trimestre contra Trimestre Ant.'!I87/100</f>
        <v>-2.17693085515277E-2</v>
      </c>
      <c r="R86" s="40">
        <f>'Trimestre contra Trimestre Ant.'!J87/100</f>
        <v>1.1173786347172143E-2</v>
      </c>
      <c r="S86" s="40">
        <f>'Trimestre contra Trimestre Ant.'!K87/100</f>
        <v>-1.2546107114694727E-2</v>
      </c>
      <c r="T86" s="40">
        <f>'Trimestre contra Trimestre Ant.'!L87/100</f>
        <v>-2.7871079835805057E-3</v>
      </c>
      <c r="U86" s="40">
        <f>'Trimestre contra Trimestre Ant.'!M87/100</f>
        <v>-2.5386498490246323E-3</v>
      </c>
      <c r="V86" s="40">
        <f>'Trimestre contra Trimestre Ant.'!N87/100</f>
        <v>7.4482202760073335E-5</v>
      </c>
      <c r="W86" s="40">
        <f>'Trimestre contra Trimestre Ant.'!O87/100</f>
        <v>-5.9533956338653216E-3</v>
      </c>
      <c r="X86" s="40">
        <f>'Trimestre contra Trimestre Ant.'!P87/100</f>
        <v>-4.6878201822078136E-3</v>
      </c>
      <c r="Y86" s="40">
        <f>'Trimestre contra Trimestre Ant.'!Q87/100</f>
        <v>-5.3904513265914389E-3</v>
      </c>
    </row>
    <row r="87" spans="1:25" x14ac:dyDescent="0.3">
      <c r="A87" t="str">
        <f>'Trimestre contra Trimestre Ant.'!A88</f>
        <v>2016.IV</v>
      </c>
      <c r="B87" s="40">
        <f>'Trimestre contra Trimestre Ant.'!Q88/100</f>
        <v>-1.1050523797423439E-3</v>
      </c>
      <c r="C87" s="40">
        <f>'Trimestre contra Trimestre Ant.'!R88/100</f>
        <v>-2.3992638062055871E-3</v>
      </c>
      <c r="D87" s="40">
        <f>'Trimestre contra Trimestre Ant.'!S88/100</f>
        <v>-2.2463314675267299E-3</v>
      </c>
      <c r="E87" s="40">
        <f>'Trimestre contra Trimestre Ant.'!T88/100</f>
        <v>-1.8420128398346058E-2</v>
      </c>
      <c r="F87" s="40">
        <f>'Trimestre contra Trimestre Ant.'!U88/100</f>
        <v>-2.1956102860386073E-2</v>
      </c>
      <c r="G87" s="40">
        <f>'Trimestre contra Trimestre Ant.'!V88/100</f>
        <v>3.6694029136503881E-2</v>
      </c>
      <c r="H87" s="137">
        <f t="shared" si="1"/>
        <v>-5.8650131996889954E-2</v>
      </c>
      <c r="I87" t="str">
        <f>'Trimestre contra Trimestre Ant.'!A88</f>
        <v>2016.IV</v>
      </c>
      <c r="J87" s="40">
        <f>'Trimestre contra Trimestre Ant.'!B88/100</f>
        <v>5.0044211324802079E-2</v>
      </c>
      <c r="K87" s="40">
        <f>'Trimestre contra Trimestre Ant.'!C88/100</f>
        <v>1.3596907773854694E-2</v>
      </c>
      <c r="L87" s="40">
        <f>'Trimestre contra Trimestre Ant.'!D88/100</f>
        <v>-1.281202568287565E-2</v>
      </c>
      <c r="M87" s="40">
        <f>'Trimestre contra Trimestre Ant.'!E88/100</f>
        <v>-4.1684487688204985E-3</v>
      </c>
      <c r="N87" s="40">
        <f>'Trimestre contra Trimestre Ant.'!F88/100</f>
        <v>-4.4274413257756502E-2</v>
      </c>
      <c r="O87" s="40">
        <f>'Trimestre contra Trimestre Ant.'!G88/100</f>
        <v>-1.7520028285223255E-2</v>
      </c>
      <c r="P87" s="40">
        <f>'Trimestre contra Trimestre Ant.'!H88/100</f>
        <v>-4.1283252469976883E-3</v>
      </c>
      <c r="Q87" s="40">
        <f>'Trimestre contra Trimestre Ant.'!I88/100</f>
        <v>-6.1565218413719425E-3</v>
      </c>
      <c r="R87" s="40">
        <f>'Trimestre contra Trimestre Ant.'!J88/100</f>
        <v>-3.8403918716776175E-2</v>
      </c>
      <c r="S87" s="40">
        <f>'Trimestre contra Trimestre Ant.'!K88/100</f>
        <v>-8.1439217862855351E-3</v>
      </c>
      <c r="T87" s="40">
        <f>'Trimestre contra Trimestre Ant.'!L88/100</f>
        <v>4.1017272431287388E-4</v>
      </c>
      <c r="U87" s="40">
        <f>'Trimestre contra Trimestre Ant.'!M88/100</f>
        <v>-7.5762833626051851E-3</v>
      </c>
      <c r="V87" s="40">
        <f>'Trimestre contra Trimestre Ant.'!N88/100</f>
        <v>-5.0075732950387586E-3</v>
      </c>
      <c r="W87" s="40">
        <f>'Trimestre contra Trimestre Ant.'!O88/100</f>
        <v>-5.615898951801146E-3</v>
      </c>
      <c r="X87" s="40">
        <f>'Trimestre contra Trimestre Ant.'!P88/100</f>
        <v>-1.5635148201069704E-3</v>
      </c>
      <c r="Y87" s="40">
        <f>'Trimestre contra Trimestre Ant.'!Q88/100</f>
        <v>-1.1050523797423439E-3</v>
      </c>
    </row>
    <row r="88" spans="1:25" x14ac:dyDescent="0.3">
      <c r="A88" t="str">
        <f>'Trimestre contra Trimestre Ant.'!A89</f>
        <v>2017.I</v>
      </c>
      <c r="B88" s="40">
        <f>'Trimestre contra Trimestre Ant.'!Q89/100</f>
        <v>1.0310147372805778E-2</v>
      </c>
      <c r="C88" s="40">
        <f>'Trimestre contra Trimestre Ant.'!R89/100</f>
        <v>6.4294705111416217E-3</v>
      </c>
      <c r="D88" s="40">
        <f>'Trimestre contra Trimestre Ant.'!S89/100</f>
        <v>-5.9022636963285136E-3</v>
      </c>
      <c r="E88" s="40">
        <f>'Trimestre contra Trimestre Ant.'!T89/100</f>
        <v>3.6413399407031477E-3</v>
      </c>
      <c r="F88" s="40">
        <f>'Trimestre contra Trimestre Ant.'!U89/100</f>
        <v>8.8253233828709643E-2</v>
      </c>
      <c r="G88" s="40">
        <f>'Trimestre contra Trimestre Ant.'!V89/100</f>
        <v>2.9988501532634659E-2</v>
      </c>
      <c r="H88" s="137">
        <f t="shared" si="1"/>
        <v>5.8264732296074984E-2</v>
      </c>
      <c r="I88" t="str">
        <f>'Trimestre contra Trimestre Ant.'!A89</f>
        <v>2017.I</v>
      </c>
      <c r="J88" s="40">
        <f>'Trimestre contra Trimestre Ant.'!B89/100</f>
        <v>0.11892665559068494</v>
      </c>
      <c r="K88" s="40">
        <f>'Trimestre contra Trimestre Ant.'!C89/100</f>
        <v>1.8324368037810013E-2</v>
      </c>
      <c r="L88" s="40">
        <f>'Trimestre contra Trimestre Ant.'!D89/100</f>
        <v>2.0747792126177833E-2</v>
      </c>
      <c r="M88" s="40">
        <f>'Trimestre contra Trimestre Ant.'!E89/100</f>
        <v>5.9518463340955119E-3</v>
      </c>
      <c r="N88" s="40">
        <f>'Trimestre contra Trimestre Ant.'!F89/100</f>
        <v>-1.1965843011878419E-2</v>
      </c>
      <c r="O88" s="40">
        <f>'Trimestre contra Trimestre Ant.'!G89/100</f>
        <v>8.3776824414654172E-3</v>
      </c>
      <c r="P88" s="40">
        <f>'Trimestre contra Trimestre Ant.'!H89/100</f>
        <v>4.6763175946491486E-3</v>
      </c>
      <c r="Q88" s="40">
        <f>'Trimestre contra Trimestre Ant.'!I89/100</f>
        <v>1.4567727313780754E-2</v>
      </c>
      <c r="R88" s="40">
        <f>'Trimestre contra Trimestre Ant.'!J89/100</f>
        <v>4.0768727688836659E-2</v>
      </c>
      <c r="S88" s="40">
        <f>'Trimestre contra Trimestre Ant.'!K89/100</f>
        <v>-9.8885555613781317E-4</v>
      </c>
      <c r="T88" s="40">
        <f>'Trimestre contra Trimestre Ant.'!L89/100</f>
        <v>5.1551961124589596E-3</v>
      </c>
      <c r="U88" s="40">
        <f>'Trimestre contra Trimestre Ant.'!M89/100</f>
        <v>2.4480418588759267E-3</v>
      </c>
      <c r="V88" s="40">
        <f>'Trimestre contra Trimestre Ant.'!N89/100</f>
        <v>-1.3726579114102799E-3</v>
      </c>
      <c r="W88" s="40">
        <f>'Trimestre contra Trimestre Ant.'!O89/100</f>
        <v>3.2612582512174804E-3</v>
      </c>
      <c r="X88" s="40">
        <f>'Trimestre contra Trimestre Ant.'!P89/100</f>
        <v>1.0846957628796172E-2</v>
      </c>
      <c r="Y88" s="40">
        <f>'Trimestre contra Trimestre Ant.'!Q89/100</f>
        <v>1.0310147372805778E-2</v>
      </c>
    </row>
    <row r="89" spans="1:25" x14ac:dyDescent="0.3">
      <c r="A89" t="str">
        <f>'Trimestre contra Trimestre Ant.'!A90</f>
        <v>2017.II</v>
      </c>
      <c r="B89" s="40">
        <f>'Trimestre contra Trimestre Ant.'!Q90/100</f>
        <v>8.3468589356170408E-3</v>
      </c>
      <c r="C89" s="40">
        <f>'Trimestre contra Trimestre Ant.'!R90/100</f>
        <v>1.6450819710180031E-2</v>
      </c>
      <c r="D89" s="40">
        <f>'Trimestre contra Trimestre Ant.'!S90/100</f>
        <v>1.7450584025553439E-3</v>
      </c>
      <c r="E89" s="40">
        <f>'Trimestre contra Trimestre Ant.'!T90/100</f>
        <v>-6.809941600738334E-4</v>
      </c>
      <c r="F89" s="40">
        <f>'Trimestre contra Trimestre Ant.'!U90/100</f>
        <v>1.3516595122523567E-2</v>
      </c>
      <c r="G89" s="40">
        <f>'Trimestre contra Trimestre Ant.'!V90/100</f>
        <v>-8.2151101920702185E-4</v>
      </c>
      <c r="H89" s="137">
        <f t="shared" si="1"/>
        <v>1.4338106141730589E-2</v>
      </c>
      <c r="I89" t="str">
        <f>'Trimestre contra Trimestre Ant.'!A90</f>
        <v>2017.II</v>
      </c>
      <c r="J89" s="40">
        <f>'Trimestre contra Trimestre Ant.'!B90/100</f>
        <v>-3.2475271359193814E-2</v>
      </c>
      <c r="K89" s="40">
        <f>'Trimestre contra Trimestre Ant.'!C90/100</f>
        <v>6.7041423807214784E-3</v>
      </c>
      <c r="L89" s="40">
        <f>'Trimestre contra Trimestre Ant.'!D90/100</f>
        <v>7.5421493396043982E-3</v>
      </c>
      <c r="M89" s="40">
        <f>'Trimestre contra Trimestre Ant.'!E90/100</f>
        <v>1.3507255079403535E-3</v>
      </c>
      <c r="N89" s="40">
        <f>'Trimestre contra Trimestre Ant.'!F90/100</f>
        <v>-2.5261827184871688E-2</v>
      </c>
      <c r="O89" s="40">
        <f>'Trimestre contra Trimestre Ant.'!G90/100</f>
        <v>4.4761269327928677E-3</v>
      </c>
      <c r="P89" s="40">
        <f>'Trimestre contra Trimestre Ant.'!H90/100</f>
        <v>2.6418578915008872E-2</v>
      </c>
      <c r="Q89" s="40">
        <f>'Trimestre contra Trimestre Ant.'!I90/100</f>
        <v>1.4300648904357782E-2</v>
      </c>
      <c r="R89" s="40">
        <f>'Trimestre contra Trimestre Ant.'!J90/100</f>
        <v>-7.3504691304928649E-3</v>
      </c>
      <c r="S89" s="40">
        <f>'Trimestre contra Trimestre Ant.'!K90/100</f>
        <v>7.2372869923937877E-3</v>
      </c>
      <c r="T89" s="40">
        <f>'Trimestre contra Trimestre Ant.'!L90/100</f>
        <v>7.6962673012275218E-3</v>
      </c>
      <c r="U89" s="40">
        <f>'Trimestre contra Trimestre Ant.'!M90/100</f>
        <v>1.374268964126979E-2</v>
      </c>
      <c r="V89" s="40">
        <f>'Trimestre contra Trimestre Ant.'!N90/100</f>
        <v>6.5078627963572888E-3</v>
      </c>
      <c r="W89" s="40">
        <f>'Trimestre contra Trimestre Ant.'!O90/100</f>
        <v>1.1370337058753455E-2</v>
      </c>
      <c r="X89" s="40">
        <f>'Trimestre contra Trimestre Ant.'!P90/100</f>
        <v>7.0556879863792332E-3</v>
      </c>
      <c r="Y89" s="40">
        <f>'Trimestre contra Trimestre Ant.'!Q90/100</f>
        <v>8.3468589356170408E-3</v>
      </c>
    </row>
    <row r="90" spans="1:25" x14ac:dyDescent="0.3">
      <c r="A90" t="str">
        <f>'Trimestre contra Trimestre Ant.'!A91</f>
        <v>2017.III</v>
      </c>
      <c r="B90" s="40">
        <f>'Trimestre contra Trimestre Ant.'!Q91/100</f>
        <v>2.2476074675492619E-3</v>
      </c>
      <c r="C90" s="40">
        <f>'Trimestre contra Trimestre Ant.'!R91/100</f>
        <v>9.7453053919103194E-3</v>
      </c>
      <c r="D90" s="40">
        <f>'Trimestre contra Trimestre Ant.'!S91/100</f>
        <v>-1.0325059187656915E-3</v>
      </c>
      <c r="E90" s="40">
        <f>'Trimestre contra Trimestre Ant.'!T91/100</f>
        <v>4.0391493960798552E-3</v>
      </c>
      <c r="F90" s="40">
        <f>'Trimestre contra Trimestre Ant.'!U91/100</f>
        <v>1.6421279031709535E-2</v>
      </c>
      <c r="G90" s="40">
        <f>'Trimestre contra Trimestre Ant.'!V91/100</f>
        <v>2.4100203801374009E-2</v>
      </c>
      <c r="H90" s="137">
        <f t="shared" si="1"/>
        <v>-7.6789247696644747E-3</v>
      </c>
      <c r="I90" t="str">
        <f>'Trimestre contra Trimestre Ant.'!A91</f>
        <v>2017.III</v>
      </c>
      <c r="J90" s="40">
        <f>'Trimestre contra Trimestre Ant.'!B91/100</f>
        <v>-2.236681001587959E-2</v>
      </c>
      <c r="K90" s="40">
        <f>'Trimestre contra Trimestre Ant.'!C91/100</f>
        <v>-1.1542107744080377E-2</v>
      </c>
      <c r="L90" s="40">
        <f>'Trimestre contra Trimestre Ant.'!D91/100</f>
        <v>1.562019486747146E-2</v>
      </c>
      <c r="M90" s="40">
        <f>'Trimestre contra Trimestre Ant.'!E91/100</f>
        <v>-3.2448614221980421E-4</v>
      </c>
      <c r="N90" s="40">
        <f>'Trimestre contra Trimestre Ant.'!F91/100</f>
        <v>-1.9968015410509521E-2</v>
      </c>
      <c r="O90" s="40">
        <f>'Trimestre contra Trimestre Ant.'!G91/100</f>
        <v>9.2486125392898799E-4</v>
      </c>
      <c r="P90" s="40">
        <f>'Trimestre contra Trimestre Ant.'!H91/100</f>
        <v>1.3101658091151158E-2</v>
      </c>
      <c r="Q90" s="40">
        <f>'Trimestre contra Trimestre Ant.'!I91/100</f>
        <v>4.6769772502692764E-3</v>
      </c>
      <c r="R90" s="40">
        <f>'Trimestre contra Trimestre Ant.'!J91/100</f>
        <v>3.7390617758963351E-3</v>
      </c>
      <c r="S90" s="40">
        <f>'Trimestre contra Trimestre Ant.'!K91/100</f>
        <v>-4.1815842688520677E-3</v>
      </c>
      <c r="T90" s="40">
        <f>'Trimestre contra Trimestre Ant.'!L91/100</f>
        <v>5.3589660059913946E-3</v>
      </c>
      <c r="U90" s="40">
        <f>'Trimestre contra Trimestre Ant.'!M91/100</f>
        <v>6.1483729493347905E-3</v>
      </c>
      <c r="V90" s="40">
        <f>'Trimestre contra Trimestre Ant.'!N91/100</f>
        <v>3.5072027363522995E-3</v>
      </c>
      <c r="W90" s="40">
        <f>'Trimestre contra Trimestre Ant.'!O91/100</f>
        <v>5.2288162394336091E-3</v>
      </c>
      <c r="X90" s="40">
        <f>'Trimestre contra Trimestre Ant.'!P91/100</f>
        <v>1.6555999494394236E-3</v>
      </c>
      <c r="Y90" s="40">
        <f>'Trimestre contra Trimestre Ant.'!Q91/100</f>
        <v>2.2476074675492619E-3</v>
      </c>
    </row>
    <row r="91" spans="1:25" x14ac:dyDescent="0.3">
      <c r="A91" t="str">
        <f>'Trimestre contra Trimestre Ant.'!A92</f>
        <v>2017.IV</v>
      </c>
      <c r="B91" s="40">
        <f>'Trimestre contra Trimestre Ant.'!Q92/100</f>
        <v>5.4186907889137714E-3</v>
      </c>
      <c r="C91" s="40">
        <f>'Trimestre contra Trimestre Ant.'!R92/100</f>
        <v>3.0479736676014557E-3</v>
      </c>
      <c r="D91" s="40">
        <f>'Trimestre contra Trimestre Ant.'!S92/100</f>
        <v>1.0697424321975513E-2</v>
      </c>
      <c r="E91" s="40">
        <f>'Trimestre contra Trimestre Ant.'!T92/100</f>
        <v>3.1826794139135028E-2</v>
      </c>
      <c r="F91" s="40">
        <f>'Trimestre contra Trimestre Ant.'!U92/100</f>
        <v>-3.1987056819785087E-2</v>
      </c>
      <c r="G91" s="40">
        <f>'Trimestre contra Trimestre Ant.'!V92/100</f>
        <v>4.0048339055551274E-2</v>
      </c>
      <c r="H91" s="137">
        <f t="shared" si="1"/>
        <v>-7.2035395875336361E-2</v>
      </c>
      <c r="I91" t="str">
        <f>'Trimestre contra Trimestre Ant.'!A92</f>
        <v>2017.IV</v>
      </c>
      <c r="J91" s="40">
        <f>'Trimestre contra Trimestre Ant.'!B92/100</f>
        <v>6.7111361072882403E-3</v>
      </c>
      <c r="K91" s="40">
        <f>'Trimestre contra Trimestre Ant.'!C92/100</f>
        <v>-1.7674696974855353E-3</v>
      </c>
      <c r="L91" s="40">
        <f>'Trimestre contra Trimestre Ant.'!D92/100</f>
        <v>1.6430195173088302E-2</v>
      </c>
      <c r="M91" s="40">
        <f>'Trimestre contra Trimestre Ant.'!E92/100</f>
        <v>-2.5040781280233348E-3</v>
      </c>
      <c r="N91" s="40">
        <f>'Trimestre contra Trimestre Ant.'!F92/100</f>
        <v>1.9474877019658443E-2</v>
      </c>
      <c r="O91" s="40">
        <f>'Trimestre contra Trimestre Ant.'!G92/100</f>
        <v>1.1420980270234971E-2</v>
      </c>
      <c r="P91" s="40">
        <f>'Trimestre contra Trimestre Ant.'!H92/100</f>
        <v>8.1335968762206168E-3</v>
      </c>
      <c r="Q91" s="40">
        <f>'Trimestre contra Trimestre Ant.'!I92/100</f>
        <v>5.8597508377862262E-3</v>
      </c>
      <c r="R91" s="40">
        <f>'Trimestre contra Trimestre Ant.'!J92/100</f>
        <v>3.802938199574557E-3</v>
      </c>
      <c r="S91" s="40">
        <f>'Trimestre contra Trimestre Ant.'!K92/100</f>
        <v>1.127955549308024E-2</v>
      </c>
      <c r="T91" s="40">
        <f>'Trimestre contra Trimestre Ant.'!L92/100</f>
        <v>4.4095911565109613E-3</v>
      </c>
      <c r="U91" s="40">
        <f>'Trimestre contra Trimestre Ant.'!M92/100</f>
        <v>-3.7343575802901707E-3</v>
      </c>
      <c r="V91" s="40">
        <f>'Trimestre contra Trimestre Ant.'!N92/100</f>
        <v>-1.1424240225882398E-3</v>
      </c>
      <c r="W91" s="40">
        <f>'Trimestre contra Trimestre Ant.'!O92/100</f>
        <v>4.5075088562462895E-3</v>
      </c>
      <c r="X91" s="40">
        <f>'Trimestre contra Trimestre Ant.'!P92/100</f>
        <v>5.1686955275307422E-3</v>
      </c>
      <c r="Y91" s="40">
        <f>'Trimestre contra Trimestre Ant.'!Q92/100</f>
        <v>5.4186907889137714E-3</v>
      </c>
    </row>
    <row r="92" spans="1:25" x14ac:dyDescent="0.3">
      <c r="A92" t="str">
        <f>'Trimestre contra Trimestre Ant.'!A93</f>
        <v>2018.I</v>
      </c>
      <c r="B92" s="40">
        <f>'Trimestre contra Trimestre Ant.'!Q93/100</f>
        <v>6.1327776626456387E-3</v>
      </c>
      <c r="C92" s="40">
        <f>'Trimestre contra Trimestre Ant.'!R93/100</f>
        <v>7.5161655983360109E-3</v>
      </c>
      <c r="D92" s="40">
        <f>'Trimestre contra Trimestre Ant.'!S93/100</f>
        <v>-7.4397457707076065E-4</v>
      </c>
      <c r="E92" s="40">
        <f>'Trimestre contra Trimestre Ant.'!T93/100</f>
        <v>-1.0877283206887078E-3</v>
      </c>
      <c r="F92" s="40">
        <f>'Trimestre contra Trimestre Ant.'!U93/100</f>
        <v>4.8255437154642644E-2</v>
      </c>
      <c r="G92" s="40">
        <f>'Trimestre contra Trimestre Ant.'!V93/100</f>
        <v>2.3618842917383365E-3</v>
      </c>
      <c r="H92" s="137">
        <f t="shared" si="1"/>
        <v>4.5893552862904308E-2</v>
      </c>
      <c r="I92" t="str">
        <f>'Trimestre contra Trimestre Ant.'!A93</f>
        <v>2018.I</v>
      </c>
      <c r="J92" s="40">
        <f>'Trimestre contra Trimestre Ant.'!B93/100</f>
        <v>1.7160022881063108E-2</v>
      </c>
      <c r="K92" s="40">
        <f>'Trimestre contra Trimestre Ant.'!C93/100</f>
        <v>1.3434327853453887E-2</v>
      </c>
      <c r="L92" s="40">
        <f>'Trimestre contra Trimestre Ant.'!D93/100</f>
        <v>-3.0140309237861596E-3</v>
      </c>
      <c r="M92" s="40">
        <f>'Trimestre contra Trimestre Ant.'!E93/100</f>
        <v>3.3280126053982118E-2</v>
      </c>
      <c r="N92" s="40">
        <f>'Trimestre contra Trimestre Ant.'!F93/100</f>
        <v>-2.6131896544627664E-2</v>
      </c>
      <c r="O92" s="40">
        <f>'Trimestre contra Trimestre Ant.'!G93/100</f>
        <v>3.8541410994095138E-3</v>
      </c>
      <c r="P92" s="40">
        <f>'Trimestre contra Trimestre Ant.'!H93/100</f>
        <v>1.5058245560972683E-2</v>
      </c>
      <c r="Q92" s="40">
        <f>'Trimestre contra Trimestre Ant.'!I93/100</f>
        <v>3.9025624427502237E-3</v>
      </c>
      <c r="R92" s="40">
        <f>'Trimestre contra Trimestre Ant.'!J93/100</f>
        <v>-2.0963779113476466E-3</v>
      </c>
      <c r="S92" s="40">
        <f>'Trimestre contra Trimestre Ant.'!K93/100</f>
        <v>-3.2192029119907373E-3</v>
      </c>
      <c r="T92" s="40">
        <f>'Trimestre contra Trimestre Ant.'!L93/100</f>
        <v>1.2776046913801187E-2</v>
      </c>
      <c r="U92" s="40">
        <f>'Trimestre contra Trimestre Ant.'!M93/100</f>
        <v>1.8955164215651576E-2</v>
      </c>
      <c r="V92" s="40">
        <f>'Trimestre contra Trimestre Ant.'!N93/100</f>
        <v>5.7484702514742914E-4</v>
      </c>
      <c r="W92" s="40">
        <f>'Trimestre contra Trimestre Ant.'!O93/100</f>
        <v>5.9425250834066468E-3</v>
      </c>
      <c r="X92" s="40">
        <f>'Trimestre contra Trimestre Ant.'!P93/100</f>
        <v>6.1909805530810935E-3</v>
      </c>
      <c r="Y92" s="40">
        <f>'Trimestre contra Trimestre Ant.'!Q93/100</f>
        <v>6.1327776626456387E-3</v>
      </c>
    </row>
    <row r="93" spans="1:25" x14ac:dyDescent="0.3">
      <c r="A93" t="str">
        <f>'Trimestre contra Trimestre Ant.'!A94</f>
        <v>2018.II</v>
      </c>
      <c r="B93" s="40">
        <f>'Trimestre contra Trimestre Ant.'!Q94/100</f>
        <v>-1.1362674843174991E-3</v>
      </c>
      <c r="C93" s="40">
        <f>'Trimestre contra Trimestre Ant.'!R94/100</f>
        <v>2.3423042352492818E-3</v>
      </c>
      <c r="D93" s="40">
        <f>'Trimestre contra Trimestre Ant.'!S94/100</f>
        <v>2.4171935238914699E-3</v>
      </c>
      <c r="E93" s="40">
        <f>'Trimestre contra Trimestre Ant.'!T94/100</f>
        <v>5.9098601917733085E-3</v>
      </c>
      <c r="F93" s="40">
        <f>'Trimestre contra Trimestre Ant.'!U94/100</f>
        <v>-5.330392586568234E-2</v>
      </c>
      <c r="G93" s="40">
        <f>'Trimestre contra Trimestre Ant.'!V94/100</f>
        <v>-3.7525250139380795E-3</v>
      </c>
      <c r="H93" s="137">
        <f t="shared" si="1"/>
        <v>-4.9551400851744261E-2</v>
      </c>
      <c r="I93" t="str">
        <f>'Trimestre contra Trimestre Ant.'!A94</f>
        <v>2018.II</v>
      </c>
      <c r="J93" s="40">
        <f>'Trimestre contra Trimestre Ant.'!B94/100</f>
        <v>4.4353414318016871E-3</v>
      </c>
      <c r="K93" s="40">
        <f>'Trimestre contra Trimestre Ant.'!C94/100</f>
        <v>3.3598135738532875E-4</v>
      </c>
      <c r="L93" s="40">
        <f>'Trimestre contra Trimestre Ant.'!D94/100</f>
        <v>-1.1507343559517547E-2</v>
      </c>
      <c r="M93" s="40">
        <f>'Trimestre contra Trimestre Ant.'!E94/100</f>
        <v>-7.373784109007131E-3</v>
      </c>
      <c r="N93" s="40">
        <f>'Trimestre contra Trimestre Ant.'!F94/100</f>
        <v>-9.8426084315317297E-4</v>
      </c>
      <c r="O93" s="40">
        <f>'Trimestre contra Trimestre Ant.'!G94/100</f>
        <v>-1.2496809119531993E-2</v>
      </c>
      <c r="P93" s="40">
        <f>'Trimestre contra Trimestre Ant.'!H94/100</f>
        <v>-1.234702934104559E-2</v>
      </c>
      <c r="Q93" s="40">
        <f>'Trimestre contra Trimestre Ant.'!I94/100</f>
        <v>-8.444070216809596E-3</v>
      </c>
      <c r="R93" s="40">
        <f>'Trimestre contra Trimestre Ant.'!J94/100</f>
        <v>2.0633540972134989E-2</v>
      </c>
      <c r="S93" s="40">
        <f>'Trimestre contra Trimestre Ant.'!K94/100</f>
        <v>1.1244326779230152E-2</v>
      </c>
      <c r="T93" s="40">
        <f>'Trimestre contra Trimestre Ant.'!L94/100</f>
        <v>9.6367889531148165E-3</v>
      </c>
      <c r="U93" s="40">
        <f>'Trimestre contra Trimestre Ant.'!M94/100</f>
        <v>1.0221797878615879E-2</v>
      </c>
      <c r="V93" s="40">
        <f>'Trimestre contra Trimestre Ant.'!N94/100</f>
        <v>-2.5025947731114329E-3</v>
      </c>
      <c r="W93" s="40">
        <f>'Trimestre contra Trimestre Ant.'!O94/100</f>
        <v>5.193130984259442E-3</v>
      </c>
      <c r="X93" s="40">
        <f>'Trimestre contra Trimestre Ant.'!P94/100</f>
        <v>-4.7838830688706757E-4</v>
      </c>
      <c r="Y93" s="40">
        <f>'Trimestre contra Trimestre Ant.'!Q94/100</f>
        <v>-1.1362674843174991E-3</v>
      </c>
    </row>
    <row r="94" spans="1:25" x14ac:dyDescent="0.3">
      <c r="A94" t="str">
        <f>'Trimestre contra Trimestre Ant.'!A95</f>
        <v>2018.III</v>
      </c>
      <c r="B94" s="40">
        <f>'Trimestre contra Trimestre Ant.'!Q95/100</f>
        <v>9.5555740675676848E-3</v>
      </c>
      <c r="C94" s="40">
        <f>'Trimestre contra Trimestre Ant.'!R95/100</f>
        <v>5.6538207721061884E-3</v>
      </c>
      <c r="D94" s="40">
        <f>'Trimestre contra Trimestre Ant.'!S95/100</f>
        <v>4.1655463236212054E-3</v>
      </c>
      <c r="E94" s="40">
        <f>'Trimestre contra Trimestre Ant.'!T95/100</f>
        <v>5.2976480150846772E-2</v>
      </c>
      <c r="F94" s="40">
        <f>'Trimestre contra Trimestre Ant.'!U95/100</f>
        <v>6.9093282740736672E-2</v>
      </c>
      <c r="G94" s="40">
        <f>'Trimestre contra Trimestre Ant.'!V95/100</f>
        <v>9.1570503253247212E-2</v>
      </c>
      <c r="H94" s="137">
        <f t="shared" si="1"/>
        <v>-2.247722051251054E-2</v>
      </c>
      <c r="I94" t="str">
        <f>'Trimestre contra Trimestre Ant.'!A95</f>
        <v>2018.III</v>
      </c>
      <c r="J94" s="40">
        <f>'Trimestre contra Trimestre Ant.'!B95/100</f>
        <v>2.0756635657043443E-2</v>
      </c>
      <c r="K94" s="40">
        <f>'Trimestre contra Trimestre Ant.'!C95/100</f>
        <v>-1.3503860947063462E-2</v>
      </c>
      <c r="L94" s="40">
        <f>'Trimestre contra Trimestre Ant.'!D95/100</f>
        <v>1.7251027998944624E-2</v>
      </c>
      <c r="M94" s="40">
        <f>'Trimestre contra Trimestre Ant.'!E95/100</f>
        <v>1.7217833599485477E-3</v>
      </c>
      <c r="N94" s="40">
        <f>'Trimestre contra Trimestre Ant.'!F95/100</f>
        <v>-5.3800837255597589E-3</v>
      </c>
      <c r="O94" s="40">
        <f>'Trimestre contra Trimestre Ant.'!G95/100</f>
        <v>7.868303050972969E-3</v>
      </c>
      <c r="P94" s="40">
        <f>'Trimestre contra Trimestre Ant.'!H95/100</f>
        <v>5.8079425206307711E-3</v>
      </c>
      <c r="Q94" s="40">
        <f>'Trimestre contra Trimestre Ant.'!I95/100</f>
        <v>3.0638807080716202E-2</v>
      </c>
      <c r="R94" s="40">
        <f>'Trimestre contra Trimestre Ant.'!J95/100</f>
        <v>1.1716103669894284E-3</v>
      </c>
      <c r="S94" s="40">
        <f>'Trimestre contra Trimestre Ant.'!K95/100</f>
        <v>-2.797962062017989E-3</v>
      </c>
      <c r="T94" s="40">
        <f>'Trimestre contra Trimestre Ant.'!L95/100</f>
        <v>6.83782398605981E-3</v>
      </c>
      <c r="U94" s="40">
        <f>'Trimestre contra Trimestre Ant.'!M95/100</f>
        <v>9.7565355368787188E-3</v>
      </c>
      <c r="V94" s="40">
        <f>'Trimestre contra Trimestre Ant.'!N95/100</f>
        <v>2.3093704070131782E-3</v>
      </c>
      <c r="W94" s="40">
        <f>'Trimestre contra Trimestre Ant.'!O95/100</f>
        <v>4.6686328765048746E-3</v>
      </c>
      <c r="X94" s="40">
        <f>'Trimestre contra Trimestre Ant.'!P95/100</f>
        <v>9.4461516645651944E-3</v>
      </c>
      <c r="Y94" s="40">
        <f>'Trimestre contra Trimestre Ant.'!Q95/100</f>
        <v>9.5555740675676848E-3</v>
      </c>
    </row>
    <row r="95" spans="1:25" x14ac:dyDescent="0.3">
      <c r="A95" t="str">
        <f>'Trimestre contra Trimestre Ant.'!A96</f>
        <v>2018.IV</v>
      </c>
      <c r="B95" s="40">
        <f>'Trimestre contra Trimestre Ant.'!Q96/100</f>
        <v>-2.5081005692008107E-3</v>
      </c>
      <c r="C95" s="40">
        <f>'Trimestre contra Trimestre Ant.'!R96/100</f>
        <v>1.1077543347515206E-3</v>
      </c>
      <c r="D95" s="40">
        <f>'Trimestre contra Trimestre Ant.'!S96/100</f>
        <v>-1.3082661023932074E-2</v>
      </c>
      <c r="E95" s="40">
        <f>'Trimestre contra Trimestre Ant.'!T96/100</f>
        <v>-1.6346921272709203E-2</v>
      </c>
      <c r="F95" s="40">
        <f>'Trimestre contra Trimestre Ant.'!U96/100</f>
        <v>3.2831037443860067E-2</v>
      </c>
      <c r="G95" s="40">
        <f>'Trimestre contra Trimestre Ant.'!V96/100</f>
        <v>-5.9955989483570615E-2</v>
      </c>
      <c r="H95" s="137">
        <f t="shared" si="1"/>
        <v>9.2787026927430682E-2</v>
      </c>
      <c r="I95" t="str">
        <f>'Trimestre contra Trimestre Ant.'!A96</f>
        <v>2018.IV</v>
      </c>
      <c r="J95" s="40">
        <f>'Trimestre contra Trimestre Ant.'!B96/100</f>
        <v>1.7489934134961249E-2</v>
      </c>
      <c r="K95" s="40">
        <f>'Trimestre contra Trimestre Ant.'!C96/100</f>
        <v>9.2753318454559253E-3</v>
      </c>
      <c r="L95" s="40">
        <f>'Trimestre contra Trimestre Ant.'!D96/100</f>
        <v>-1.9066822973581976E-2</v>
      </c>
      <c r="M95" s="40">
        <f>'Trimestre contra Trimestre Ant.'!E96/100</f>
        <v>3.8236516782973462E-2</v>
      </c>
      <c r="N95" s="40">
        <f>'Trimestre contra Trimestre Ant.'!F96/100</f>
        <v>6.68989469398662E-3</v>
      </c>
      <c r="O95" s="40">
        <f>'Trimestre contra Trimestre Ant.'!G96/100</f>
        <v>-4.8725310734660798E-3</v>
      </c>
      <c r="P95" s="40">
        <f>'Trimestre contra Trimestre Ant.'!H96/100</f>
        <v>-4.0729392303291423E-3</v>
      </c>
      <c r="Q95" s="40">
        <f>'Trimestre contra Trimestre Ant.'!I96/100</f>
        <v>-1.1311728323563308E-2</v>
      </c>
      <c r="R95" s="40">
        <f>'Trimestre contra Trimestre Ant.'!J96/100</f>
        <v>3.5702302096785044E-3</v>
      </c>
      <c r="S95" s="40">
        <f>'Trimestre contra Trimestre Ant.'!K96/100</f>
        <v>-7.0738277370583358E-3</v>
      </c>
      <c r="T95" s="40">
        <f>'Trimestre contra Trimestre Ant.'!L96/100</f>
        <v>9.4363836116142519E-3</v>
      </c>
      <c r="U95" s="40">
        <f>'Trimestre contra Trimestre Ant.'!M96/100</f>
        <v>-3.0184136019998364E-3</v>
      </c>
      <c r="V95" s="40">
        <f>'Trimestre contra Trimestre Ant.'!N96/100</f>
        <v>-8.0811464849432912E-3</v>
      </c>
      <c r="W95" s="40">
        <f>'Trimestre contra Trimestre Ant.'!O96/100</f>
        <v>-1.2753793550256409E-3</v>
      </c>
      <c r="X95" s="40">
        <f>'Trimestre contra Trimestre Ant.'!P96/100</f>
        <v>-1.738770780795873E-3</v>
      </c>
      <c r="Y95" s="40">
        <f>'Trimestre contra Trimestre Ant.'!Q96/100</f>
        <v>-2.5081005692008107E-3</v>
      </c>
    </row>
    <row r="96" spans="1:25" x14ac:dyDescent="0.3">
      <c r="A96" t="str">
        <f>'Trimestre contra Trimestre Ant.'!A97</f>
        <v>2019.I</v>
      </c>
      <c r="B96" s="40">
        <f>'Trimestre contra Trimestre Ant.'!Q97/100</f>
        <v>2.9746032463615624E-3</v>
      </c>
      <c r="C96" s="40">
        <f>'Trimestre contra Trimestre Ant.'!R97/100</f>
        <v>1.419288495283344E-2</v>
      </c>
      <c r="D96" s="40">
        <f>'Trimestre contra Trimestre Ant.'!S97/100</f>
        <v>4.0878415504512766E-3</v>
      </c>
      <c r="E96" s="40">
        <f>'Trimestre contra Trimestre Ant.'!T97/100</f>
        <v>-1.2065659049952715E-2</v>
      </c>
      <c r="F96" s="40">
        <f>'Trimestre contra Trimestre Ant.'!U97/100</f>
        <v>-4.5896476962639203E-2</v>
      </c>
      <c r="G96" s="40">
        <f>'Trimestre contra Trimestre Ant.'!V97/100</f>
        <v>-3.5207446478703219E-2</v>
      </c>
      <c r="H96" s="137">
        <f t="shared" si="1"/>
        <v>-1.0689030483935984E-2</v>
      </c>
      <c r="I96" t="str">
        <f>'Trimestre contra Trimestre Ant.'!A97</f>
        <v>2019.I</v>
      </c>
      <c r="J96" s="40">
        <f>'Trimestre contra Trimestre Ant.'!B97/100</f>
        <v>-4.3207691033912088E-2</v>
      </c>
      <c r="K96" s="40">
        <f>'Trimestre contra Trimestre Ant.'!C97/100</f>
        <v>-0.10013545507093491</v>
      </c>
      <c r="L96" s="40">
        <f>'Trimestre contra Trimestre Ant.'!D97/100</f>
        <v>1.8481153269032102E-3</v>
      </c>
      <c r="M96" s="40">
        <f>'Trimestre contra Trimestre Ant.'!E97/100</f>
        <v>7.6320090375032734E-3</v>
      </c>
      <c r="N96" s="40">
        <f>'Trimestre contra Trimestre Ant.'!F97/100</f>
        <v>-1.4369714485365725E-2</v>
      </c>
      <c r="O96" s="40">
        <f>'Trimestre contra Trimestre Ant.'!G97/100</f>
        <v>-9.6373135242618924E-3</v>
      </c>
      <c r="P96" s="40">
        <f>'Trimestre contra Trimestre Ant.'!H97/100</f>
        <v>7.163932934221906E-3</v>
      </c>
      <c r="Q96" s="40">
        <f>'Trimestre contra Trimestre Ant.'!I97/100</f>
        <v>1.2497220912766061E-4</v>
      </c>
      <c r="R96" s="40">
        <f>'Trimestre contra Trimestre Ant.'!J97/100</f>
        <v>2.4397085951444408E-2</v>
      </c>
      <c r="S96" s="40">
        <f>'Trimestre contra Trimestre Ant.'!K97/100</f>
        <v>1.2012255985311748E-2</v>
      </c>
      <c r="T96" s="40">
        <f>'Trimestre contra Trimestre Ant.'!L97/100</f>
        <v>4.4118843195788404E-3</v>
      </c>
      <c r="U96" s="40">
        <f>'Trimestre contra Trimestre Ant.'!M97/100</f>
        <v>1.5571847648467863E-2</v>
      </c>
      <c r="V96" s="40">
        <f>'Trimestre contra Trimestre Ant.'!N97/100</f>
        <v>5.5837157647236069E-3</v>
      </c>
      <c r="W96" s="40">
        <f>'Trimestre contra Trimestre Ant.'!O97/100</f>
        <v>7.7443756567645572E-3</v>
      </c>
      <c r="X96" s="40">
        <f>'Trimestre contra Trimestre Ant.'!P97/100</f>
        <v>6.3569673551788775E-4</v>
      </c>
      <c r="Y96" s="40">
        <f>'Trimestre contra Trimestre Ant.'!Q97/100</f>
        <v>2.9746032463615624E-3</v>
      </c>
    </row>
    <row r="97" spans="1:25" x14ac:dyDescent="0.3">
      <c r="A97" t="str">
        <f>'Trimestre contra Trimestre Ant.'!A98</f>
        <v>2019.II</v>
      </c>
      <c r="B97" s="40">
        <f>'Trimestre contra Trimestre Ant.'!Q98/100</f>
        <v>5.7700719462272509E-3</v>
      </c>
      <c r="C97" s="40">
        <f>'Trimestre contra Trimestre Ant.'!R98/100</f>
        <v>3.9800090006738564E-3</v>
      </c>
      <c r="D97" s="40">
        <f>'Trimestre contra Trimestre Ant.'!S98/100</f>
        <v>-4.8338776494172286E-4</v>
      </c>
      <c r="E97" s="40">
        <f>'Trimestre contra Trimestre Ant.'!T98/100</f>
        <v>5.108884540751113E-2</v>
      </c>
      <c r="F97" s="40">
        <f>'Trimestre contra Trimestre Ant.'!U98/100</f>
        <v>-4.4687064433250094E-2</v>
      </c>
      <c r="G97" s="40">
        <f>'Trimestre contra Trimestre Ant.'!V98/100</f>
        <v>6.4565871163587252E-2</v>
      </c>
      <c r="H97" s="137">
        <f t="shared" si="1"/>
        <v>-0.10925293559683735</v>
      </c>
      <c r="I97" t="str">
        <f>'Trimestre contra Trimestre Ant.'!A98</f>
        <v>2019.II</v>
      </c>
      <c r="J97" s="40">
        <f>'Trimestre contra Trimestre Ant.'!B98/100</f>
        <v>1.4391435574778733E-2</v>
      </c>
      <c r="K97" s="40">
        <f>'Trimestre contra Trimestre Ant.'!C98/100</f>
        <v>-6.5873407683883833E-2</v>
      </c>
      <c r="L97" s="40">
        <f>'Trimestre contra Trimestre Ant.'!D98/100</f>
        <v>1.3537175543960833E-2</v>
      </c>
      <c r="M97" s="40">
        <f>'Trimestre contra Trimestre Ant.'!E98/100</f>
        <v>-8.2504692672068503E-3</v>
      </c>
      <c r="N97" s="40">
        <f>'Trimestre contra Trimestre Ant.'!F98/100</f>
        <v>4.1703992473467455E-2</v>
      </c>
      <c r="O97" s="40">
        <f>'Trimestre contra Trimestre Ant.'!G98/100</f>
        <v>8.0538450426617114E-3</v>
      </c>
      <c r="P97" s="40">
        <f>'Trimestre contra Trimestre Ant.'!H98/100</f>
        <v>1.0801040554778485E-2</v>
      </c>
      <c r="Q97" s="40">
        <f>'Trimestre contra Trimestre Ant.'!I98/100</f>
        <v>-3.3763435362843541E-3</v>
      </c>
      <c r="R97" s="40">
        <f>'Trimestre contra Trimestre Ant.'!J98/100</f>
        <v>8.3005824135877759E-3</v>
      </c>
      <c r="S97" s="40">
        <f>'Trimestre contra Trimestre Ant.'!K98/100</f>
        <v>-7.9455178051425213E-3</v>
      </c>
      <c r="T97" s="40">
        <f>'Trimestre contra Trimestre Ant.'!L98/100</f>
        <v>1.0429880627211618E-2</v>
      </c>
      <c r="U97" s="40">
        <f>'Trimestre contra Trimestre Ant.'!M98/100</f>
        <v>4.3830018113262259E-3</v>
      </c>
      <c r="V97" s="40">
        <f>'Trimestre contra Trimestre Ant.'!N98/100</f>
        <v>-2.7041032038847002E-3</v>
      </c>
      <c r="W97" s="40">
        <f>'Trimestre contra Trimestre Ant.'!O98/100</f>
        <v>3.1477205824150811E-3</v>
      </c>
      <c r="X97" s="40">
        <f>'Trimestre contra Trimestre Ant.'!P98/100</f>
        <v>3.7976965775616822E-3</v>
      </c>
      <c r="Y97" s="40">
        <f>'Trimestre contra Trimestre Ant.'!Q98/100</f>
        <v>5.7700719462272509E-3</v>
      </c>
    </row>
    <row r="98" spans="1:25" x14ac:dyDescent="0.3">
      <c r="A98" t="str">
        <f>'Trimestre contra Trimestre Ant.'!A99</f>
        <v>2019.III</v>
      </c>
      <c r="B98" s="40">
        <f>'Trimestre contra Trimestre Ant.'!Q99/100</f>
        <v>1.9935320198904982E-4</v>
      </c>
      <c r="C98" s="40">
        <f>'Trimestre contra Trimestre Ant.'!R99/100</f>
        <v>5.7362609957507527E-3</v>
      </c>
      <c r="D98" s="40">
        <f>'Trimestre contra Trimestre Ant.'!S99/100</f>
        <v>-2.5399849606816405E-3</v>
      </c>
      <c r="E98" s="40">
        <f>'Trimestre contra Trimestre Ant.'!T99/100</f>
        <v>2.7728526196434178E-2</v>
      </c>
      <c r="F98" s="40">
        <f>'Trimestre contra Trimestre Ant.'!U99/100</f>
        <v>7.2743710148748253E-3</v>
      </c>
      <c r="G98" s="40">
        <f>'Trimestre contra Trimestre Ant.'!V99/100</f>
        <v>4.259619604305942E-2</v>
      </c>
      <c r="H98" s="137">
        <f t="shared" si="1"/>
        <v>-3.5321825028184595E-2</v>
      </c>
      <c r="I98" t="str">
        <f>'Trimestre contra Trimestre Ant.'!A99</f>
        <v>2019.III</v>
      </c>
      <c r="J98" s="40">
        <f>'Trimestre contra Trimestre Ant.'!B99/100</f>
        <v>2.2227479350152901E-2</v>
      </c>
      <c r="K98" s="40">
        <f>'Trimestre contra Trimestre Ant.'!C99/100</f>
        <v>0.10861063916729584</v>
      </c>
      <c r="L98" s="40">
        <f>'Trimestre contra Trimestre Ant.'!D99/100</f>
        <v>-1.488200703144793E-2</v>
      </c>
      <c r="M98" s="40">
        <f>'Trimestre contra Trimestre Ant.'!E99/100</f>
        <v>-1.0141337838927234E-2</v>
      </c>
      <c r="N98" s="40">
        <f>'Trimestre contra Trimestre Ant.'!F99/100</f>
        <v>9.9763015188965021E-3</v>
      </c>
      <c r="O98" s="40">
        <f>'Trimestre contra Trimestre Ant.'!G99/100</f>
        <v>-1.2347665366603255E-3</v>
      </c>
      <c r="P98" s="40">
        <f>'Trimestre contra Trimestre Ant.'!H99/100</f>
        <v>7.5039788756394721E-3</v>
      </c>
      <c r="Q98" s="40">
        <f>'Trimestre contra Trimestre Ant.'!I99/100</f>
        <v>3.5139642150574524E-3</v>
      </c>
      <c r="R98" s="40">
        <f>'Trimestre contra Trimestre Ant.'!J99/100</f>
        <v>8.219163691352227E-3</v>
      </c>
      <c r="S98" s="40">
        <f>'Trimestre contra Trimestre Ant.'!K99/100</f>
        <v>1.2786412359723887E-2</v>
      </c>
      <c r="T98" s="40">
        <f>'Trimestre contra Trimestre Ant.'!L99/100</f>
        <v>1.5320038646060574E-4</v>
      </c>
      <c r="U98" s="40">
        <f>'Trimestre contra Trimestre Ant.'!M99/100</f>
        <v>3.5631371557109937E-4</v>
      </c>
      <c r="V98" s="40">
        <f>'Trimestre contra Trimestre Ant.'!N99/100</f>
        <v>-5.6054086054520003E-3</v>
      </c>
      <c r="W98" s="40">
        <f>'Trimestre contra Trimestre Ant.'!O99/100</f>
        <v>2.2211117801462787E-3</v>
      </c>
      <c r="X98" s="40">
        <f>'Trimestre contra Trimestre Ant.'!P99/100</f>
        <v>1.3280217530931004E-3</v>
      </c>
      <c r="Y98" s="40">
        <f>'Trimestre contra Trimestre Ant.'!Q99/100</f>
        <v>1.9935320198904982E-4</v>
      </c>
    </row>
    <row r="99" spans="1:25" x14ac:dyDescent="0.3">
      <c r="A99" t="str">
        <f>'Trimestre contra Trimestre Ant.'!A100</f>
        <v>2019.IV</v>
      </c>
      <c r="B99" s="40">
        <f>'Trimestre contra Trimestre Ant.'!Q100/100</f>
        <v>8.7938969167935532E-3</v>
      </c>
      <c r="C99" s="40">
        <f>'Trimestre contra Trimestre Ant.'!R100/100</f>
        <v>5.6840200071937019E-3</v>
      </c>
      <c r="D99" s="40">
        <f>'Trimestre contra Trimestre Ant.'!S100/100</f>
        <v>-6.2760375645742883E-4</v>
      </c>
      <c r="E99" s="40">
        <f>'Trimestre contra Trimestre Ant.'!T100/100</f>
        <v>-5.5857841241804158E-2</v>
      </c>
      <c r="F99" s="40">
        <f>'Trimestre contra Trimestre Ant.'!U100/100</f>
        <v>3.3403344507267674E-2</v>
      </c>
      <c r="G99" s="40">
        <f>'Trimestre contra Trimestre Ant.'!V100/100</f>
        <v>-5.9840840619157953E-2</v>
      </c>
      <c r="H99" s="137">
        <f t="shared" si="1"/>
        <v>9.3244185126425627E-2</v>
      </c>
      <c r="I99" t="str">
        <f>'Trimestre contra Trimestre Ant.'!A100</f>
        <v>2019.IV</v>
      </c>
      <c r="J99" s="40">
        <f>'Trimestre contra Trimestre Ant.'!B100/100</f>
        <v>1.0151515309657411E-2</v>
      </c>
      <c r="K99" s="40">
        <f>'Trimestre contra Trimestre Ant.'!C100/100</f>
        <v>2.7959768734078017E-2</v>
      </c>
      <c r="L99" s="40">
        <f>'Trimestre contra Trimestre Ant.'!D100/100</f>
        <v>8.1024993432077252E-4</v>
      </c>
      <c r="M99" s="40">
        <f>'Trimestre contra Trimestre Ant.'!E100/100</f>
        <v>7.8382984628624364E-3</v>
      </c>
      <c r="N99" s="40">
        <f>'Trimestre contra Trimestre Ant.'!F100/100</f>
        <v>-1.7856564427646604E-2</v>
      </c>
      <c r="O99" s="40">
        <f>'Trimestre contra Trimestre Ant.'!G100/100</f>
        <v>2.0673774202044637E-3</v>
      </c>
      <c r="P99" s="40">
        <f>'Trimestre contra Trimestre Ant.'!H100/100</f>
        <v>3.9773011839594474E-4</v>
      </c>
      <c r="Q99" s="40">
        <f>'Trimestre contra Trimestre Ant.'!I100/100</f>
        <v>-1.2390010980703248E-2</v>
      </c>
      <c r="R99" s="40">
        <f>'Trimestre contra Trimestre Ant.'!J100/100</f>
        <v>3.2347879869090157E-3</v>
      </c>
      <c r="S99" s="40">
        <f>'Trimestre contra Trimestre Ant.'!K100/100</f>
        <v>8.3880313502671111E-3</v>
      </c>
      <c r="T99" s="40">
        <f>'Trimestre contra Trimestre Ant.'!L100/100</f>
        <v>-4.5594216049653635E-3</v>
      </c>
      <c r="U99" s="40">
        <f>'Trimestre contra Trimestre Ant.'!M100/100</f>
        <v>1.2724474750667181E-2</v>
      </c>
      <c r="V99" s="40">
        <f>'Trimestre contra Trimestre Ant.'!N100/100</f>
        <v>2.4986624524903078E-3</v>
      </c>
      <c r="W99" s="40">
        <f>'Trimestre contra Trimestre Ant.'!O100/100</f>
        <v>4.1188425686933261E-3</v>
      </c>
      <c r="X99" s="40">
        <f>'Trimestre contra Trimestre Ant.'!P100/100</f>
        <v>9.5365423895759083E-3</v>
      </c>
      <c r="Y99" s="40">
        <f>'Trimestre contra Trimestre Ant.'!Q100/100</f>
        <v>8.7938969167935532E-3</v>
      </c>
    </row>
    <row r="100" spans="1:25" x14ac:dyDescent="0.3">
      <c r="A100" t="str">
        <f>'Trimestre contra Trimestre Ant.'!A101</f>
        <v>2020.I</v>
      </c>
      <c r="B100" s="40">
        <f>'Trimestre contra Trimestre Ant.'!Q101/100</f>
        <v>-2.289615004583978E-2</v>
      </c>
      <c r="C100" s="40">
        <f>'Trimestre contra Trimestre Ant.'!R101/100</f>
        <v>-1.0430767105522598E-2</v>
      </c>
      <c r="D100" s="40">
        <f>'Trimestre contra Trimestre Ant.'!S101/100</f>
        <v>4.1464751390427601E-3</v>
      </c>
      <c r="E100" s="40">
        <f>'Trimestre contra Trimestre Ant.'!T101/100</f>
        <v>4.8850757189961458E-2</v>
      </c>
      <c r="F100" s="40">
        <f>'Trimestre contra Trimestre Ant.'!U101/100</f>
        <v>-3.6067420833613695E-2</v>
      </c>
      <c r="G100" s="40">
        <f>'Trimestre contra Trimestre Ant.'!V101/100</f>
        <v>-4.6797117195407356E-3</v>
      </c>
      <c r="H100" s="137">
        <f t="shared" si="1"/>
        <v>-3.1387709114072959E-2</v>
      </c>
      <c r="I100" t="str">
        <f>'Trimestre contra Trimestre Ant.'!A101</f>
        <v>2020.I</v>
      </c>
      <c r="J100" s="40">
        <f>'Trimestre contra Trimestre Ant.'!B101/100</f>
        <v>1.5383319841828946E-2</v>
      </c>
      <c r="K100" s="40">
        <f>'Trimestre contra Trimestre Ant.'!C101/100</f>
        <v>-2.7529903582750648E-2</v>
      </c>
      <c r="L100" s="40">
        <f>'Trimestre contra Trimestre Ant.'!D101/100</f>
        <v>-2.0787656950679523E-2</v>
      </c>
      <c r="M100" s="40">
        <f>'Trimestre contra Trimestre Ant.'!E101/100</f>
        <v>-2.759706675779694E-2</v>
      </c>
      <c r="N100" s="40">
        <f>'Trimestre contra Trimestre Ant.'!F101/100</f>
        <v>-2.0341008502543945E-2</v>
      </c>
      <c r="O100" s="40">
        <f>'Trimestre contra Trimestre Ant.'!G101/100</f>
        <v>-1.9033675807312522E-2</v>
      </c>
      <c r="P100" s="40">
        <f>'Trimestre contra Trimestre Ant.'!H101/100</f>
        <v>-4.1525404496594032E-3</v>
      </c>
      <c r="Q100" s="40">
        <f>'Trimestre contra Trimestre Ant.'!I101/100</f>
        <v>-3.2652151628411064E-2</v>
      </c>
      <c r="R100" s="40">
        <f>'Trimestre contra Trimestre Ant.'!J101/100</f>
        <v>1.9593589416582846E-2</v>
      </c>
      <c r="S100" s="40">
        <f>'Trimestre contra Trimestre Ant.'!K101/100</f>
        <v>-7.9399046557757647E-3</v>
      </c>
      <c r="T100" s="40">
        <f>'Trimestre contra Trimestre Ant.'!L101/100</f>
        <v>1.1158067260156335E-2</v>
      </c>
      <c r="U100" s="40">
        <f>'Trimestre contra Trimestre Ant.'!M101/100</f>
        <v>-2.5035272148401178E-2</v>
      </c>
      <c r="V100" s="40">
        <f>'Trimestre contra Trimestre Ant.'!N101/100</f>
        <v>-9.4161950293765173E-3</v>
      </c>
      <c r="W100" s="40">
        <f>'Trimestre contra Trimestre Ant.'!O101/100</f>
        <v>-5.1677788278929881E-3</v>
      </c>
      <c r="X100" s="40">
        <f>'Trimestre contra Trimestre Ant.'!P101/100</f>
        <v>-2.3475052275681252E-2</v>
      </c>
      <c r="Y100" s="40">
        <f>'Trimestre contra Trimestre Ant.'!Q101/100</f>
        <v>-2.289615004583978E-2</v>
      </c>
    </row>
    <row r="101" spans="1:25" x14ac:dyDescent="0.3">
      <c r="A101" t="str">
        <f>'Trimestre contra Trimestre Ant.'!A102</f>
        <v>2020.II</v>
      </c>
      <c r="B101" s="40">
        <f>'Trimestre contra Trimestre Ant.'!Q102/100</f>
        <v>-8.880773025411394E-2</v>
      </c>
      <c r="C101" s="40">
        <f>'Trimestre contra Trimestre Ant.'!R102/100</f>
        <v>-0.11258183604930949</v>
      </c>
      <c r="D101" s="40">
        <f>'Trimestre contra Trimestre Ant.'!S102/100</f>
        <v>-8.063698448243152E-2</v>
      </c>
      <c r="E101" s="40">
        <f>'Trimestre contra Trimestre Ant.'!T102/100</f>
        <v>-0.15971602586579892</v>
      </c>
      <c r="F101" s="40">
        <f>'Trimestre contra Trimestre Ant.'!U102/100</f>
        <v>-3.4052816782305095E-3</v>
      </c>
      <c r="G101" s="40">
        <f>'Trimestre contra Trimestre Ant.'!V102/100</f>
        <v>-0.12340385481691529</v>
      </c>
      <c r="H101" s="137">
        <f t="shared" si="1"/>
        <v>0.11999857313868478</v>
      </c>
      <c r="I101" t="str">
        <f>'Trimestre contra Trimestre Ant.'!A102</f>
        <v>2020.II</v>
      </c>
      <c r="J101" s="40">
        <f>'Trimestre contra Trimestre Ant.'!B102/100</f>
        <v>5.9415156290243409E-3</v>
      </c>
      <c r="K101" s="40">
        <f>'Trimestre contra Trimestre Ant.'!C102/100</f>
        <v>-4.1542982221419722E-2</v>
      </c>
      <c r="L101" s="40">
        <f>'Trimestre contra Trimestre Ant.'!D102/100</f>
        <v>-0.18608471453373021</v>
      </c>
      <c r="M101" s="40">
        <f>'Trimestre contra Trimestre Ant.'!E102/100</f>
        <v>1.6852025712426721E-2</v>
      </c>
      <c r="N101" s="40">
        <f>'Trimestre contra Trimestre Ant.'!F102/100</f>
        <v>-6.8706540791258264E-2</v>
      </c>
      <c r="O101" s="40">
        <f>'Trimestre contra Trimestre Ant.'!G102/100</f>
        <v>-0.11563445592297805</v>
      </c>
      <c r="P101" s="40">
        <f>'Trimestre contra Trimestre Ant.'!H102/100</f>
        <v>-0.12946527908431227</v>
      </c>
      <c r="Q101" s="40">
        <f>'Trimestre contra Trimestre Ant.'!I102/100</f>
        <v>-0.19803365644885529</v>
      </c>
      <c r="R101" s="40">
        <f>'Trimestre contra Trimestre Ant.'!J102/100</f>
        <v>-4.3364633727769775E-2</v>
      </c>
      <c r="S101" s="40">
        <f>'Trimestre contra Trimestre Ant.'!K102/100</f>
        <v>3.9760860412962895E-2</v>
      </c>
      <c r="T101" s="40">
        <f>'Trimestre contra Trimestre Ant.'!L102/100</f>
        <v>2.462396194507166E-3</v>
      </c>
      <c r="U101" s="40">
        <f>'Trimestre contra Trimestre Ant.'!M102/100</f>
        <v>-0.17327964368294724</v>
      </c>
      <c r="V101" s="40">
        <f>'Trimestre contra Trimestre Ant.'!N102/100</f>
        <v>-7.7612357186493952E-2</v>
      </c>
      <c r="W101" s="40">
        <f>'Trimestre contra Trimestre Ant.'!O102/100</f>
        <v>-9.7371118933646694E-2</v>
      </c>
      <c r="X101" s="40">
        <f>'Trimestre contra Trimestre Ant.'!P102/100</f>
        <v>-8.5288448430736144E-2</v>
      </c>
      <c r="Y101" s="40">
        <f>'Trimestre contra Trimestre Ant.'!Q102/100</f>
        <v>-8.880773025411394E-2</v>
      </c>
    </row>
    <row r="102" spans="1:25" x14ac:dyDescent="0.3">
      <c r="A102" t="str">
        <f>'Trimestre contra Trimestre Ant.'!A103</f>
        <v>2020.III</v>
      </c>
      <c r="B102" s="40">
        <f>'Trimestre contra Trimestre Ant.'!Q103/100</f>
        <v>7.9242703018701066E-2</v>
      </c>
      <c r="C102" s="40">
        <f>'Trimestre contra Trimestre Ant.'!R103/100</f>
        <v>7.3054597906104135E-2</v>
      </c>
      <c r="D102" s="40">
        <f>'Trimestre contra Trimestre Ant.'!S103/100</f>
        <v>3.4601297253852303E-2</v>
      </c>
      <c r="E102" s="40">
        <f>'Trimestre contra Trimestre Ant.'!T103/100</f>
        <v>9.7771105101720046E-2</v>
      </c>
      <c r="F102" s="40">
        <f>'Trimestre contra Trimestre Ant.'!U103/100</f>
        <v>-8.5716677555396359E-3</v>
      </c>
      <c r="G102" s="40">
        <f>'Trimestre contra Trimestre Ant.'!V103/100</f>
        <v>-7.817117455143352E-2</v>
      </c>
      <c r="H102" s="137">
        <f t="shared" si="1"/>
        <v>6.9599506795893884E-2</v>
      </c>
      <c r="I102" t="str">
        <f>'Trimestre contra Trimestre Ant.'!A103</f>
        <v>2020.III</v>
      </c>
      <c r="J102" s="40">
        <f>'Trimestre contra Trimestre Ant.'!B103/100</f>
        <v>-1.4350437633343094E-2</v>
      </c>
      <c r="K102" s="40">
        <f>'Trimestre contra Trimestre Ant.'!C103/100</f>
        <v>5.4689237225282517E-2</v>
      </c>
      <c r="L102" s="40">
        <f>'Trimestre contra Trimestre Ant.'!D103/100</f>
        <v>0.24841371488463301</v>
      </c>
      <c r="M102" s="40">
        <f>'Trimestre contra Trimestre Ant.'!E103/100</f>
        <v>4.173818145163577E-2</v>
      </c>
      <c r="N102" s="40">
        <f>'Trimestre contra Trimestre Ant.'!F103/100</f>
        <v>9.1388526230814934E-2</v>
      </c>
      <c r="O102" s="40">
        <f>'Trimestre contra Trimestre Ant.'!G103/100</f>
        <v>0.15034589656630781</v>
      </c>
      <c r="P102" s="40">
        <f>'Trimestre contra Trimestre Ant.'!H103/100</f>
        <v>0.15929578011718704</v>
      </c>
      <c r="Q102" s="40">
        <f>'Trimestre contra Trimestre Ant.'!I103/100</f>
        <v>0.10497827895737168</v>
      </c>
      <c r="R102" s="40">
        <f>'Trimestre contra Trimestre Ant.'!J103/100</f>
        <v>2.7836594442432805E-2</v>
      </c>
      <c r="S102" s="40">
        <f>'Trimestre contra Trimestre Ant.'!K103/100</f>
        <v>6.0458817184290137E-3</v>
      </c>
      <c r="T102" s="40">
        <f>'Trimestre contra Trimestre Ant.'!L103/100</f>
        <v>6.659185426804326E-3</v>
      </c>
      <c r="U102" s="40">
        <f>'Trimestre contra Trimestre Ant.'!M103/100</f>
        <v>8.9425598638551484E-2</v>
      </c>
      <c r="V102" s="40">
        <f>'Trimestre contra Trimestre Ant.'!N103/100</f>
        <v>3.2043790302569874E-2</v>
      </c>
      <c r="W102" s="40">
        <f>'Trimestre contra Trimestre Ant.'!O103/100</f>
        <v>6.2674233959070014E-2</v>
      </c>
      <c r="X102" s="40">
        <f>'Trimestre contra Trimestre Ant.'!P103/100</f>
        <v>7.6794433909238791E-2</v>
      </c>
      <c r="Y102" s="40">
        <f>'Trimestre contra Trimestre Ant.'!Q103/100</f>
        <v>7.9242703018701066E-2</v>
      </c>
    </row>
    <row r="103" spans="1:25" x14ac:dyDescent="0.3">
      <c r="A103" t="str">
        <f>'Trimestre contra Trimestre Ant.'!A104</f>
        <v>2020.IV</v>
      </c>
      <c r="B103" s="40">
        <f>'Trimestre contra Trimestre Ant.'!Q104/100</f>
        <v>3.8384939837060372E-2</v>
      </c>
      <c r="C103" s="40">
        <f>'Trimestre contra Trimestre Ant.'!R104/100</f>
        <v>3.5646179299933189E-2</v>
      </c>
      <c r="D103" s="40">
        <f>'Trimestre contra Trimestre Ant.'!S104/100</f>
        <v>2.299395062844023E-2</v>
      </c>
      <c r="E103" s="40">
        <f>'Trimestre contra Trimestre Ant.'!T104/100</f>
        <v>0.13966824728939597</v>
      </c>
      <c r="F103" s="40">
        <f>'Trimestre contra Trimestre Ant.'!U104/100</f>
        <v>-5.6884767299534289E-3</v>
      </c>
      <c r="G103" s="40">
        <f>'Trimestre contra Trimestre Ant.'!V104/100</f>
        <v>0.21245975330766911</v>
      </c>
      <c r="H103" s="137">
        <f t="shared" si="1"/>
        <v>-0.21814823003762254</v>
      </c>
      <c r="I103" t="str">
        <f>'Trimestre contra Trimestre Ant.'!A104</f>
        <v>2020.IV</v>
      </c>
      <c r="J103" s="40">
        <f>'Trimestre contra Trimestre Ant.'!B104/100</f>
        <v>7.9196484031580638E-3</v>
      </c>
      <c r="K103" s="40">
        <f>'Trimestre contra Trimestre Ant.'!C104/100</f>
        <v>-4.5035372056141727E-2</v>
      </c>
      <c r="L103" s="40">
        <f>'Trimestre contra Trimestre Ant.'!D104/100</f>
        <v>6.1286834615663865E-2</v>
      </c>
      <c r="M103" s="40">
        <f>'Trimestre contra Trimestre Ant.'!E104/100</f>
        <v>-5.3265314972701594E-2</v>
      </c>
      <c r="N103" s="40">
        <f>'Trimestre contra Trimestre Ant.'!F104/100</f>
        <v>2.69256727229783E-2</v>
      </c>
      <c r="O103" s="40">
        <f>'Trimestre contra Trimestre Ant.'!G104/100</f>
        <v>2.5585346809267273E-2</v>
      </c>
      <c r="P103" s="40">
        <f>'Trimestre contra Trimestre Ant.'!H104/100</f>
        <v>2.8423659548083791E-2</v>
      </c>
      <c r="Q103" s="40">
        <f>'Trimestre contra Trimestre Ant.'!I104/100</f>
        <v>6.8110515020421314E-2</v>
      </c>
      <c r="R103" s="40">
        <f>'Trimestre contra Trimestre Ant.'!J104/100</f>
        <v>4.6425994044165808E-2</v>
      </c>
      <c r="S103" s="40">
        <f>'Trimestre contra Trimestre Ant.'!K104/100</f>
        <v>-1.0999750695219634E-2</v>
      </c>
      <c r="T103" s="40">
        <f>'Trimestre contra Trimestre Ant.'!L104/100</f>
        <v>7.0883407523041342E-3</v>
      </c>
      <c r="U103" s="40">
        <f>'Trimestre contra Trimestre Ant.'!M104/100</f>
        <v>6.2347727777908979E-2</v>
      </c>
      <c r="V103" s="40">
        <f>'Trimestre contra Trimestre Ant.'!N104/100</f>
        <v>2.5116099943321979E-2</v>
      </c>
      <c r="W103" s="40">
        <f>'Trimestre contra Trimestre Ant.'!O104/100</f>
        <v>3.181849484021182E-2</v>
      </c>
      <c r="X103" s="40">
        <f>'Trimestre contra Trimestre Ant.'!P104/100</f>
        <v>3.5732828221329838E-2</v>
      </c>
      <c r="Y103" s="40">
        <f>'Trimestre contra Trimestre Ant.'!Q104/100</f>
        <v>3.8384939837060372E-2</v>
      </c>
    </row>
    <row r="104" spans="1:25" x14ac:dyDescent="0.3">
      <c r="A104" t="str">
        <f>'Trimestre contra Trimestre Ant.'!A105</f>
        <v>2021.I</v>
      </c>
      <c r="B104" s="40">
        <f>'Trimestre contra Trimestre Ant.'!Q105/100</f>
        <v>8.7497490598804628E-3</v>
      </c>
      <c r="C104" s="40">
        <f>'Trimestre contra Trimestre Ant.'!R105/100</f>
        <v>4.9451671388478502E-5</v>
      </c>
      <c r="D104" s="40">
        <f>'Trimestre contra Trimestre Ant.'!S105/100</f>
        <v>8.9516447978725822E-3</v>
      </c>
      <c r="E104" s="40">
        <f>'Trimestre contra Trimestre Ant.'!T105/100</f>
        <v>6.2080094939423347E-2</v>
      </c>
      <c r="F104" s="40">
        <f>'Trimestre contra Trimestre Ant.'!U105/100</f>
        <v>4.091577348123332E-2</v>
      </c>
      <c r="G104" s="40">
        <f>'Trimestre contra Trimestre Ant.'!V105/100</f>
        <v>0.12933039096202781</v>
      </c>
      <c r="H104" s="137">
        <f t="shared" si="1"/>
        <v>-8.8414617480794488E-2</v>
      </c>
      <c r="I104" t="str">
        <f>'Trimestre contra Trimestre Ant.'!A105</f>
        <v>2021.I</v>
      </c>
      <c r="J104" s="40">
        <f>'Trimestre contra Trimestre Ant.'!B105/100</f>
        <v>3.6833415494508026E-2</v>
      </c>
      <c r="K104" s="40">
        <f>'Trimestre contra Trimestre Ant.'!C105/100</f>
        <v>2.3542349884253522E-2</v>
      </c>
      <c r="L104" s="40">
        <f>'Trimestre contra Trimestre Ant.'!D105/100</f>
        <v>-5.8136337677145988E-3</v>
      </c>
      <c r="M104" s="40">
        <f>'Trimestre contra Trimestre Ant.'!E105/100</f>
        <v>3.8113962775133237E-2</v>
      </c>
      <c r="N104" s="40">
        <f>'Trimestre contra Trimestre Ant.'!F105/100</f>
        <v>5.0556905549263842E-2</v>
      </c>
      <c r="O104" s="40">
        <f>'Trimestre contra Trimestre Ant.'!G105/100</f>
        <v>2.0674918365103379E-2</v>
      </c>
      <c r="P104" s="40">
        <f>'Trimestre contra Trimestre Ant.'!H105/100</f>
        <v>3.0781160281321274E-3</v>
      </c>
      <c r="Q104" s="40">
        <f>'Trimestre contra Trimestre Ant.'!I105/100</f>
        <v>2.1669951146028321E-2</v>
      </c>
      <c r="R104" s="40">
        <f>'Trimestre contra Trimestre Ant.'!J105/100</f>
        <v>4.4781339936461162E-2</v>
      </c>
      <c r="S104" s="40">
        <f>'Trimestre contra Trimestre Ant.'!K105/100</f>
        <v>-5.8494054087736558E-3</v>
      </c>
      <c r="T104" s="40">
        <f>'Trimestre contra Trimestre Ant.'!L105/100</f>
        <v>5.1682975211835291E-3</v>
      </c>
      <c r="U104" s="40">
        <f>'Trimestre contra Trimestre Ant.'!M105/100</f>
        <v>1.1409957977375651E-2</v>
      </c>
      <c r="V104" s="40">
        <f>'Trimestre contra Trimestre Ant.'!N105/100</f>
        <v>7.3609681499631208E-4</v>
      </c>
      <c r="W104" s="40">
        <f>'Trimestre contra Trimestre Ant.'!O105/100</f>
        <v>6.540466624281871E-3</v>
      </c>
      <c r="X104" s="40">
        <f>'Trimestre contra Trimestre Ant.'!P105/100</f>
        <v>7.722278453887732E-3</v>
      </c>
      <c r="Y104" s="40">
        <f>'Trimestre contra Trimestre Ant.'!Q105/100</f>
        <v>8.7497490598804628E-3</v>
      </c>
    </row>
    <row r="105" spans="1:25" x14ac:dyDescent="0.3">
      <c r="A105" t="str">
        <f>'Trimestre contra Trimestre Ant.'!A106</f>
        <v>2021.II</v>
      </c>
      <c r="B105" s="40">
        <f>'Trimestre contra Trimestre Ant.'!Q106/100</f>
        <v>-6.9630954217896335E-3</v>
      </c>
      <c r="C105" s="40">
        <f>'Trimestre contra Trimestre Ant.'!R106/100</f>
        <v>-1.3850034259346833E-2</v>
      </c>
      <c r="D105" s="40">
        <f>'Trimestre contra Trimestre Ant.'!S106/100</f>
        <v>1.2887210836290519E-2</v>
      </c>
      <c r="E105" s="40">
        <f>'Trimestre contra Trimestre Ant.'!T106/100</f>
        <v>-4.8123483443368364E-2</v>
      </c>
      <c r="F105" s="40">
        <f>'Trimestre contra Trimestre Ant.'!U106/100</f>
        <v>9.5321587115852591E-2</v>
      </c>
      <c r="G105" s="40">
        <f>'Trimestre contra Trimestre Ant.'!V106/100</f>
        <v>-3.8413207669430349E-2</v>
      </c>
      <c r="H105" s="137">
        <f t="shared" si="1"/>
        <v>0.13373479478528294</v>
      </c>
      <c r="I105" t="str">
        <f>'Trimestre contra Trimestre Ant.'!A106</f>
        <v>2021.II</v>
      </c>
      <c r="J105" s="40">
        <f>'Trimestre contra Trimestre Ant.'!B106/100</f>
        <v>-5.2312174120805022E-2</v>
      </c>
      <c r="K105" s="40">
        <f>'Trimestre contra Trimestre Ant.'!C106/100</f>
        <v>4.1201102855043858E-2</v>
      </c>
      <c r="L105" s="40">
        <f>'Trimestre contra Trimestre Ant.'!D106/100</f>
        <v>-3.9033119155696516E-2</v>
      </c>
      <c r="M105" s="40">
        <f>'Trimestre contra Trimestre Ant.'!E106/100</f>
        <v>-9.1237452767323202E-3</v>
      </c>
      <c r="N105" s="40">
        <f>'Trimestre contra Trimestre Ant.'!F106/100</f>
        <v>9.1055290158466029E-3</v>
      </c>
      <c r="O105" s="40">
        <f>'Trimestre contra Trimestre Ant.'!G106/100</f>
        <v>-2.1525964558073651E-2</v>
      </c>
      <c r="P105" s="40">
        <f>'Trimestre contra Trimestre Ant.'!H106/100</f>
        <v>-1.9574026264037814E-2</v>
      </c>
      <c r="Q105" s="40">
        <f>'Trimestre contra Trimestre Ant.'!I106/100</f>
        <v>-8.8534431792485213E-3</v>
      </c>
      <c r="R105" s="40">
        <f>'Trimestre contra Trimestre Ant.'!J106/100</f>
        <v>4.6781271944919212E-2</v>
      </c>
      <c r="S105" s="40">
        <f>'Trimestre contra Trimestre Ant.'!K106/100</f>
        <v>-6.020684191234027E-3</v>
      </c>
      <c r="T105" s="40">
        <f>'Trimestre contra Trimestre Ant.'!L106/100</f>
        <v>2.6171847153568795E-3</v>
      </c>
      <c r="U105" s="40">
        <f>'Trimestre contra Trimestre Ant.'!M106/100</f>
        <v>1.492981844941732E-2</v>
      </c>
      <c r="V105" s="40">
        <f>'Trimestre contra Trimestre Ant.'!N106/100</f>
        <v>6.278824254446036E-3</v>
      </c>
      <c r="W105" s="40">
        <f>'Trimestre contra Trimestre Ant.'!O106/100</f>
        <v>4.5829062287341404E-3</v>
      </c>
      <c r="X105" s="40">
        <f>'Trimestre contra Trimestre Ant.'!P106/100</f>
        <v>-6.4405952108128606E-3</v>
      </c>
      <c r="Y105" s="40">
        <f>'Trimestre contra Trimestre Ant.'!Q106/100</f>
        <v>-6.9630954217896335E-3</v>
      </c>
    </row>
    <row r="106" spans="1:25" x14ac:dyDescent="0.3">
      <c r="A106" t="str">
        <f>'Trimestre contra Trimestre Ant.'!A107</f>
        <v>2021.III</v>
      </c>
      <c r="B106" s="40">
        <f>'Trimestre contra Trimestre Ant.'!Q107/100</f>
        <v>1.460593308548086E-3</v>
      </c>
      <c r="C106" s="40">
        <f>'Trimestre contra Trimestre Ant.'!R107/100</f>
        <v>1.4908489266760139E-2</v>
      </c>
      <c r="D106" s="40">
        <f>'Trimestre contra Trimestre Ant.'!S107/100</f>
        <v>1.321583284673733E-2</v>
      </c>
      <c r="E106" s="40">
        <f>'Trimestre contra Trimestre Ant.'!T107/100</f>
        <v>-8.8191824692451792E-4</v>
      </c>
      <c r="F106" s="40">
        <f>'Trimestre contra Trimestre Ant.'!U107/100</f>
        <v>-9.5383993561684033E-2</v>
      </c>
      <c r="G106" s="40">
        <f>'Trimestre contra Trimestre Ant.'!V107/100</f>
        <v>-6.327511250641138E-2</v>
      </c>
      <c r="H106" s="137">
        <f t="shared" si="1"/>
        <v>-3.2108881055272653E-2</v>
      </c>
      <c r="I106" t="str">
        <f>'Trimestre contra Trimestre Ant.'!A107</f>
        <v>2021.III</v>
      </c>
      <c r="J106" s="40">
        <f>'Trimestre contra Trimestre Ant.'!B107/100</f>
        <v>-5.8950235965474447E-2</v>
      </c>
      <c r="K106" s="40">
        <f>'Trimestre contra Trimestre Ant.'!C107/100</f>
        <v>1.5890272566843278E-2</v>
      </c>
      <c r="L106" s="40">
        <f>'Trimestre contra Trimestre Ant.'!D107/100</f>
        <v>-3.3944491026929757E-2</v>
      </c>
      <c r="M106" s="40">
        <f>'Trimestre contra Trimestre Ant.'!E107/100</f>
        <v>6.0324667906985763E-3</v>
      </c>
      <c r="N106" s="40">
        <f>'Trimestre contra Trimestre Ant.'!F107/100</f>
        <v>3.8222165149866427E-2</v>
      </c>
      <c r="O106" s="40">
        <f>'Trimestre contra Trimestre Ant.'!G107/100</f>
        <v>-9.8191954152178074E-3</v>
      </c>
      <c r="P106" s="40">
        <f>'Trimestre contra Trimestre Ant.'!H107/100</f>
        <v>2.1124185482548352E-3</v>
      </c>
      <c r="Q106" s="40">
        <f>'Trimestre contra Trimestre Ant.'!I107/100</f>
        <v>5.311685429602031E-3</v>
      </c>
      <c r="R106" s="40">
        <f>'Trimestre contra Trimestre Ant.'!J107/100</f>
        <v>1.5610735981906654E-2</v>
      </c>
      <c r="S106" s="40">
        <f>'Trimestre contra Trimestre Ant.'!K107/100</f>
        <v>-1.0526159150446301E-2</v>
      </c>
      <c r="T106" s="40">
        <f>'Trimestre contra Trimestre Ant.'!L107/100</f>
        <v>-9.243857022797064E-4</v>
      </c>
      <c r="U106" s="40">
        <f>'Trimestre contra Trimestre Ant.'!M107/100</f>
        <v>4.6416004774213926E-2</v>
      </c>
      <c r="V106" s="40">
        <f>'Trimestre contra Trimestre Ant.'!N107/100</f>
        <v>1.099282300188742E-2</v>
      </c>
      <c r="W106" s="40">
        <f>'Trimestre contra Trimestre Ant.'!O107/100</f>
        <v>1.2024096709362997E-2</v>
      </c>
      <c r="X106" s="40">
        <f>'Trimestre contra Trimestre Ant.'!P107/100</f>
        <v>1.7129693363555631E-3</v>
      </c>
      <c r="Y106" s="40">
        <f>'Trimestre contra Trimestre Ant.'!Q107/100</f>
        <v>1.460593308548086E-3</v>
      </c>
    </row>
    <row r="107" spans="1:25" x14ac:dyDescent="0.3">
      <c r="A107" t="str">
        <f>'Trimestre contra Trimestre Ant.'!A108</f>
        <v>2021.IV</v>
      </c>
      <c r="B107" s="40">
        <f>'Trimestre contra Trimestre Ant.'!Q108/100</f>
        <v>1.3343800929185967E-2</v>
      </c>
      <c r="C107" s="40">
        <f>'Trimestre contra Trimestre Ant.'!R108/100</f>
        <v>7.7179332173371584E-3</v>
      </c>
      <c r="D107" s="40">
        <f>'Trimestre contra Trimestre Ant.'!S108/100</f>
        <v>1.2692335910773789E-2</v>
      </c>
      <c r="E107" s="40">
        <f>'Trimestre contra Trimestre Ant.'!T108/100</f>
        <v>6.6928236867567215E-3</v>
      </c>
      <c r="F107" s="40">
        <f>'Trimestre contra Trimestre Ant.'!U108/100</f>
        <v>-4.6567450025363222E-3</v>
      </c>
      <c r="G107" s="40">
        <f>'Trimestre contra Trimestre Ant.'!V108/100</f>
        <v>2.5463670878607569E-2</v>
      </c>
      <c r="H107" s="137">
        <f t="shared" si="1"/>
        <v>-3.0120415881143892E-2</v>
      </c>
      <c r="I107" t="str">
        <f>'Trimestre contra Trimestre Ant.'!A108</f>
        <v>2021.IV</v>
      </c>
      <c r="J107" s="40">
        <f>'Trimestre contra Trimestre Ant.'!B108/100</f>
        <v>0.15905287678346225</v>
      </c>
      <c r="K107" s="40">
        <f>'Trimestre contra Trimestre Ant.'!C108/100</f>
        <v>-3.0529251727736795E-2</v>
      </c>
      <c r="L107" s="40">
        <f>'Trimestre contra Trimestre Ant.'!D108/100</f>
        <v>-3.717794621483772E-2</v>
      </c>
      <c r="M107" s="40">
        <f>'Trimestre contra Trimestre Ant.'!E108/100</f>
        <v>-5.7245979500752942E-3</v>
      </c>
      <c r="N107" s="40">
        <f>'Trimestre contra Trimestre Ant.'!F108/100</f>
        <v>-4.0475100508166051E-3</v>
      </c>
      <c r="O107" s="40">
        <f>'Trimestre contra Trimestre Ant.'!G108/100</f>
        <v>-2.5707266297073983E-2</v>
      </c>
      <c r="P107" s="40">
        <f>'Trimestre contra Trimestre Ant.'!H108/100</f>
        <v>4.0399884176849366E-3</v>
      </c>
      <c r="Q107" s="40">
        <f>'Trimestre contra Trimestre Ant.'!I108/100</f>
        <v>2.367710339138851E-2</v>
      </c>
      <c r="R107" s="40">
        <f>'Trimestre contra Trimestre Ant.'!J108/100</f>
        <v>3.1135710433406683E-2</v>
      </c>
      <c r="S107" s="40">
        <f>'Trimestre contra Trimestre Ant.'!K108/100</f>
        <v>1.6147519015411671E-2</v>
      </c>
      <c r="T107" s="40">
        <f>'Trimestre contra Trimestre Ant.'!L108/100</f>
        <v>1.0007965998230173E-2</v>
      </c>
      <c r="U107" s="40">
        <f>'Trimestre contra Trimestre Ant.'!M108/100</f>
        <v>7.8076148167800508E-3</v>
      </c>
      <c r="V107" s="40">
        <f>'Trimestre contra Trimestre Ant.'!N108/100</f>
        <v>1.6968323235529104E-2</v>
      </c>
      <c r="W107" s="40">
        <f>'Trimestre contra Trimestre Ant.'!O108/100</f>
        <v>1.3757158770384414E-2</v>
      </c>
      <c r="X107" s="40">
        <f>'Trimestre contra Trimestre Ant.'!P108/100</f>
        <v>1.432794945130067E-2</v>
      </c>
      <c r="Y107" s="40">
        <f>'Trimestre contra Trimestre Ant.'!Q108/100</f>
        <v>1.3343800929185967E-2</v>
      </c>
    </row>
    <row r="108" spans="1:25" x14ac:dyDescent="0.3">
      <c r="A108" t="str">
        <f>'Trimestre contra Trimestre Ant.'!A109</f>
        <v>2022.I</v>
      </c>
      <c r="B108" s="40">
        <f>'Trimestre contra Trimestre Ant.'!Q109/100</f>
        <v>6.9110004065411346E-3</v>
      </c>
      <c r="C108" s="40">
        <f>'Trimestre contra Trimestre Ant.'!R109/100</f>
        <v>9.5018489214273583E-3</v>
      </c>
      <c r="D108" s="40">
        <f>'Trimestre contra Trimestre Ant.'!S109/100</f>
        <v>1.062771787965211E-3</v>
      </c>
      <c r="E108" s="40">
        <f>'Trimestre contra Trimestre Ant.'!T109/100</f>
        <v>-1.8802067895583696E-2</v>
      </c>
      <c r="F108" s="40">
        <f>'Trimestre contra Trimestre Ant.'!U109/100</f>
        <v>9.6845985944324919E-2</v>
      </c>
      <c r="G108" s="40">
        <f>'Trimestre contra Trimestre Ant.'!V109/100</f>
        <v>-2.4059633810732506E-2</v>
      </c>
      <c r="H108" s="137">
        <f t="shared" si="1"/>
        <v>0.12090561975505743</v>
      </c>
      <c r="I108" t="str">
        <f>'Trimestre contra Trimestre Ant.'!A109</f>
        <v>2022.I</v>
      </c>
      <c r="J108" s="40">
        <f>'Trimestre contra Trimestre Ant.'!B109/100</f>
        <v>-9.56817534173241E-2</v>
      </c>
      <c r="K108" s="40">
        <f>'Trimestre contra Trimestre Ant.'!C109/100</f>
        <v>-3.0215354539982586E-2</v>
      </c>
      <c r="L108" s="40">
        <f>'Trimestre contra Trimestre Ant.'!D109/100</f>
        <v>5.1137052856510046E-2</v>
      </c>
      <c r="M108" s="40">
        <f>'Trimestre contra Trimestre Ant.'!E109/100</f>
        <v>6.9786379984607683E-2</v>
      </c>
      <c r="N108" s="40">
        <f>'Trimestre contra Trimestre Ant.'!F109/100</f>
        <v>2.9096123231119764E-2</v>
      </c>
      <c r="O108" s="40">
        <f>'Trimestre contra Trimestre Ant.'!G109/100</f>
        <v>3.2908485939156629E-2</v>
      </c>
      <c r="P108" s="40">
        <f>'Trimestre contra Trimestre Ant.'!H109/100</f>
        <v>-8.6542548023149646E-4</v>
      </c>
      <c r="Q108" s="40">
        <f>'Trimestre contra Trimestre Ant.'!I109/100</f>
        <v>3.6532108981416123E-2</v>
      </c>
      <c r="R108" s="40">
        <f>'Trimestre contra Trimestre Ant.'!J109/100</f>
        <v>-3.125464955584345E-2</v>
      </c>
      <c r="S108" s="40">
        <f>'Trimestre contra Trimestre Ant.'!K109/100</f>
        <v>-1.8713175797270609E-2</v>
      </c>
      <c r="T108" s="40">
        <f>'Trimestre contra Trimestre Ant.'!L109/100</f>
        <v>-4.4531634561244537E-3</v>
      </c>
      <c r="U108" s="40">
        <f>'Trimestre contra Trimestre Ant.'!M109/100</f>
        <v>3.9663967702788794E-2</v>
      </c>
      <c r="V108" s="40">
        <f>'Trimestre contra Trimestre Ant.'!N109/100</f>
        <v>3.5038768747064353E-3</v>
      </c>
      <c r="W108" s="40">
        <f>'Trimestre contra Trimestre Ant.'!O109/100</f>
        <v>8.0678022363189772E-3</v>
      </c>
      <c r="X108" s="40">
        <f>'Trimestre contra Trimestre Ant.'!P109/100</f>
        <v>7.037528669828319E-3</v>
      </c>
      <c r="Y108" s="40">
        <f>'Trimestre contra Trimestre Ant.'!Q109/100</f>
        <v>6.9110004065411346E-3</v>
      </c>
    </row>
    <row r="109" spans="1:25" x14ac:dyDescent="0.3">
      <c r="A109" t="str">
        <f>'Trimestre contra Trimestre Ant.'!A110</f>
        <v>2022.II</v>
      </c>
      <c r="B109" s="40">
        <f>'Trimestre contra Trimestre Ant.'!Q110/100</f>
        <v>1.142669708218591E-2</v>
      </c>
      <c r="C109" s="40">
        <f>'Trimestre contra Trimestre Ant.'!R110/100</f>
        <v>2.0371513179559209E-2</v>
      </c>
      <c r="D109" s="40">
        <f>'Trimestre contra Trimestre Ant.'!S110/100</f>
        <v>-8.7377014944330922E-3</v>
      </c>
      <c r="E109" s="40">
        <f>'Trimestre contra Trimestre Ant.'!T110/100</f>
        <v>3.2713901394811451E-2</v>
      </c>
      <c r="F109" s="40">
        <f>'Trimestre contra Trimestre Ant.'!U110/100</f>
        <v>-3.4565853159002846E-2</v>
      </c>
      <c r="G109" s="40">
        <f>'Trimestre contra Trimestre Ant.'!V110/100</f>
        <v>5.5860862454538696E-2</v>
      </c>
      <c r="H109" s="137">
        <f t="shared" si="1"/>
        <v>-9.0426715613541542E-2</v>
      </c>
      <c r="I109" t="str">
        <f>'Trimestre contra Trimestre Ant.'!A110</f>
        <v>2022.II</v>
      </c>
      <c r="J109" s="40">
        <f>'Trimestre contra Trimestre Ant.'!B110/100</f>
        <v>-7.5587746151702939E-3</v>
      </c>
      <c r="K109" s="40">
        <f>'Trimestre contra Trimestre Ant.'!C110/100</f>
        <v>1.0777817563161207E-2</v>
      </c>
      <c r="L109" s="40">
        <f>'Trimestre contra Trimestre Ant.'!D110/100</f>
        <v>8.4851413684412513E-3</v>
      </c>
      <c r="M109" s="40">
        <f>'Trimestre contra Trimestre Ant.'!E110/100</f>
        <v>4.3751075998191835E-2</v>
      </c>
      <c r="N109" s="40">
        <f>'Trimestre contra Trimestre Ant.'!F110/100</f>
        <v>2.0000240032870709E-2</v>
      </c>
      <c r="O109" s="40">
        <f>'Trimestre contra Trimestre Ant.'!G110/100</f>
        <v>1.6852485396947614E-2</v>
      </c>
      <c r="P109" s="40">
        <f>'Trimestre contra Trimestre Ant.'!H110/100</f>
        <v>1.4788152964722023E-2</v>
      </c>
      <c r="Q109" s="40">
        <f>'Trimestre contra Trimestre Ant.'!I110/100</f>
        <v>1.8737342687688896E-2</v>
      </c>
      <c r="R109" s="40">
        <f>'Trimestre contra Trimestre Ant.'!J110/100</f>
        <v>2.7084589061755704E-2</v>
      </c>
      <c r="S109" s="40">
        <f>'Trimestre contra Trimestre Ant.'!K110/100</f>
        <v>-1.8631471529449994E-3</v>
      </c>
      <c r="T109" s="40">
        <f>'Trimestre contra Trimestre Ant.'!L110/100</f>
        <v>9.5851362187955313E-3</v>
      </c>
      <c r="U109" s="40">
        <f>'Trimestre contra Trimestre Ant.'!M110/100</f>
        <v>3.4141834527942061E-2</v>
      </c>
      <c r="V109" s="40">
        <f>'Trimestre contra Trimestre Ant.'!N110/100</f>
        <v>-1.5128322128396987E-2</v>
      </c>
      <c r="W109" s="40">
        <f>'Trimestre contra Trimestre Ant.'!O110/100</f>
        <v>1.237018953912572E-2</v>
      </c>
      <c r="X109" s="40">
        <f>'Trimestre contra Trimestre Ant.'!P110/100</f>
        <v>1.0637104103283557E-2</v>
      </c>
      <c r="Y109" s="40">
        <f>'Trimestre contra Trimestre Ant.'!Q110/100</f>
        <v>1.142669708218591E-2</v>
      </c>
    </row>
    <row r="110" spans="1:25" x14ac:dyDescent="0.3">
      <c r="A110" t="str">
        <f>'Trimestre contra Trimestre Ant.'!A111</f>
        <v>2022.III</v>
      </c>
      <c r="B110" s="40">
        <f>'Trimestre contra Trimestre Ant.'!Q111/100</f>
        <v>1.0545224816726817E-2</v>
      </c>
      <c r="C110" s="40">
        <f>'Trimestre contra Trimestre Ant.'!R111/100</f>
        <v>7.4878634589103932E-3</v>
      </c>
      <c r="D110" s="40">
        <f>'Trimestre contra Trimestre Ant.'!S111/100</f>
        <v>1.9573465622226616E-2</v>
      </c>
      <c r="E110" s="40">
        <f>'Trimestre contra Trimestre Ant.'!T111/100</f>
        <v>3.1538753540432118E-2</v>
      </c>
      <c r="F110" s="40">
        <f>'Trimestre contra Trimestre Ant.'!U111/100</f>
        <v>2.8345395584681965E-2</v>
      </c>
      <c r="G110" s="40">
        <f>'Trimestre contra Trimestre Ant.'!V111/100</f>
        <v>5.0642312133208467E-2</v>
      </c>
      <c r="H110" s="137">
        <f t="shared" si="1"/>
        <v>-2.2296916548526502E-2</v>
      </c>
      <c r="I110" t="str">
        <f>'Trimestre contra Trimestre Ant.'!A111</f>
        <v>2022.III</v>
      </c>
      <c r="J110" s="40">
        <f>'Trimestre contra Trimestre Ant.'!B111/100</f>
        <v>4.8099742946387636E-2</v>
      </c>
      <c r="K110" s="40">
        <f>'Trimestre contra Trimestre Ant.'!C111/100</f>
        <v>2.1493152758346401E-2</v>
      </c>
      <c r="L110" s="40">
        <f>'Trimestre contra Trimestre Ant.'!D111/100</f>
        <v>-4.5645939545371217E-3</v>
      </c>
      <c r="M110" s="40">
        <f>'Trimestre contra Trimestre Ant.'!E111/100</f>
        <v>2.6708474997592102E-3</v>
      </c>
      <c r="N110" s="40">
        <f>'Trimestre contra Trimestre Ant.'!F111/100</f>
        <v>1.8763549784620359E-2</v>
      </c>
      <c r="O110" s="40">
        <f>'Trimestre contra Trimestre Ant.'!G111/100</f>
        <v>3.2860518151742735E-3</v>
      </c>
      <c r="P110" s="40">
        <f>'Trimestre contra Trimestre Ant.'!H111/100</f>
        <v>2.8484957092222984E-4</v>
      </c>
      <c r="Q110" s="40">
        <f>'Trimestre contra Trimestre Ant.'!I111/100</f>
        <v>1.446865973373912E-2</v>
      </c>
      <c r="R110" s="40">
        <f>'Trimestre contra Trimestre Ant.'!J111/100</f>
        <v>3.1437359778463181E-2</v>
      </c>
      <c r="S110" s="40">
        <f>'Trimestre contra Trimestre Ant.'!K111/100</f>
        <v>1.9717924361869255E-2</v>
      </c>
      <c r="T110" s="40">
        <f>'Trimestre contra Trimestre Ant.'!L111/100</f>
        <v>9.8188594660755246E-3</v>
      </c>
      <c r="U110" s="40">
        <f>'Trimestre contra Trimestre Ant.'!M111/100</f>
        <v>2.2889982514908036E-2</v>
      </c>
      <c r="V110" s="40">
        <f>'Trimestre contra Trimestre Ant.'!N111/100</f>
        <v>1.2701403040152215E-2</v>
      </c>
      <c r="W110" s="40">
        <f>'Trimestre contra Trimestre Ant.'!O111/100</f>
        <v>1.2455232391675564E-2</v>
      </c>
      <c r="X110" s="40">
        <f>'Trimestre contra Trimestre Ant.'!P111/100</f>
        <v>1.1948726603403959E-2</v>
      </c>
      <c r="Y110" s="40">
        <f>'Trimestre contra Trimestre Ant.'!Q111/100</f>
        <v>1.0545224816726817E-2</v>
      </c>
    </row>
    <row r="111" spans="1:25" x14ac:dyDescent="0.3">
      <c r="A111" t="str">
        <f>'Trimestre contra Trimestre Ant.'!A112</f>
        <v>2022.IV</v>
      </c>
      <c r="B111" s="40">
        <f>'Trimestre contra Trimestre Ant.'!Q112/100</f>
        <v>4.2922278014183579E-3</v>
      </c>
      <c r="C111" s="40">
        <f>'Trimestre contra Trimestre Ant.'!R112/100</f>
        <v>1.0430750184057036E-2</v>
      </c>
      <c r="D111" s="40">
        <f>'Trimestre contra Trimestre Ant.'!S112/100</f>
        <v>-8.5297751773977248E-3</v>
      </c>
      <c r="E111" s="40">
        <f>'Trimestre contra Trimestre Ant.'!T112/100</f>
        <v>-1.1477278558394199E-2</v>
      </c>
      <c r="F111" s="40">
        <f>'Trimestre contra Trimestre Ant.'!U112/100</f>
        <v>4.5100418847094481E-2</v>
      </c>
      <c r="G111" s="40">
        <f>'Trimestre contra Trimestre Ant.'!V112/100</f>
        <v>-2.060217444904977E-2</v>
      </c>
      <c r="H111" s="137">
        <f t="shared" si="1"/>
        <v>6.5702593296144252E-2</v>
      </c>
      <c r="I111" t="str">
        <f>'Trimestre contra Trimestre Ant.'!A112</f>
        <v>2022.IV</v>
      </c>
      <c r="J111" s="40">
        <f>'Trimestre contra Trimestre Ant.'!B112/100</f>
        <v>4.2179283852009197E-2</v>
      </c>
      <c r="K111" s="40">
        <f>'Trimestre contra Trimestre Ant.'!C112/100</f>
        <v>1.4765557485650449E-2</v>
      </c>
      <c r="L111" s="40">
        <f>'Trimestre contra Trimestre Ant.'!D112/100</f>
        <v>-1.1922642838469666E-2</v>
      </c>
      <c r="M111" s="40">
        <f>'Trimestre contra Trimestre Ant.'!E112/100</f>
        <v>1.1207534655558238E-2</v>
      </c>
      <c r="N111" s="40">
        <f>'Trimestre contra Trimestre Ant.'!F112/100</f>
        <v>-1.6767808417670449E-2</v>
      </c>
      <c r="O111" s="40">
        <f>'Trimestre contra Trimestre Ant.'!G112/100</f>
        <v>-5.5784131002176718E-3</v>
      </c>
      <c r="P111" s="40">
        <f>'Trimestre contra Trimestre Ant.'!H112/100</f>
        <v>-2.1221812784026906E-3</v>
      </c>
      <c r="Q111" s="40">
        <f>'Trimestre contra Trimestre Ant.'!I112/100</f>
        <v>1.2527411242424957E-2</v>
      </c>
      <c r="R111" s="40">
        <f>'Trimestre contra Trimestre Ant.'!J112/100</f>
        <v>2.0261283833664878E-2</v>
      </c>
      <c r="S111" s="40">
        <f>'Trimestre contra Trimestre Ant.'!K112/100</f>
        <v>1.4092959649853132E-2</v>
      </c>
      <c r="T111" s="40">
        <f>'Trimestre contra Trimestre Ant.'!L112/100</f>
        <v>9.7311072701642409E-3</v>
      </c>
      <c r="U111" s="40">
        <f>'Trimestre contra Trimestre Ant.'!M112/100</f>
        <v>1.2760174633694721E-3</v>
      </c>
      <c r="V111" s="40">
        <f>'Trimestre contra Trimestre Ant.'!N112/100</f>
        <v>-4.7669923712007067E-3</v>
      </c>
      <c r="W111" s="40">
        <f>'Trimestre contra Trimestre Ant.'!O112/100</f>
        <v>4.2887647873750545E-3</v>
      </c>
      <c r="X111" s="40">
        <f>'Trimestre contra Trimestre Ant.'!P112/100</f>
        <v>3.3918107106185591E-3</v>
      </c>
      <c r="Y111" s="40">
        <f>'Trimestre contra Trimestre Ant.'!Q112/100</f>
        <v>4.2922278014183579E-3</v>
      </c>
    </row>
    <row r="112" spans="1:25" x14ac:dyDescent="0.3">
      <c r="A112" t="str">
        <f>'Trimestre contra Trimestre Ant.'!A113</f>
        <v>2023.I</v>
      </c>
      <c r="B112" s="40">
        <f>'Trimestre contra Trimestre Ant.'!Q113/100</f>
        <v>1.3297160422327092E-2</v>
      </c>
      <c r="C112" s="40">
        <f>'Trimestre contra Trimestre Ant.'!R113/100</f>
        <v>1.5115312475912912E-3</v>
      </c>
      <c r="D112" s="40">
        <f>'Trimestre contra Trimestre Ant.'!S113/100</f>
        <v>1.3882368442893034E-2</v>
      </c>
      <c r="E112" s="40">
        <f>'Trimestre contra Trimestre Ant.'!T113/100</f>
        <v>-3.7611028748505304E-2</v>
      </c>
      <c r="F112" s="40">
        <f>'Trimestre contra Trimestre Ant.'!U113/100</f>
        <v>1.3073511345174538E-2</v>
      </c>
      <c r="G112" s="40">
        <f>'Trimestre contra Trimestre Ant.'!V113/100</f>
        <v>-7.7259169922936133E-2</v>
      </c>
      <c r="H112" s="137">
        <f t="shared" si="1"/>
        <v>9.0332681268110671E-2</v>
      </c>
      <c r="I112" t="str">
        <f>'Trimestre contra Trimestre Ant.'!A113</f>
        <v>2023.I</v>
      </c>
      <c r="J112" s="40">
        <f>'Trimestre contra Trimestre Ant.'!B113/100</f>
        <v>0.15001922868757789</v>
      </c>
      <c r="K112" s="40">
        <f>'Trimestre contra Trimestre Ant.'!C113/100</f>
        <v>3.7589123085319587E-2</v>
      </c>
      <c r="L112" s="40">
        <f>'Trimestre contra Trimestre Ant.'!D113/100</f>
        <v>-5.206259046936057E-3</v>
      </c>
      <c r="M112" s="40">
        <f>'Trimestre contra Trimestre Ant.'!E113/100</f>
        <v>2.8016069589165138E-3</v>
      </c>
      <c r="N112" s="40">
        <f>'Trimestre contra Trimestre Ant.'!F113/100</f>
        <v>-4.3796415410742862E-3</v>
      </c>
      <c r="O112" s="40">
        <f>'Trimestre contra Trimestre Ant.'!G113/100</f>
        <v>1.3533125746851837E-3</v>
      </c>
      <c r="P112" s="40">
        <f>'Trimestre contra Trimestre Ant.'!H113/100</f>
        <v>4.7353913200303133E-3</v>
      </c>
      <c r="Q112" s="40">
        <f>'Trimestre contra Trimestre Ant.'!I113/100</f>
        <v>2.7970975189424152E-3</v>
      </c>
      <c r="R112" s="40">
        <f>'Trimestre contra Trimestre Ant.'!J113/100</f>
        <v>-1.741236304655347E-2</v>
      </c>
      <c r="S112" s="40">
        <f>'Trimestre contra Trimestre Ant.'!K113/100</f>
        <v>2.9958917609482549E-2</v>
      </c>
      <c r="T112" s="40">
        <f>'Trimestre contra Trimestre Ant.'!L113/100</f>
        <v>2.7248151484633443E-3</v>
      </c>
      <c r="U112" s="40">
        <f>'Trimestre contra Trimestre Ant.'!M113/100</f>
        <v>-9.3009291394208216E-4</v>
      </c>
      <c r="V112" s="40">
        <f>'Trimestre contra Trimestre Ant.'!N113/100</f>
        <v>1.1171075310138612E-2</v>
      </c>
      <c r="W112" s="40">
        <f>'Trimestre contra Trimestre Ant.'!O113/100</f>
        <v>5.8152139914717793E-3</v>
      </c>
      <c r="X112" s="40">
        <f>'Trimestre contra Trimestre Ant.'!P113/100</f>
        <v>1.4787157765630221E-2</v>
      </c>
      <c r="Y112" s="40">
        <f>'Trimestre contra Trimestre Ant.'!Q113/100</f>
        <v>1.3297160422327092E-2</v>
      </c>
    </row>
    <row r="113" spans="1:25" x14ac:dyDescent="0.3">
      <c r="A113" t="str">
        <f>'Trimestre contra Trimestre Ant.'!A114</f>
        <v>2023.II</v>
      </c>
      <c r="B113" s="40">
        <f>'Trimestre contra Trimestre Ant.'!Q114/100</f>
        <v>7.9290758607679646E-3</v>
      </c>
      <c r="C113" s="40">
        <f>'Trimestre contra Trimestre Ant.'!R114/100</f>
        <v>9.8661488044640144E-3</v>
      </c>
      <c r="D113" s="40">
        <f>'Trimestre contra Trimestre Ant.'!S114/100</f>
        <v>2.3512172827183431E-2</v>
      </c>
      <c r="E113" s="40">
        <f>'Trimestre contra Trimestre Ant.'!T114/100</f>
        <v>2.3322853567113722E-3</v>
      </c>
      <c r="F113" s="40">
        <f>'Trimestre contra Trimestre Ant.'!U114/100</f>
        <v>2.8153311481997623E-2</v>
      </c>
      <c r="G113" s="40">
        <f>'Trimestre contra Trimestre Ant.'!V114/100</f>
        <v>5.5675086382517502E-2</v>
      </c>
      <c r="H113" s="137">
        <f t="shared" si="1"/>
        <v>-2.752177490051988E-2</v>
      </c>
      <c r="I113" t="str">
        <f>'Trimestre contra Trimestre Ant.'!A114</f>
        <v>2023.II</v>
      </c>
      <c r="J113" s="40">
        <f>'Trimestre contra Trimestre Ant.'!B114/100</f>
        <v>-4.0311937287401678E-2</v>
      </c>
      <c r="K113" s="40">
        <f>'Trimestre contra Trimestre Ant.'!C114/100</f>
        <v>1.4088884910064881E-2</v>
      </c>
      <c r="L113" s="40">
        <f>'Trimestre contra Trimestre Ant.'!D114/100</f>
        <v>4.7418671846677363E-4</v>
      </c>
      <c r="M113" s="40">
        <f>'Trimestre contra Trimestre Ant.'!E114/100</f>
        <v>-5.347454013708286E-3</v>
      </c>
      <c r="N113" s="40">
        <f>'Trimestre contra Trimestre Ant.'!F114/100</f>
        <v>7.264561569525485E-3</v>
      </c>
      <c r="O113" s="40">
        <f>'Trimestre contra Trimestre Ant.'!G114/100</f>
        <v>9.5283918487427677E-3</v>
      </c>
      <c r="P113" s="40">
        <f>'Trimestre contra Trimestre Ant.'!H114/100</f>
        <v>2.5217562234736146E-3</v>
      </c>
      <c r="Q113" s="40">
        <f>'Trimestre contra Trimestre Ant.'!I114/100</f>
        <v>1.2582856537150633E-2</v>
      </c>
      <c r="R113" s="40">
        <f>'Trimestre contra Trimestre Ant.'!J114/100</f>
        <v>9.4741908081721338E-3</v>
      </c>
      <c r="S113" s="40">
        <f>'Trimestre contra Trimestre Ant.'!K114/100</f>
        <v>1.4078457384971266E-2</v>
      </c>
      <c r="T113" s="40">
        <f>'Trimestre contra Trimestre Ant.'!L114/100</f>
        <v>6.8168938193025053E-3</v>
      </c>
      <c r="U113" s="40">
        <f>'Trimestre contra Trimestre Ant.'!M114/100</f>
        <v>9.3778096186554194E-3</v>
      </c>
      <c r="V113" s="40">
        <f>'Trimestre contra Trimestre Ant.'!N114/100</f>
        <v>7.1224438139005919E-3</v>
      </c>
      <c r="W113" s="40">
        <f>'Trimestre contra Trimestre Ant.'!O114/100</f>
        <v>7.8674494225741132E-3</v>
      </c>
      <c r="X113" s="40">
        <f>'Trimestre contra Trimestre Ant.'!P114/100</f>
        <v>7.3330283276269448E-3</v>
      </c>
      <c r="Y113" s="40">
        <f>'Trimestre contra Trimestre Ant.'!Q114/100</f>
        <v>7.9290758607679646E-3</v>
      </c>
    </row>
    <row r="114" spans="1:25" x14ac:dyDescent="0.3">
      <c r="A114" t="str">
        <f>'Trimestre contra Trimestre Ant.'!A115</f>
        <v>2023.III</v>
      </c>
      <c r="B114" s="40">
        <f>'Trimestre contra Trimestre Ant.'!Q115/100</f>
        <v>1.3606841907114475E-3</v>
      </c>
      <c r="C114" s="40">
        <f>'Trimestre contra Trimestre Ant.'!R115/100</f>
        <v>9.173746379969705E-3</v>
      </c>
      <c r="D114" s="40">
        <f>'Trimestre contra Trimestre Ant.'!S115/100</f>
        <v>4.1194648156126501E-3</v>
      </c>
      <c r="E114" s="40">
        <f>'Trimestre contra Trimestre Ant.'!T115/100</f>
        <v>-2.3481537767720773E-2</v>
      </c>
      <c r="F114" s="40">
        <f>'Trimestre contra Trimestre Ant.'!U115/100</f>
        <v>2.3357020812815099E-2</v>
      </c>
      <c r="G114" s="40">
        <f>'Trimestre contra Trimestre Ant.'!V115/100</f>
        <v>3.34870315386393E-3</v>
      </c>
      <c r="H114" s="137">
        <f t="shared" si="1"/>
        <v>2.0008317658951169E-2</v>
      </c>
      <c r="I114" t="str">
        <f>'Trimestre contra Trimestre Ant.'!A115</f>
        <v>2023.III</v>
      </c>
      <c r="J114" s="40">
        <f>'Trimestre contra Trimestre Ant.'!B115/100</f>
        <v>-4.3175566863218773E-2</v>
      </c>
      <c r="K114" s="40">
        <f>'Trimestre contra Trimestre Ant.'!C115/100</f>
        <v>1.113855535886632E-2</v>
      </c>
      <c r="L114" s="40">
        <f>'Trimestre contra Trimestre Ant.'!D115/100</f>
        <v>3.5492891282389305E-3</v>
      </c>
      <c r="M114" s="40">
        <f>'Trimestre contra Trimestre Ant.'!E115/100</f>
        <v>4.5073930515002081E-2</v>
      </c>
      <c r="N114" s="40">
        <f>'Trimestre contra Trimestre Ant.'!F115/100</f>
        <v>-2.9512167602715467E-2</v>
      </c>
      <c r="O114" s="40">
        <f>'Trimestre contra Trimestre Ant.'!G115/100</f>
        <v>5.6721270353021769E-3</v>
      </c>
      <c r="P114" s="40">
        <f>'Trimestre contra Trimestre Ant.'!H115/100</f>
        <v>4.1905220378035679E-4</v>
      </c>
      <c r="Q114" s="40">
        <f>'Trimestre contra Trimestre Ant.'!I115/100</f>
        <v>-1.3115030485187251E-2</v>
      </c>
      <c r="R114" s="40">
        <f>'Trimestre contra Trimestre Ant.'!J115/100</f>
        <v>2.0258434745950016E-3</v>
      </c>
      <c r="S114" s="40">
        <f>'Trimestre contra Trimestre Ant.'!K115/100</f>
        <v>1.6072872789571369E-2</v>
      </c>
      <c r="T114" s="40">
        <f>'Trimestre contra Trimestre Ant.'!L115/100</f>
        <v>1.1802669948860034E-2</v>
      </c>
      <c r="U114" s="40">
        <f>'Trimestre contra Trimestre Ant.'!M115/100</f>
        <v>5.9208175142797526E-3</v>
      </c>
      <c r="V114" s="40">
        <f>'Trimestre contra Trimestre Ant.'!N115/100</f>
        <v>1.7956087125954312E-3</v>
      </c>
      <c r="W114" s="40">
        <f>'Trimestre contra Trimestre Ant.'!O115/100</f>
        <v>3.5889494446326164E-3</v>
      </c>
      <c r="X114" s="40">
        <f>'Trimestre contra Trimestre Ant.'!P115/100</f>
        <v>2.240539040342826E-3</v>
      </c>
      <c r="Y114" s="40">
        <f>'Trimestre contra Trimestre Ant.'!Q115/100</f>
        <v>1.3606841907114475E-3</v>
      </c>
    </row>
    <row r="115" spans="1:25" x14ac:dyDescent="0.3">
      <c r="A115" t="str">
        <f>'Trimestre contra Trimestre Ant.'!A116</f>
        <v>2023.IV</v>
      </c>
      <c r="B115" s="40">
        <f>'Trimestre contra Trimestre Ant.'!Q116/100</f>
        <v>3.7544997484570963E-3</v>
      </c>
      <c r="C115" s="40">
        <f>'Trimestre contra Trimestre Ant.'!R116/100</f>
        <v>8.2834599342000992E-3</v>
      </c>
      <c r="D115" s="40">
        <f>'Trimestre contra Trimestre Ant.'!S116/100</f>
        <v>1.0881726033108441E-2</v>
      </c>
      <c r="E115" s="40">
        <f>'Trimestre contra Trimestre Ant.'!T116/100</f>
        <v>1.7296122928716517E-2</v>
      </c>
      <c r="F115" s="40">
        <f>'Trimestre contra Trimestre Ant.'!U116/100</f>
        <v>5.6871782853196162E-3</v>
      </c>
      <c r="G115" s="40">
        <f>'Trimestre contra Trimestre Ant.'!V116/100</f>
        <v>1.9656638833038365E-2</v>
      </c>
      <c r="H115" s="137">
        <f t="shared" si="1"/>
        <v>-1.3969460547718748E-2</v>
      </c>
      <c r="I115" t="str">
        <f>'Trimestre contra Trimestre Ant.'!A116</f>
        <v>2023.IV</v>
      </c>
      <c r="J115" s="40">
        <f>'Trimestre contra Trimestre Ant.'!B116/100</f>
        <v>-2.451647438375737E-2</v>
      </c>
      <c r="K115" s="40">
        <f>'Trimestre contra Trimestre Ant.'!C116/100</f>
        <v>4.5708691186916006E-2</v>
      </c>
      <c r="L115" s="40">
        <f>'Trimestre contra Trimestre Ant.'!D116/100</f>
        <v>-2.8597004144290672E-3</v>
      </c>
      <c r="M115" s="40">
        <f>'Trimestre contra Trimestre Ant.'!E116/100</f>
        <v>6.0202485451889221E-2</v>
      </c>
      <c r="N115" s="40">
        <f>'Trimestre contra Trimestre Ant.'!F116/100</f>
        <v>3.9170388951236479E-2</v>
      </c>
      <c r="O115" s="40">
        <f>'Trimestre contra Trimestre Ant.'!G116/100</f>
        <v>1.4650159638590399E-2</v>
      </c>
      <c r="P115" s="40">
        <f>'Trimestre contra Trimestre Ant.'!H116/100</f>
        <v>-3.6246539133764077E-3</v>
      </c>
      <c r="Q115" s="40">
        <f>'Trimestre contra Trimestre Ant.'!I116/100</f>
        <v>-1.1804373334908913E-2</v>
      </c>
      <c r="R115" s="40">
        <f>'Trimestre contra Trimestre Ant.'!J116/100</f>
        <v>1.0174333797916102E-2</v>
      </c>
      <c r="S115" s="40">
        <f>'Trimestre contra Trimestre Ant.'!K116/100</f>
        <v>1.8230747110311141E-2</v>
      </c>
      <c r="T115" s="40">
        <f>'Trimestre contra Trimestre Ant.'!L116/100</f>
        <v>5.7882232952786161E-3</v>
      </c>
      <c r="U115" s="40">
        <f>'Trimestre contra Trimestre Ant.'!M116/100</f>
        <v>1.5503733589870894E-2</v>
      </c>
      <c r="V115" s="40">
        <f>'Trimestre contra Trimestre Ant.'!N116/100</f>
        <v>-1.503733780601757E-3</v>
      </c>
      <c r="W115" s="40">
        <f>'Trimestre contra Trimestre Ant.'!O116/100</f>
        <v>6.5478987100444641E-3</v>
      </c>
      <c r="X115" s="40">
        <f>'Trimestre contra Trimestre Ant.'!P116/100</f>
        <v>4.1047609360345128E-3</v>
      </c>
      <c r="Y115" s="40">
        <f>'Trimestre contra Trimestre Ant.'!Q116/100</f>
        <v>3.7544997484570963E-3</v>
      </c>
    </row>
    <row r="116" spans="1:25" x14ac:dyDescent="0.3">
      <c r="A116" t="str">
        <f>'Trimestre contra Trimestre Ant.'!A117</f>
        <v>2024.I</v>
      </c>
      <c r="B116" s="40">
        <f>'Trimestre contra Trimestre Ant.'!Q117/100</f>
        <v>6.5966400304910966E-3</v>
      </c>
      <c r="C116" s="40">
        <f>'Trimestre contra Trimestre Ant.'!R117/100</f>
        <v>2.3196681958611576E-2</v>
      </c>
      <c r="D116" s="40">
        <f>'Trimestre contra Trimestre Ant.'!S117/100</f>
        <v>-3.6240311491877453E-3</v>
      </c>
      <c r="E116" s="40">
        <f>'Trimestre contra Trimestre Ant.'!T117/100</f>
        <v>2.921449333010151E-2</v>
      </c>
      <c r="F116" s="40">
        <f>'Trimestre contra Trimestre Ant.'!U117/100</f>
        <v>-6.6677091938527333E-3</v>
      </c>
      <c r="G116" s="40">
        <f>'Trimestre contra Trimestre Ant.'!V117/100</f>
        <v>3.2667737724117796E-2</v>
      </c>
      <c r="H116" s="137">
        <f t="shared" si="1"/>
        <v>-3.9335446917970529E-2</v>
      </c>
      <c r="I116" t="str">
        <f>'Trimestre contra Trimestre Ant.'!A117</f>
        <v>2024.I</v>
      </c>
      <c r="J116" s="40">
        <f>'Trimestre contra Trimestre Ant.'!B117/100</f>
        <v>3.6373661955439784E-2</v>
      </c>
      <c r="K116" s="40">
        <f>'Trimestre contra Trimestre Ant.'!C117/100</f>
        <v>-2.6717779858284052E-3</v>
      </c>
      <c r="L116" s="40">
        <f>'Trimestre contra Trimestre Ant.'!D117/100</f>
        <v>1.5869175918817868E-2</v>
      </c>
      <c r="M116" s="40">
        <f>'Trimestre contra Trimestre Ant.'!E117/100</f>
        <v>-4.6520680382849393E-2</v>
      </c>
      <c r="N116" s="40">
        <f>'Trimestre contra Trimestre Ant.'!F117/100</f>
        <v>4.9322038314627559E-3</v>
      </c>
      <c r="O116" s="40">
        <f>'Trimestre contra Trimestre Ant.'!G117/100</f>
        <v>4.7790958692202068E-3</v>
      </c>
      <c r="P116" s="40">
        <f>'Trimestre contra Trimestre Ant.'!H117/100</f>
        <v>1.8616705049515403E-2</v>
      </c>
      <c r="Q116" s="40">
        <f>'Trimestre contra Trimestre Ant.'!I117/100</f>
        <v>2.2944821190049369E-2</v>
      </c>
      <c r="R116" s="40">
        <f>'Trimestre contra Trimestre Ant.'!J117/100</f>
        <v>2.3665381973451582E-2</v>
      </c>
      <c r="S116" s="40">
        <f>'Trimestre contra Trimestre Ant.'!K117/100</f>
        <v>1.0302635984493547E-2</v>
      </c>
      <c r="T116" s="40">
        <f>'Trimestre contra Trimestre Ant.'!L117/100</f>
        <v>9.686199468669443E-3</v>
      </c>
      <c r="U116" s="40">
        <f>'Trimestre contra Trimestre Ant.'!M117/100</f>
        <v>2.2416864512923684E-2</v>
      </c>
      <c r="V116" s="40">
        <f>'Trimestre contra Trimestre Ant.'!N117/100</f>
        <v>8.1833852662094309E-4</v>
      </c>
      <c r="W116" s="40">
        <f>'Trimestre contra Trimestre Ant.'!O117/100</f>
        <v>1.6958053370003334E-2</v>
      </c>
      <c r="X116" s="40">
        <f>'Trimestre contra Trimestre Ant.'!P117/100</f>
        <v>2.4882880769301341E-3</v>
      </c>
      <c r="Y116" s="40">
        <f>'Trimestre contra Trimestre Ant.'!Q117/100</f>
        <v>6.5966400304910966E-3</v>
      </c>
    </row>
    <row r="117" spans="1:25" x14ac:dyDescent="0.3">
      <c r="A117" t="str">
        <f>'Trimestre contra Trimestre Ant.'!A118</f>
        <v>2024.II</v>
      </c>
      <c r="B117" s="40">
        <f>'Trimestre contra Trimestre Ant.'!Q118/100</f>
        <v>1.7075917245213512E-2</v>
      </c>
      <c r="C117" s="40">
        <f>'Trimestre contra Trimestre Ant.'!R118/100</f>
        <v>1.1447980550022274E-2</v>
      </c>
      <c r="D117" s="40">
        <f>'Trimestre contra Trimestre Ant.'!S118/100</f>
        <v>1.0237808766428769E-2</v>
      </c>
      <c r="E117" s="40">
        <f>'Trimestre contra Trimestre Ant.'!T118/100</f>
        <v>2.7867853763237305E-2</v>
      </c>
      <c r="F117" s="40">
        <f>'Trimestre contra Trimestre Ant.'!U118/100</f>
        <v>2.2900087663725088E-2</v>
      </c>
      <c r="G117" s="40">
        <f>'Trimestre contra Trimestre Ant.'!V118/100</f>
        <v>8.5703445717205895E-2</v>
      </c>
      <c r="H117" s="137">
        <f t="shared" si="1"/>
        <v>-6.2803358053480807E-2</v>
      </c>
      <c r="I117" t="str">
        <f>'Trimestre contra Trimestre Ant.'!A118</f>
        <v>2024.II</v>
      </c>
      <c r="J117" s="40">
        <f>'Trimestre contra Trimestre Ant.'!B118/100</f>
        <v>-1.622001310664567E-2</v>
      </c>
      <c r="K117" s="40">
        <f>'Trimestre contra Trimestre Ant.'!C118/100</f>
        <v>-5.3275063742852617E-2</v>
      </c>
      <c r="L117" s="40">
        <f>'Trimestre contra Trimestre Ant.'!D118/100</f>
        <v>2.2530466917182412E-2</v>
      </c>
      <c r="M117" s="40">
        <f>'Trimestre contra Trimestre Ant.'!E118/100</f>
        <v>5.1546075467363561E-3</v>
      </c>
      <c r="N117" s="40">
        <f>'Trimestre contra Trimestre Ant.'!F118/100</f>
        <v>2.7261367223477828E-2</v>
      </c>
      <c r="O117" s="40">
        <f>'Trimestre contra Trimestre Ant.'!G118/100</f>
        <v>7.5286734737931571E-3</v>
      </c>
      <c r="P117" s="40">
        <f>'Trimestre contra Trimestre Ant.'!H118/100</f>
        <v>1.6601374376195244E-2</v>
      </c>
      <c r="Q117" s="40">
        <f>'Trimestre contra Trimestre Ant.'!I118/100</f>
        <v>4.1424674227408254E-3</v>
      </c>
      <c r="R117" s="40">
        <f>'Trimestre contra Trimestre Ant.'!J118/100</f>
        <v>1.5484577158135115E-2</v>
      </c>
      <c r="S117" s="40">
        <f>'Trimestre contra Trimestre Ant.'!K118/100</f>
        <v>1.6858233784646792E-2</v>
      </c>
      <c r="T117" s="40">
        <f>'Trimestre contra Trimestre Ant.'!L118/100</f>
        <v>8.2416385549073379E-3</v>
      </c>
      <c r="U117" s="40">
        <f>'Trimestre contra Trimestre Ant.'!M118/100</f>
        <v>6.2338086305895324E-3</v>
      </c>
      <c r="V117" s="40">
        <f>'Trimestre contra Trimestre Ant.'!N118/100</f>
        <v>1.3191020519012886E-2</v>
      </c>
      <c r="W117" s="40">
        <f>'Trimestre contra Trimestre Ant.'!O118/100</f>
        <v>9.9965494848668346E-3</v>
      </c>
      <c r="X117" s="40">
        <f>'Trimestre contra Trimestre Ant.'!P118/100</f>
        <v>1.7414860995726089E-2</v>
      </c>
      <c r="Y117" s="40">
        <f>'Trimestre contra Trimestre Ant.'!Q118/100</f>
        <v>1.7075917245213512E-2</v>
      </c>
    </row>
    <row r="118" spans="1:25" x14ac:dyDescent="0.3">
      <c r="A118" t="str">
        <f>'Trimestre contra Trimestre Ant.'!A119</f>
        <v>2024.III</v>
      </c>
      <c r="B118" s="40">
        <f>'Trimestre contra Trimestre Ant.'!Q119/100</f>
        <v>8.9821504758818005E-3</v>
      </c>
      <c r="C118" s="40">
        <f>'Trimestre contra Trimestre Ant.'!R119/100</f>
        <v>1.3478156705068578E-2</v>
      </c>
      <c r="D118" s="40">
        <f>'Trimestre contra Trimestre Ant.'!S119/100</f>
        <v>4.8261872553139185E-3</v>
      </c>
      <c r="E118" s="40">
        <f>'Trimestre contra Trimestre Ant.'!T119/100</f>
        <v>2.3411915938631012E-2</v>
      </c>
      <c r="F118" s="40">
        <f>'Trimestre contra Trimestre Ant.'!U119/100</f>
        <v>-1.5524523720862549E-2</v>
      </c>
      <c r="G118" s="40">
        <f>'Trimestre contra Trimestre Ant.'!V119/100</f>
        <v>1.8407601326509759E-2</v>
      </c>
      <c r="H118" s="137">
        <f t="shared" si="1"/>
        <v>-3.3932125047372308E-2</v>
      </c>
      <c r="I118" t="str">
        <f>'Trimestre contra Trimestre Ant.'!A119</f>
        <v>2024.III</v>
      </c>
      <c r="J118" s="40">
        <f>'Trimestre contra Trimestre Ant.'!B119/100</f>
        <v>5.4110977941641547E-3</v>
      </c>
      <c r="K118" s="40">
        <f>'Trimestre contra Trimestre Ant.'!C119/100</f>
        <v>5.8423326817440557E-3</v>
      </c>
      <c r="L118" s="40">
        <f>'Trimestre contra Trimestre Ant.'!D119/100</f>
        <v>8.1283755806800251E-3</v>
      </c>
      <c r="M118" s="40">
        <f>'Trimestre contra Trimestre Ant.'!E119/100</f>
        <v>-1.9691912052372196E-2</v>
      </c>
      <c r="N118" s="40">
        <f>'Trimestre contra Trimestre Ant.'!F119/100</f>
        <v>-1.0773347937795386E-2</v>
      </c>
      <c r="O118" s="40">
        <f>'Trimestre contra Trimestre Ant.'!G119/100</f>
        <v>5.9908483473731788E-3</v>
      </c>
      <c r="P118" s="40">
        <f>'Trimestre contra Trimestre Ant.'!H119/100</f>
        <v>7.96873447206492E-3</v>
      </c>
      <c r="Q118" s="40">
        <f>'Trimestre contra Trimestre Ant.'!I119/100</f>
        <v>1.7840521190353176E-3</v>
      </c>
      <c r="R118" s="40">
        <f>'Trimestre contra Trimestre Ant.'!J119/100</f>
        <v>2.6886731066255498E-2</v>
      </c>
      <c r="S118" s="40">
        <f>'Trimestre contra Trimestre Ant.'!K119/100</f>
        <v>1.4860644284068636E-2</v>
      </c>
      <c r="T118" s="40">
        <f>'Trimestre contra Trimestre Ant.'!L119/100</f>
        <v>7.8246134369119869E-3</v>
      </c>
      <c r="U118" s="40">
        <f>'Trimestre contra Trimestre Ant.'!M119/100</f>
        <v>1.6412778069731182E-2</v>
      </c>
      <c r="V118" s="40">
        <f>'Trimestre contra Trimestre Ant.'!N119/100</f>
        <v>4.4829319511310306E-3</v>
      </c>
      <c r="W118" s="40">
        <f>'Trimestre contra Trimestre Ant.'!O119/100</f>
        <v>8.1678685495911729E-3</v>
      </c>
      <c r="X118" s="40">
        <f>'Trimestre contra Trimestre Ant.'!P119/100</f>
        <v>9.4759817656202561E-3</v>
      </c>
      <c r="Y118" s="40">
        <f>'Trimestre contra Trimestre Ant.'!Q119/100</f>
        <v>8.9821504758818005E-3</v>
      </c>
    </row>
    <row r="119" spans="1:25" x14ac:dyDescent="0.3">
      <c r="A119" t="str">
        <f>'Trimestre contra Trimestre Ant.'!A120</f>
        <v>2024.IV</v>
      </c>
      <c r="B119" s="40">
        <f>'Trimestre contra Trimestre Ant.'!Q120/100</f>
        <v>8.1287763093373933E-4</v>
      </c>
      <c r="C119" s="40">
        <f>'Trimestre contra Trimestre Ant.'!R120/100</f>
        <v>-6.1596584744482152E-3</v>
      </c>
      <c r="D119" s="40">
        <f>'Trimestre contra Trimestre Ant.'!S120/100</f>
        <v>-9.8578328708310847E-3</v>
      </c>
      <c r="E119" s="40">
        <f>'Trimestre contra Trimestre Ant.'!T120/100</f>
        <v>1.2576068329059664E-2</v>
      </c>
      <c r="F119" s="40">
        <f>'Trimestre contra Trimestre Ant.'!U120/100</f>
        <v>-2.2349395246186843E-2</v>
      </c>
      <c r="G119" s="40">
        <f>'Trimestre contra Trimestre Ant.'!V120/100</f>
        <v>8.0969722536354816E-3</v>
      </c>
      <c r="H119" s="137">
        <f t="shared" si="1"/>
        <v>-3.0446367499822324E-2</v>
      </c>
      <c r="I119" t="str">
        <f>'Trimestre contra Trimestre Ant.'!A120</f>
        <v>2024.IV</v>
      </c>
      <c r="J119" s="40">
        <f>'Trimestre contra Trimestre Ant.'!B120/100</f>
        <v>-2.1601680670355727E-2</v>
      </c>
      <c r="K119" s="40">
        <f>'Trimestre contra Trimestre Ant.'!C120/100</f>
        <v>1.6523600845631536E-2</v>
      </c>
      <c r="L119" s="40">
        <f>'Trimestre contra Trimestre Ant.'!D120/100</f>
        <v>6.1756385690436844E-3</v>
      </c>
      <c r="M119" s="40">
        <f>'Trimestre contra Trimestre Ant.'!E120/100</f>
        <v>-4.5061684438658656E-3</v>
      </c>
      <c r="N119" s="40">
        <f>'Trimestre contra Trimestre Ant.'!F120/100</f>
        <v>2.8203049639927258E-2</v>
      </c>
      <c r="O119" s="40">
        <f>'Trimestre contra Trimestre Ant.'!G120/100</f>
        <v>3.4979338499985246E-3</v>
      </c>
      <c r="P119" s="40">
        <f>'Trimestre contra Trimestre Ant.'!H120/100</f>
        <v>3.731966871339587E-3</v>
      </c>
      <c r="Q119" s="40">
        <f>'Trimestre contra Trimestre Ant.'!I120/100</f>
        <v>7.0108517259408476E-3</v>
      </c>
      <c r="R119" s="40">
        <f>'Trimestre contra Trimestre Ant.'!J120/100</f>
        <v>-2.1894853814474757E-3</v>
      </c>
      <c r="S119" s="40">
        <f>'Trimestre contra Trimestre Ant.'!K120/100</f>
        <v>-5.5742857783699362E-3</v>
      </c>
      <c r="T119" s="40">
        <f>'Trimestre contra Trimestre Ant.'!L120/100</f>
        <v>5.7344144439097633E-4</v>
      </c>
      <c r="U119" s="40">
        <f>'Trimestre contra Trimestre Ant.'!M120/100</f>
        <v>-2.1914548357097052E-3</v>
      </c>
      <c r="V119" s="40">
        <f>'Trimestre contra Trimestre Ant.'!N120/100</f>
        <v>-3.7128014989789015E-3</v>
      </c>
      <c r="W119" s="40">
        <f>'Trimestre contra Trimestre Ant.'!O120/100</f>
        <v>1.6507291099499E-4</v>
      </c>
      <c r="X119" s="40">
        <f>'Trimestre contra Trimestre Ant.'!P120/100</f>
        <v>8.4539793452464984E-4</v>
      </c>
      <c r="Y119" s="40">
        <f>'Trimestre contra Trimestre Ant.'!Q120/100</f>
        <v>8.1287763093373933E-4</v>
      </c>
    </row>
    <row r="120" spans="1:25" x14ac:dyDescent="0.3">
      <c r="A120" t="str">
        <f>'Trimestre contra Trimestre Ant.'!A121</f>
        <v>2025.I</v>
      </c>
      <c r="B120" s="40">
        <f>'Trimestre contra Trimestre Ant.'!Q121/100</f>
        <v>1.2555847747218518E-2</v>
      </c>
      <c r="C120" s="40">
        <f>'Trimestre contra Trimestre Ant.'!R121/100</f>
        <v>2.3720838911367448E-3</v>
      </c>
      <c r="D120" s="40">
        <f>'Trimestre contra Trimestre Ant.'!S121/100</f>
        <v>1.4667953816613455E-2</v>
      </c>
      <c r="E120" s="40">
        <f>'Trimestre contra Trimestre Ant.'!T121/100</f>
        <v>2.1976939766270354E-2</v>
      </c>
      <c r="F120" s="40">
        <f>'Trimestre contra Trimestre Ant.'!U121/100</f>
        <v>4.5323124454441199E-2</v>
      </c>
      <c r="G120" s="40">
        <f>'Trimestre contra Trimestre Ant.'!V121/100</f>
        <v>3.3919107975250107E-2</v>
      </c>
      <c r="H120" s="137">
        <f t="shared" si="1"/>
        <v>1.1404016479191093E-2</v>
      </c>
      <c r="I120" t="str">
        <f>'Trimestre contra Trimestre Ant.'!A121</f>
        <v>2025.I</v>
      </c>
      <c r="J120" s="40">
        <f>'Trimestre contra Trimestre Ant.'!B121/100</f>
        <v>0.16112519393081137</v>
      </c>
      <c r="K120" s="40">
        <f>'Trimestre contra Trimestre Ant.'!C121/100</f>
        <v>3.088147723554524E-2</v>
      </c>
      <c r="L120" s="40">
        <f>'Trimestre contra Trimestre Ant.'!D121/100</f>
        <v>-1.2169507505922383E-2</v>
      </c>
      <c r="M120" s="40">
        <f>'Trimestre contra Trimestre Ant.'!E121/100</f>
        <v>1.8510413093813627E-2</v>
      </c>
      <c r="N120" s="40">
        <f>'Trimestre contra Trimestre Ant.'!F121/100</f>
        <v>-1.4042667183874591E-2</v>
      </c>
      <c r="O120" s="40">
        <f>'Trimestre contra Trimestre Ant.'!G121/100</f>
        <v>2.0739078460185745E-4</v>
      </c>
      <c r="P120" s="40">
        <f>'Trimestre contra Trimestre Ant.'!H121/100</f>
        <v>1.4846107103241302E-3</v>
      </c>
      <c r="Q120" s="40">
        <f>'Trimestre contra Trimestre Ant.'!I121/100</f>
        <v>1.868597835089858E-3</v>
      </c>
      <c r="R120" s="40">
        <f>'Trimestre contra Trimestre Ant.'!J121/100</f>
        <v>2.6583649133218978E-2</v>
      </c>
      <c r="S120" s="40">
        <f>'Trimestre contra Trimestre Ant.'!K121/100</f>
        <v>7.4476273667263282E-3</v>
      </c>
      <c r="T120" s="40">
        <f>'Trimestre contra Trimestre Ant.'!L121/100</f>
        <v>2.652788027289521E-3</v>
      </c>
      <c r="U120" s="40">
        <f>'Trimestre contra Trimestre Ant.'!M121/100</f>
        <v>8.0196434187862486E-4</v>
      </c>
      <c r="V120" s="40">
        <f>'Trimestre contra Trimestre Ant.'!N121/100</f>
        <v>1.8322901786391732E-3</v>
      </c>
      <c r="W120" s="40">
        <f>'Trimestre contra Trimestre Ant.'!O121/100</f>
        <v>2.5499823465116034E-3</v>
      </c>
      <c r="X120" s="40">
        <f>'Trimestre contra Trimestre Ant.'!P121/100</f>
        <v>1.260923714277884E-2</v>
      </c>
      <c r="Y120" s="40">
        <f>'Trimestre contra Trimestre Ant.'!Q121/100</f>
        <v>1.2555847747218518E-2</v>
      </c>
    </row>
    <row r="121" spans="1:25" x14ac:dyDescent="0.3">
      <c r="A121" t="str">
        <f>'Trimestre contra Trimestre Ant.'!A122</f>
        <v>2025.II</v>
      </c>
      <c r="B121" s="40">
        <f>'Trimestre contra Trimestre Ant.'!Q122/100</f>
        <v>3.5926154236436414E-3</v>
      </c>
      <c r="C121" s="40">
        <f>'Trimestre contra Trimestre Ant.'!R122/100</f>
        <v>7.8119952761266376E-3</v>
      </c>
      <c r="D121" s="40">
        <f>'Trimestre contra Trimestre Ant.'!S122/100</f>
        <v>-2.0076427986970291E-4</v>
      </c>
      <c r="E121" s="40">
        <f>'Trimestre contra Trimestre Ant.'!T122/100</f>
        <v>-1.8622422447972853E-2</v>
      </c>
      <c r="F121" s="40">
        <f>'Trimestre contra Trimestre Ant.'!U122/100</f>
        <v>1.7582011211685344E-2</v>
      </c>
      <c r="G121" s="40">
        <f>'Trimestre contra Trimestre Ant.'!V122/100</f>
        <v>-2.5045129292705526E-2</v>
      </c>
      <c r="H121" s="137">
        <f t="shared" si="1"/>
        <v>4.262714050439087E-2</v>
      </c>
      <c r="I121" t="str">
        <f>'Trimestre contra Trimestre Ant.'!A122</f>
        <v>2025.II</v>
      </c>
      <c r="J121" s="40">
        <f>'Trimestre contra Trimestre Ant.'!B122/100</f>
        <v>-3.1634784061775667E-2</v>
      </c>
      <c r="K121" s="40">
        <f>'Trimestre contra Trimestre Ant.'!C122/100</f>
        <v>4.4078172478725142E-2</v>
      </c>
      <c r="L121" s="40">
        <f>'Trimestre contra Trimestre Ant.'!D122/100</f>
        <v>-3.7486041761047861E-3</v>
      </c>
      <c r="M121" s="40">
        <f>'Trimestre contra Trimestre Ant.'!E122/100</f>
        <v>-9.2928858077837573E-3</v>
      </c>
      <c r="N121" s="40">
        <f>'Trimestre contra Trimestre Ant.'!F122/100</f>
        <v>-1.641234271711145E-3</v>
      </c>
      <c r="O121" s="40">
        <f>'Trimestre contra Trimestre Ant.'!G122/100</f>
        <v>7.2617440031823577E-3</v>
      </c>
      <c r="P121" s="40">
        <f>'Trimestre contra Trimestre Ant.'!H122/100</f>
        <v>8.9254474645494852E-4</v>
      </c>
      <c r="Q121" s="40">
        <f>'Trimestre contra Trimestre Ant.'!I122/100</f>
        <v>8.3364964118060048E-3</v>
      </c>
      <c r="R121" s="40">
        <f>'Trimestre contra Trimestre Ant.'!J122/100</f>
        <v>1.1328468327861385E-2</v>
      </c>
      <c r="S121" s="40">
        <f>'Trimestre contra Trimestre Ant.'!K122/100</f>
        <v>1.6301974709773237E-2</v>
      </c>
      <c r="T121" s="40">
        <f>'Trimestre contra Trimestre Ant.'!L122/100</f>
        <v>8.9431466148002237E-3</v>
      </c>
      <c r="U121" s="40">
        <f>'Trimestre contra Trimestre Ant.'!M122/100</f>
        <v>1.1842525583160235E-2</v>
      </c>
      <c r="V121" s="40">
        <f>'Trimestre contra Trimestre Ant.'!N122/100</f>
        <v>4.3437754826802788E-4</v>
      </c>
      <c r="W121" s="40">
        <f>'Trimestre contra Trimestre Ant.'!O122/100</f>
        <v>7.7581590724560279E-3</v>
      </c>
      <c r="X121" s="40">
        <f>'Trimestre contra Trimestre Ant.'!P122/100</f>
        <v>4.498492077128935E-3</v>
      </c>
      <c r="Y121" s="40">
        <f>'Trimestre contra Trimestre Ant.'!Q122/100</f>
        <v>3.5926154236436414E-3</v>
      </c>
    </row>
    <row r="122" spans="1:25" x14ac:dyDescent="0.3">
      <c r="A122" t="str">
        <f>'Trimestre contra Trimestre Ant.'!A123</f>
        <v>2025.III</v>
      </c>
      <c r="B122" s="40">
        <f>'Trimestre contra Trimestre Ant.'!Q123/100</f>
        <v>1.0876189122903668E-3</v>
      </c>
      <c r="C122" s="40">
        <f>'Trimestre contra Trimestre Ant.'!R123/100</f>
        <v>-6.0733293588632886E-4</v>
      </c>
      <c r="D122" s="40">
        <f>'Trimestre contra Trimestre Ant.'!S123/100</f>
        <v>1.3155937234841764E-2</v>
      </c>
      <c r="E122" s="40">
        <f>'Trimestre contra Trimestre Ant.'!T123/100</f>
        <v>7.3785311895699923E-3</v>
      </c>
      <c r="F122" s="40">
        <f>'Trimestre contra Trimestre Ant.'!U123/100</f>
        <v>3.2920277411902399E-2</v>
      </c>
      <c r="G122" s="40">
        <f>'Trimestre contra Trimestre Ant.'!V123/100</f>
        <v>4.8286996805264604E-3</v>
      </c>
      <c r="H122" s="137">
        <f t="shared" si="1"/>
        <v>2.8091577731375938E-2</v>
      </c>
      <c r="I122" t="str">
        <f>'Trimestre contra Trimestre Ant.'!A123</f>
        <v>2025.III</v>
      </c>
      <c r="J122" s="40">
        <f>'Trimestre contra Trimestre Ant.'!B123/100</f>
        <v>5.4326452266066916E-3</v>
      </c>
      <c r="K122" s="40">
        <f>'Trimestre contra Trimestre Ant.'!C123/100</f>
        <v>2.404612356165936E-2</v>
      </c>
      <c r="L122" s="40">
        <f>'Trimestre contra Trimestre Ant.'!D123/100</f>
        <v>2.0164165250970978E-3</v>
      </c>
      <c r="M122" s="40">
        <f>'Trimestre contra Trimestre Ant.'!E123/100</f>
        <v>-1.2082843121916542E-2</v>
      </c>
      <c r="N122" s="40">
        <f>'Trimestre contra Trimestre Ant.'!F123/100</f>
        <v>8.9677444239995019E-3</v>
      </c>
      <c r="O122" s="40">
        <f>'Trimestre contra Trimestre Ant.'!G123/100</f>
        <v>6.2201952504270519E-3</v>
      </c>
      <c r="P122" s="40">
        <f>'Trimestre contra Trimestre Ant.'!H123/100</f>
        <v>2.7881493522585732E-3</v>
      </c>
      <c r="Q122" s="40">
        <f>'Trimestre contra Trimestre Ant.'!I123/100</f>
        <v>2.1599352396752813E-2</v>
      </c>
      <c r="R122" s="40">
        <f>'Trimestre contra Trimestre Ant.'!J123/100</f>
        <v>1.6326620271047698E-2</v>
      </c>
      <c r="S122" s="40">
        <f>'Trimestre contra Trimestre Ant.'!K123/100</f>
        <v>-1.0912201072717398E-2</v>
      </c>
      <c r="T122" s="40">
        <f>'Trimestre contra Trimestre Ant.'!L123/100</f>
        <v>7.0512564039304504E-3</v>
      </c>
      <c r="U122" s="40">
        <f>'Trimestre contra Trimestre Ant.'!M123/100</f>
        <v>8.0699544135565127E-4</v>
      </c>
      <c r="V122" s="40">
        <f>'Trimestre contra Trimestre Ant.'!N123/100</f>
        <v>3.9735959144038269E-3</v>
      </c>
      <c r="W122" s="40">
        <f>'Trimestre contra Trimestre Ant.'!O123/100</f>
        <v>2.7027820717364648E-3</v>
      </c>
      <c r="X122" s="40">
        <f>'Trimestre contra Trimestre Ant.'!P123/100</f>
        <v>8.2821849947412041E-4</v>
      </c>
      <c r="Y122" s="40">
        <f>'Trimestre contra Trimestre Ant.'!Q123/100</f>
        <v>1.0876189122903668E-3</v>
      </c>
    </row>
    <row r="123" spans="1:25" x14ac:dyDescent="0.3">
      <c r="A123" t="str">
        <f>'Trimestre contra Trimestre Ant.'!A124</f>
        <v>2025.IV</v>
      </c>
      <c r="B123" s="40">
        <f>'Trimestre contra Trimestre Ant.'!Q124/100</f>
        <v>2.4853961549633485E-3</v>
      </c>
      <c r="C123" s="40">
        <f>'Trimestre contra Trimestre Ant.'!R124/100</f>
        <v>1.03916562796047E-3</v>
      </c>
      <c r="D123" s="40">
        <f>'Trimestre contra Trimestre Ant.'!S124/100</f>
        <v>9.6037280126282099E-3</v>
      </c>
      <c r="E123" s="40">
        <f>'Trimestre contra Trimestre Ant.'!T124/100</f>
        <v>-3.8025472747706845E-2</v>
      </c>
      <c r="F123" s="40">
        <f>'Trimestre contra Trimestre Ant.'!U124/100</f>
        <v>3.7840448164618179E-2</v>
      </c>
      <c r="G123" s="40">
        <f>'Trimestre contra Trimestre Ant.'!V124/100</f>
        <v>-1.1347542719957637E-2</v>
      </c>
      <c r="H123" s="137">
        <f t="shared" si="1"/>
        <v>4.9187990884575816E-2</v>
      </c>
      <c r="I123" t="str">
        <f>'Trimestre contra Trimestre Ant.'!A124</f>
        <v>2025.IV</v>
      </c>
      <c r="J123" s="40">
        <f>'Trimestre contra Trimestre Ant.'!B124/100</f>
        <v>6.6569862641312483E-3</v>
      </c>
      <c r="K123" s="40">
        <f>'Trimestre contra Trimestre Ant.'!C124/100</f>
        <v>1.7311318765067751E-2</v>
      </c>
      <c r="L123" s="40">
        <f>'Trimestre contra Trimestre Ant.'!D124/100</f>
        <v>-6.8729196271956061E-3</v>
      </c>
      <c r="M123" s="40">
        <f>'Trimestre contra Trimestre Ant.'!E124/100</f>
        <v>1.1529879883214855E-2</v>
      </c>
      <c r="N123" s="40">
        <f>'Trimestre contra Trimestre Ant.'!F124/100</f>
        <v>-2.2606207803397393E-2</v>
      </c>
      <c r="O123" s="40">
        <f>'Trimestre contra Trimestre Ant.'!G124/100</f>
        <v>-7.2614380039495163E-3</v>
      </c>
      <c r="P123" s="40">
        <f>'Trimestre contra Trimestre Ant.'!H124/100</f>
        <v>-2.0848958028106823E-3</v>
      </c>
      <c r="Q123" s="40">
        <f>'Trimestre contra Trimestre Ant.'!I124/100</f>
        <v>-1.4022078375413249E-2</v>
      </c>
      <c r="R123" s="40">
        <f>'Trimestre contra Trimestre Ant.'!J124/100</f>
        <v>1.7382005205151652E-2</v>
      </c>
      <c r="S123" s="40">
        <f>'Trimestre contra Trimestre Ant.'!K124/100</f>
        <v>3.032782472049611E-2</v>
      </c>
      <c r="T123" s="40">
        <f>'Trimestre contra Trimestre Ant.'!L124/100</f>
        <v>1.0124867226712908E-3</v>
      </c>
      <c r="U123" s="40">
        <f>'Trimestre contra Trimestre Ant.'!M124/100</f>
        <v>7.1230896484300033E-3</v>
      </c>
      <c r="V123" s="40">
        <f>'Trimestre contra Trimestre Ant.'!N124/100</f>
        <v>3.3680775241569094E-3</v>
      </c>
      <c r="W123" s="40">
        <f>'Trimestre contra Trimestre Ant.'!O124/100</f>
        <v>6.4916846994345079E-3</v>
      </c>
      <c r="X123" s="40">
        <f>'Trimestre contra Trimestre Ant.'!P124/100</f>
        <v>2.4852833688295828E-3</v>
      </c>
      <c r="Y123" s="40">
        <f>'Trimestre contra Trimestre Ant.'!Q124/100</f>
        <v>2.4853961549633485E-3</v>
      </c>
    </row>
    <row r="124" spans="1:25" x14ac:dyDescent="0.3">
      <c r="A124" t="str">
        <f>'Trimestre contra Trimestre Ant.'!A125</f>
        <v>2026.I</v>
      </c>
      <c r="B124" s="40">
        <f>'Trimestre contra Trimestre Ant.'!Q125/100</f>
        <v>1.0730320580887298E-2</v>
      </c>
      <c r="C124" s="40">
        <f>'Trimestre contra Trimestre Ant.'!R125/100</f>
        <v>8.4427847765355946E-3</v>
      </c>
      <c r="D124" s="40">
        <f>'Trimestre contra Trimestre Ant.'!S125/100</f>
        <v>3.670891354495609E-3</v>
      </c>
      <c r="E124" s="40">
        <f>'Trimestre contra Trimestre Ant.'!T125/100</f>
        <v>3.426986016307465E-2</v>
      </c>
      <c r="F124" s="40">
        <f>'Trimestre contra Trimestre Ant.'!U125/100</f>
        <v>-2.089805537412559E-2</v>
      </c>
      <c r="G124" s="40">
        <f>'Trimestre contra Trimestre Ant.'!V125/100</f>
        <v>4.2433377390330485E-2</v>
      </c>
      <c r="H124" s="137">
        <f t="shared" si="1"/>
        <v>-6.3331432764456075E-2</v>
      </c>
      <c r="I124" t="str">
        <f>'Trimestre contra Trimestre Ant.'!A125</f>
        <v>2026.I</v>
      </c>
      <c r="J124" s="40">
        <f>'Trimestre contra Trimestre Ant.'!B125/100</f>
        <v>2.2538831180772378E-2</v>
      </c>
      <c r="K124" s="40">
        <f>'Trimestre contra Trimestre Ant.'!C125/100</f>
        <v>3.8775193123944618E-2</v>
      </c>
      <c r="L124" s="40">
        <f>'Trimestre contra Trimestre Ant.'!D125/100</f>
        <v>8.2655220071248259E-4</v>
      </c>
      <c r="M124" s="40">
        <f>'Trimestre contra Trimestre Ant.'!E125/100</f>
        <v>-4.4029450816529536E-4</v>
      </c>
      <c r="N124" s="40">
        <f>'Trimestre contra Trimestre Ant.'!F125/100</f>
        <v>2.7908382057608705E-2</v>
      </c>
      <c r="O124" s="40">
        <f>'Trimestre contra Trimestre Ant.'!G125/100</f>
        <v>1.2321243906964208E-2</v>
      </c>
      <c r="P124" s="40">
        <f>'Trimestre contra Trimestre Ant.'!H125/100</f>
        <v>7.9449133916846826E-3</v>
      </c>
      <c r="Q124" s="40">
        <f>'Trimestre contra Trimestre Ant.'!I125/100</f>
        <v>-5.8630099610794684E-3</v>
      </c>
      <c r="R124" s="40">
        <f>'Trimestre contra Trimestre Ant.'!J125/100</f>
        <v>2.6553016041402255E-2</v>
      </c>
      <c r="S124" s="40">
        <f>'Trimestre contra Trimestre Ant.'!K125/100</f>
        <v>-7.0159497142825433E-3</v>
      </c>
      <c r="T124" s="40">
        <f>'Trimestre contra Trimestre Ant.'!L125/100</f>
        <v>1.1343943814392077E-2</v>
      </c>
      <c r="U124" s="40">
        <f>'Trimestre contra Trimestre Ant.'!M125/100</f>
        <v>3.679577565218084E-3</v>
      </c>
      <c r="V124" s="40">
        <f>'Trimestre contra Trimestre Ant.'!N125/100</f>
        <v>3.8603017862104405E-3</v>
      </c>
      <c r="W124" s="40">
        <f>'Trimestre contra Trimestre Ant.'!O125/100</f>
        <v>4.1694672024814583E-3</v>
      </c>
      <c r="X124" s="40">
        <f>'Trimestre contra Trimestre Ant.'!P125/100</f>
        <v>9.9612981225332131E-3</v>
      </c>
      <c r="Y124" s="40">
        <f>'Trimestre contra Trimestre Ant.'!Q125/100</f>
        <v>1.0730320580887298E-2</v>
      </c>
    </row>
    <row r="125" spans="1:25" x14ac:dyDescent="0.3">
      <c r="A125" t="str">
        <f>'Trimestre contra Trimestre Ant.'!A126</f>
        <v>2026.II</v>
      </c>
      <c r="B125" s="40">
        <f>'Trimestre contra Trimestre Ant.'!Q126/100</f>
        <v>4.7884015125521096E-3</v>
      </c>
      <c r="C125" s="40">
        <f>'Trimestre contra Trimestre Ant.'!R126/100</f>
        <v>-4.4380458070393258E-3</v>
      </c>
      <c r="D125" s="40">
        <f>'Trimestre contra Trimestre Ant.'!S126/100</f>
        <v>4.2151359744990735E-3</v>
      </c>
      <c r="E125" s="40">
        <f>'Trimestre contra Trimestre Ant.'!T126/100</f>
        <v>1.2001044999969013E-2</v>
      </c>
      <c r="F125" s="40">
        <f>'Trimestre contra Trimestre Ant.'!U126/100</f>
        <v>-7.5488797266733965E-3</v>
      </c>
      <c r="G125" s="40">
        <f>'Trimestre contra Trimestre Ant.'!V126/100</f>
        <v>1.8027640065227279E-2</v>
      </c>
      <c r="H125" s="137">
        <f t="shared" si="1"/>
        <v>-2.5576519791900676E-2</v>
      </c>
      <c r="I125" t="str">
        <f>'Trimestre contra Trimestre Ant.'!A126</f>
        <v>2026.II</v>
      </c>
      <c r="J125" s="40">
        <f>'Trimestre contra Trimestre Ant.'!B126/100</f>
        <v>2.8213170634127982E-2</v>
      </c>
      <c r="K125" s="40">
        <f>'Trimestre contra Trimestre Ant.'!C126/100</f>
        <v>3.4066744293637319E-2</v>
      </c>
      <c r="L125" s="40">
        <f>'Trimestre contra Trimestre Ant.'!D126/100</f>
        <v>-3.7959622483019206E-3</v>
      </c>
      <c r="M125" s="40">
        <f>'Trimestre contra Trimestre Ant.'!E126/100</f>
        <v>-1.0717880664831481E-2</v>
      </c>
      <c r="N125" s="40">
        <f>'Trimestre contra Trimestre Ant.'!F126/100</f>
        <v>-3.5722725764154584E-3</v>
      </c>
      <c r="O125" s="40">
        <f>'Trimestre contra Trimestre Ant.'!G126/100</f>
        <v>1.214225549911685E-3</v>
      </c>
      <c r="P125" s="40">
        <f>'Trimestre contra Trimestre Ant.'!H126/100</f>
        <v>4.8255340773706301E-4</v>
      </c>
      <c r="Q125" s="40">
        <f>'Trimestre contra Trimestre Ant.'!I126/100</f>
        <v>1.0702844805025036E-2</v>
      </c>
      <c r="R125" s="40">
        <f>'Trimestre contra Trimestre Ant.'!J126/100</f>
        <v>2.0700852100662859E-2</v>
      </c>
      <c r="S125" s="40">
        <f>'Trimestre contra Trimestre Ant.'!K126/100</f>
        <v>-2.5002286215894953E-3</v>
      </c>
      <c r="T125" s="40">
        <f>'Trimestre contra Trimestre Ant.'!L126/100</f>
        <v>2.457572079233028E-3</v>
      </c>
      <c r="U125" s="40">
        <f>'Trimestre contra Trimestre Ant.'!M126/100</f>
        <v>-3.6811192047625507E-4</v>
      </c>
      <c r="V125" s="40">
        <f>'Trimestre contra Trimestre Ant.'!N126/100</f>
        <v>-3.5605235914059064E-3</v>
      </c>
      <c r="W125" s="40">
        <f>'Trimestre contra Trimestre Ant.'!O126/100</f>
        <v>1.857893631926899E-3</v>
      </c>
      <c r="X125" s="40">
        <f>'Trimestre contra Trimestre Ant.'!P126/100</f>
        <v>5.1330198018100237E-3</v>
      </c>
      <c r="Y125" s="40">
        <f>'Trimestre contra Trimestre Ant.'!Q126/100</f>
        <v>4.7884015125521096E-3</v>
      </c>
    </row>
  </sheetData>
  <mergeCells count="4">
    <mergeCell ref="A1:G2"/>
    <mergeCell ref="K2:O2"/>
    <mergeCell ref="P2:W2"/>
    <mergeCell ref="Z2:Z3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9A42-C4DC-4AEC-AEDB-F1F21B88F2CB}">
  <sheetPr>
    <tabColor rgb="FF00B0F0"/>
  </sheetPr>
  <dimension ref="A1:Z125"/>
  <sheetViews>
    <sheetView topLeftCell="L2" workbookViewId="0">
      <selection activeCell="Z2" sqref="Z2:Z3"/>
    </sheetView>
  </sheetViews>
  <sheetFormatPr defaultRowHeight="14.4" x14ac:dyDescent="0.3"/>
  <cols>
    <col min="8" max="8" width="4.5546875" style="71" customWidth="1"/>
  </cols>
  <sheetData>
    <row r="1" spans="1:26" ht="15" thickBot="1" x14ac:dyDescent="0.35">
      <c r="A1" s="138" t="s">
        <v>155</v>
      </c>
      <c r="B1" s="138"/>
      <c r="C1" s="138"/>
      <c r="D1" s="138"/>
      <c r="E1" s="138"/>
      <c r="F1" s="138"/>
      <c r="G1" s="138"/>
    </row>
    <row r="2" spans="1:26" ht="15" thickBot="1" x14ac:dyDescent="0.35">
      <c r="A2" s="138"/>
      <c r="B2" s="138"/>
      <c r="C2" s="138"/>
      <c r="D2" s="138"/>
      <c r="E2" s="138"/>
      <c r="F2" s="138"/>
      <c r="G2" s="138"/>
      <c r="J2" s="72" t="s">
        <v>142</v>
      </c>
      <c r="K2" s="161" t="s">
        <v>141</v>
      </c>
      <c r="L2" s="162"/>
      <c r="M2" s="162"/>
      <c r="N2" s="162"/>
      <c r="O2" s="163"/>
      <c r="P2" s="161" t="s">
        <v>140</v>
      </c>
      <c r="Q2" s="162"/>
      <c r="R2" s="162"/>
      <c r="S2" s="162"/>
      <c r="T2" s="162"/>
      <c r="U2" s="162"/>
      <c r="V2" s="162"/>
      <c r="W2" s="163"/>
      <c r="X2" s="164" t="s">
        <v>139</v>
      </c>
      <c r="Y2" s="160" t="s">
        <v>138</v>
      </c>
      <c r="Z2" s="160" t="s">
        <v>137</v>
      </c>
    </row>
    <row r="3" spans="1:26" ht="59.25" customHeight="1" thickBot="1" x14ac:dyDescent="0.35">
      <c r="A3" s="46" t="s">
        <v>156</v>
      </c>
      <c r="B3" s="69" t="s">
        <v>164</v>
      </c>
      <c r="C3" s="70" t="s">
        <v>165</v>
      </c>
      <c r="D3" s="70" t="s">
        <v>166</v>
      </c>
      <c r="E3" s="70" t="s">
        <v>167</v>
      </c>
      <c r="F3" s="70" t="s">
        <v>168</v>
      </c>
      <c r="G3" s="70" t="s">
        <v>169</v>
      </c>
      <c r="I3" s="46" t="s">
        <v>156</v>
      </c>
      <c r="J3" s="73" t="s">
        <v>193</v>
      </c>
      <c r="K3" s="74" t="s">
        <v>194</v>
      </c>
      <c r="L3" s="75" t="s">
        <v>195</v>
      </c>
      <c r="M3" s="75" t="s">
        <v>196</v>
      </c>
      <c r="N3" s="75" t="s">
        <v>197</v>
      </c>
      <c r="O3" s="76" t="s">
        <v>198</v>
      </c>
      <c r="P3" s="74" t="s">
        <v>185</v>
      </c>
      <c r="Q3" s="75" t="s">
        <v>186</v>
      </c>
      <c r="R3" s="75" t="s">
        <v>187</v>
      </c>
      <c r="S3" s="75" t="s">
        <v>188</v>
      </c>
      <c r="T3" s="75" t="s">
        <v>189</v>
      </c>
      <c r="U3" s="75" t="s">
        <v>190</v>
      </c>
      <c r="V3" s="75" t="s">
        <v>191</v>
      </c>
      <c r="W3" s="76" t="s">
        <v>176</v>
      </c>
      <c r="X3" s="164"/>
      <c r="Y3" s="160"/>
      <c r="Z3" s="160"/>
    </row>
    <row r="4" spans="1:26" x14ac:dyDescent="0.3">
      <c r="A4" t="s">
        <v>119</v>
      </c>
      <c r="B4" s="40">
        <f>'Acum. em 4 trimestres'!R5/100</f>
        <v>2.5196866036296672E-2</v>
      </c>
      <c r="C4" s="40">
        <f>'Acum. em 4 trimestres'!S5/100</f>
        <v>2.4902087752257884E-2</v>
      </c>
      <c r="D4" s="40">
        <f>'Acum. em 4 trimestres'!T5/100</f>
        <v>-1.6449651381684749E-3</v>
      </c>
      <c r="E4" s="40">
        <f>'Acum. em 4 trimestres'!U5/100</f>
        <v>-9.1630448274257703E-2</v>
      </c>
      <c r="F4" s="40">
        <f>'Acum. em 4 trimestres'!V5/100</f>
        <v>0.11214702174001868</v>
      </c>
      <c r="G4" s="40">
        <f>'Acum. em 4 trimestres'!W5/100</f>
        <v>-1.9413574907727771E-2</v>
      </c>
      <c r="I4" t="s">
        <v>119</v>
      </c>
      <c r="J4" s="40">
        <f>'Acum. em 4 trimestres'!B5/100</f>
        <v>-1.9392683412268519E-2</v>
      </c>
      <c r="K4" s="40">
        <f>'Acum. em 4 trimestres'!C5/100</f>
        <v>2.3086172296254093E-2</v>
      </c>
      <c r="L4" s="40">
        <f>'Acum. em 4 trimestres'!D5/100</f>
        <v>1.2947562527721779E-2</v>
      </c>
      <c r="M4" s="40">
        <f>'Acum. em 4 trimestres'!E5/100</f>
        <v>3.5330238083657317E-3</v>
      </c>
      <c r="N4" s="40">
        <f>'Acum. em 4 trimestres'!F5/100</f>
        <v>-6.2399907771036107E-2</v>
      </c>
      <c r="O4" s="40">
        <f>'Acum. em 4 trimestres'!G5/100</f>
        <v>-6.4066569341423296E-3</v>
      </c>
      <c r="P4" s="40">
        <f>'Acum. em 4 trimestres'!H5/100</f>
        <v>2.9330482400559799E-2</v>
      </c>
      <c r="Q4" s="40">
        <f>'Acum. em 4 trimestres'!I5/100</f>
        <v>9.4464266942671168E-2</v>
      </c>
      <c r="R4" s="40">
        <f>'Acum. em 4 trimestres'!J5/100</f>
        <v>8.4233497481899011E-2</v>
      </c>
      <c r="S4" s="40">
        <f>'Acum. em 4 trimestres'!K5/100</f>
        <v>9.6517963076276914E-2</v>
      </c>
      <c r="T4" s="40">
        <f>'Acum. em 4 trimestres'!L5/100</f>
        <v>1.664733526915696E-2</v>
      </c>
      <c r="U4" s="40">
        <f>'Acum. em 4 trimestres'!M5/100</f>
        <v>2.850036266254552E-2</v>
      </c>
      <c r="V4" s="40">
        <f>'Acum. em 4 trimestres'!N5/100</f>
        <v>2.8666353918483711E-2</v>
      </c>
      <c r="W4" s="40">
        <f>'Acum. em 4 trimestres'!O5/100</f>
        <v>5.1577255391914045E-2</v>
      </c>
      <c r="X4" s="40">
        <f>'Acum. em 4 trimestres'!P5/100</f>
        <v>3.1179751588392035E-2</v>
      </c>
      <c r="Y4" s="40">
        <f>'Acum. em 4 trimestres'!Q5/100</f>
        <v>-1.8678771694906615E-2</v>
      </c>
      <c r="Z4" s="40">
        <f>'Acum. em 4 trimestres'!R5/100</f>
        <v>2.5196866036296672E-2</v>
      </c>
    </row>
    <row r="5" spans="1:26" x14ac:dyDescent="0.3">
      <c r="A5" t="s">
        <v>118</v>
      </c>
      <c r="B5" s="40">
        <f>'Acum. em 4 trimestres'!R6/100</f>
        <v>2.1356122458933591E-2</v>
      </c>
      <c r="C5" s="40">
        <f>'Acum. em 4 trimestres'!S6/100</f>
        <v>2.5867535755412119E-2</v>
      </c>
      <c r="D5" s="40">
        <f>'Acum. em 4 trimestres'!T6/100</f>
        <v>-6.9596314506592538E-3</v>
      </c>
      <c r="E5" s="40">
        <f>'Acum. em 4 trimestres'!U6/100</f>
        <v>-9.787323033880424E-2</v>
      </c>
      <c r="F5" s="40">
        <f>'Acum. em 4 trimestres'!V6/100</f>
        <v>7.0274117224863986E-2</v>
      </c>
      <c r="G5" s="40">
        <f>'Acum. em 4 trimestres'!W6/100</f>
        <v>-7.1365614981708236E-2</v>
      </c>
      <c r="I5" t="s">
        <v>118</v>
      </c>
      <c r="J5" s="40">
        <f>'Acum. em 4 trimestres'!B6/100</f>
        <v>-1.6905568281336603E-2</v>
      </c>
      <c r="K5" s="40">
        <f>'Acum. em 4 trimestres'!C6/100</f>
        <v>6.4502670766436232E-2</v>
      </c>
      <c r="L5" s="40">
        <f>'Acum. em 4 trimestres'!D6/100</f>
        <v>-2.5695721014983741E-2</v>
      </c>
      <c r="M5" s="40">
        <f>'Acum. em 4 trimestres'!E6/100</f>
        <v>2.1492124163638993E-2</v>
      </c>
      <c r="N5" s="40">
        <f>'Acum. em 4 trimestres'!F6/100</f>
        <v>-4.4321231314155989E-2</v>
      </c>
      <c r="O5" s="40">
        <f>'Acum. em 4 trimestres'!G6/100</f>
        <v>-2.2684923879473406E-2</v>
      </c>
      <c r="P5" s="40">
        <f>'Acum. em 4 trimestres'!H6/100</f>
        <v>3.727461507557539E-3</v>
      </c>
      <c r="Q5" s="40">
        <f>'Acum. em 4 trimestres'!I6/100</f>
        <v>8.7780831100094492E-2</v>
      </c>
      <c r="R5" s="40">
        <f>'Acum. em 4 trimestres'!J6/100</f>
        <v>8.206446803989742E-2</v>
      </c>
      <c r="S5" s="40">
        <f>'Acum. em 4 trimestres'!K6/100</f>
        <v>0.11872413667455239</v>
      </c>
      <c r="T5" s="40">
        <f>'Acum. em 4 trimestres'!L6/100</f>
        <v>1.9799698614100025E-2</v>
      </c>
      <c r="U5" s="40">
        <f>'Acum. em 4 trimestres'!M6/100</f>
        <v>1.8565951474328823E-2</v>
      </c>
      <c r="V5" s="40">
        <f>'Acum. em 4 trimestres'!N6/100</f>
        <v>2.9272229832772112E-2</v>
      </c>
      <c r="W5" s="40">
        <f>'Acum. em 4 trimestres'!O6/100</f>
        <v>5.377740399046349E-2</v>
      </c>
      <c r="X5" s="40">
        <f>'Acum. em 4 trimestres'!P6/100</f>
        <v>2.8288522561093821E-2</v>
      </c>
      <c r="Y5" s="40">
        <f>'Acum. em 4 trimestres'!Q6/100</f>
        <v>-2.9700036981865852E-2</v>
      </c>
      <c r="Z5" s="40">
        <f>'Acum. em 4 trimestres'!R6/100</f>
        <v>2.1356122458933591E-2</v>
      </c>
    </row>
    <row r="6" spans="1:26" x14ac:dyDescent="0.3">
      <c r="A6" t="s">
        <v>117</v>
      </c>
      <c r="B6" s="40">
        <f>'Acum. em 4 trimestres'!R7/100</f>
        <v>2.309147008293766E-2</v>
      </c>
      <c r="C6" s="40">
        <f>'Acum. em 4 trimestres'!S7/100</f>
        <v>3.3330880635390914E-2</v>
      </c>
      <c r="D6" s="40">
        <f>'Acum. em 4 trimestres'!T7/100</f>
        <v>-7.6561841298937727E-3</v>
      </c>
      <c r="E6" s="40">
        <f>'Acum. em 4 trimestres'!U7/100</f>
        <v>-4.3899793352762284E-2</v>
      </c>
      <c r="F6" s="40">
        <f>'Acum. em 4 trimestres'!V7/100</f>
        <v>6.2413064570365773E-3</v>
      </c>
      <c r="G6" s="40">
        <f>'Acum. em 4 trimestres'!W7/100</f>
        <v>-2.8008337333736311E-2</v>
      </c>
      <c r="I6" t="s">
        <v>117</v>
      </c>
      <c r="J6" s="40">
        <f>'Acum. em 4 trimestres'!B7/100</f>
        <v>-3.6534369751112905E-2</v>
      </c>
      <c r="K6" s="40">
        <f>'Acum. em 4 trimestres'!C7/100</f>
        <v>5.4348148701852228E-2</v>
      </c>
      <c r="L6" s="40">
        <f>'Acum. em 4 trimestres'!D7/100</f>
        <v>2.60901900608701E-3</v>
      </c>
      <c r="M6" s="40">
        <f>'Acum. em 4 trimestres'!E7/100</f>
        <v>2.882425015053669E-2</v>
      </c>
      <c r="N6" s="40">
        <f>'Acum. em 4 trimestres'!F7/100</f>
        <v>-5.2929560158123667E-3</v>
      </c>
      <c r="O6" s="40">
        <f>'Acum. em 4 trimestres'!G7/100</f>
        <v>5.0274180894658294E-3</v>
      </c>
      <c r="P6" s="40">
        <f>'Acum. em 4 trimestres'!H7/100</f>
        <v>1.35894269953174E-2</v>
      </c>
      <c r="Q6" s="40">
        <f>'Acum. em 4 trimestres'!I7/100</f>
        <v>6.7828620144895435E-2</v>
      </c>
      <c r="R6" s="40">
        <f>'Acum. em 4 trimestres'!J7/100</f>
        <v>7.0237504279146545E-2</v>
      </c>
      <c r="S6" s="40">
        <f>'Acum. em 4 trimestres'!K7/100</f>
        <v>6.4933576415337591E-2</v>
      </c>
      <c r="T6" s="40">
        <f>'Acum. em 4 trimestres'!L7/100</f>
        <v>2.4121800506753388E-2</v>
      </c>
      <c r="U6" s="40">
        <f>'Acum. em 4 trimestres'!M7/100</f>
        <v>1.4677785631615814E-2</v>
      </c>
      <c r="V6" s="40">
        <f>'Acum. em 4 trimestres'!N7/100</f>
        <v>3.5860919379943068E-2</v>
      </c>
      <c r="W6" s="40">
        <f>'Acum. em 4 trimestres'!O7/100</f>
        <v>4.0343153663494613E-2</v>
      </c>
      <c r="X6" s="40">
        <f>'Acum. em 4 trimestres'!P7/100</f>
        <v>2.5884762248127302E-2</v>
      </c>
      <c r="Y6" s="40">
        <f>'Acum. em 4 trimestres'!Q7/100</f>
        <v>2.8268275226690509E-3</v>
      </c>
      <c r="Z6" s="40">
        <f>'Acum. em 4 trimestres'!R7/100</f>
        <v>2.309147008293766E-2</v>
      </c>
    </row>
    <row r="7" spans="1:26" x14ac:dyDescent="0.3">
      <c r="A7" t="s">
        <v>116</v>
      </c>
      <c r="B7" s="40">
        <f>'Acum. em 4 trimestres'!R8/100</f>
        <v>2.2088640505145696E-2</v>
      </c>
      <c r="C7" s="40">
        <f>'Acum. em 4 trimestres'!S8/100</f>
        <v>3.2365808056054712E-2</v>
      </c>
      <c r="D7" s="40">
        <f>'Acum. em 4 trimestres'!T8/100</f>
        <v>-1.8257395592624404E-2</v>
      </c>
      <c r="E7" s="40">
        <f>'Acum. em 4 trimestres'!U8/100</f>
        <v>1.1955211401679211E-2</v>
      </c>
      <c r="F7" s="40">
        <f>'Acum. em 4 trimestres'!V8/100</f>
        <v>-4.1986446824197055E-3</v>
      </c>
      <c r="G7" s="40">
        <f>'Acum. em 4 trimestres'!W8/100</f>
        <v>5.5943151590062801E-2</v>
      </c>
      <c r="I7" t="s">
        <v>116</v>
      </c>
      <c r="J7" s="40">
        <f>'Acum. em 4 trimestres'!B8/100</f>
        <v>2.9531711432991603E-2</v>
      </c>
      <c r="K7" s="40">
        <f>'Acum. em 4 trimestres'!C8/100</f>
        <v>2.4380535972620798E-2</v>
      </c>
      <c r="L7" s="40">
        <f>'Acum. em 4 trimestres'!D8/100</f>
        <v>8.0220770339956005E-4</v>
      </c>
      <c r="M7" s="40">
        <f>'Acum. em 4 trimestres'!E8/100</f>
        <v>3.1172069815671444E-2</v>
      </c>
      <c r="N7" s="40">
        <f>'Acum. em 4 trimestres'!F8/100</f>
        <v>2.2140377281418377E-2</v>
      </c>
      <c r="O7" s="40">
        <f>'Acum. em 4 trimestres'!G8/100</f>
        <v>9.7461658775286342E-3</v>
      </c>
      <c r="P7" s="40">
        <f>'Acum. em 4 trimestres'!H8/100</f>
        <v>1.8133720442087498E-2</v>
      </c>
      <c r="Q7" s="40">
        <f>'Acum. em 4 trimestres'!I8/100</f>
        <v>5.6181011394610181E-2</v>
      </c>
      <c r="R7" s="40">
        <f>'Acum. em 4 trimestres'!J8/100</f>
        <v>5.963619617775584E-2</v>
      </c>
      <c r="S7" s="40">
        <f>'Acum. em 4 trimestres'!K8/100</f>
        <v>8.8067666021671709E-3</v>
      </c>
      <c r="T7" s="40">
        <f>'Acum. em 4 trimestres'!L8/100</f>
        <v>2.3860974413917324E-2</v>
      </c>
      <c r="U7" s="40">
        <f>'Acum. em 4 trimestres'!M8/100</f>
        <v>-2.7876507073687495E-4</v>
      </c>
      <c r="V7" s="40">
        <f>'Acum. em 4 trimestres'!N8/100</f>
        <v>4.3126067219197983E-2</v>
      </c>
      <c r="W7" s="40">
        <f>'Acum. em 4 trimestres'!O8/100</f>
        <v>2.2991376601751545E-2</v>
      </c>
      <c r="X7" s="40">
        <f>'Acum. em 4 trimestres'!P8/100</f>
        <v>1.9790592278060348E-2</v>
      </c>
      <c r="Y7" s="40">
        <f>'Acum. em 4 trimestres'!Q8/100</f>
        <v>3.6831528402823333E-2</v>
      </c>
      <c r="Z7" s="40">
        <f>'Acum. em 4 trimestres'!R8/100</f>
        <v>2.2088640505145696E-2</v>
      </c>
    </row>
    <row r="8" spans="1:26" x14ac:dyDescent="0.3">
      <c r="A8" t="s">
        <v>115</v>
      </c>
      <c r="B8" s="40">
        <f>'Acum. em 4 trimestres'!R9/100</f>
        <v>3.1778325489870474E-2</v>
      </c>
      <c r="C8" s="40">
        <f>'Acum. em 4 trimestres'!S9/100</f>
        <v>5.4520212636213428E-2</v>
      </c>
      <c r="D8" s="40">
        <f>'Acum. em 4 trimestres'!T9/100</f>
        <v>-7.2613477219983791E-3</v>
      </c>
      <c r="E8" s="40">
        <f>'Acum. em 4 trimestres'!U9/100</f>
        <v>7.428622829705489E-2</v>
      </c>
      <c r="F8" s="40">
        <f>'Acum. em 4 trimestres'!V9/100</f>
        <v>-1.5890569908045826E-2</v>
      </c>
      <c r="G8" s="40">
        <f>'Acum. em 4 trimestres'!W9/100</f>
        <v>0.15839966869715294</v>
      </c>
      <c r="I8" t="s">
        <v>115</v>
      </c>
      <c r="J8" s="40">
        <f>'Acum. em 4 trimestres'!B9/100</f>
        <v>4.0956496453970148E-2</v>
      </c>
      <c r="K8" s="40">
        <f>'Acum. em 4 trimestres'!C9/100</f>
        <v>1.6689030572887953E-2</v>
      </c>
      <c r="L8" s="40">
        <f>'Acum. em 4 trimestres'!D9/100</f>
        <v>2.576616513439034E-2</v>
      </c>
      <c r="M8" s="40">
        <f>'Acum. em 4 trimestres'!E9/100</f>
        <v>3.9422779885740278E-2</v>
      </c>
      <c r="N8" s="40">
        <f>'Acum. em 4 trimestres'!F9/100</f>
        <v>4.8254705887904814E-2</v>
      </c>
      <c r="O8" s="40">
        <f>'Acum. em 4 trimestres'!G9/100</f>
        <v>3.27738825374706E-2</v>
      </c>
      <c r="P8" s="40">
        <f>'Acum. em 4 trimestres'!H9/100</f>
        <v>4.056900352762316E-2</v>
      </c>
      <c r="Q8" s="40">
        <f>'Acum. em 4 trimestres'!I9/100</f>
        <v>4.6849768222996246E-2</v>
      </c>
      <c r="R8" s="40">
        <f>'Acum. em 4 trimestres'!J9/100</f>
        <v>5.289518333315768E-2</v>
      </c>
      <c r="S8" s="40">
        <f>'Acum. em 4 trimestres'!K9/100</f>
        <v>4.5991300838119642E-3</v>
      </c>
      <c r="T8" s="40">
        <f>'Acum. em 4 trimestres'!L9/100</f>
        <v>1.9608272955831563E-2</v>
      </c>
      <c r="U8" s="40">
        <f>'Acum. em 4 trimestres'!M9/100</f>
        <v>2.5944364175687351E-3</v>
      </c>
      <c r="V8" s="40">
        <f>'Acum. em 4 trimestres'!N9/100</f>
        <v>3.2893237645461593E-2</v>
      </c>
      <c r="W8" s="40">
        <f>'Acum. em 4 trimestres'!O9/100</f>
        <v>2.1059010185973115E-2</v>
      </c>
      <c r="X8" s="40">
        <f>'Acum. em 4 trimestres'!P9/100</f>
        <v>2.530792225155265E-2</v>
      </c>
      <c r="Y8" s="40">
        <f>'Acum. em 4 trimestres'!Q9/100</f>
        <v>7.5512525598508962E-2</v>
      </c>
      <c r="Z8" s="40">
        <f>'Acum. em 4 trimestres'!R9/100</f>
        <v>3.1778325489870474E-2</v>
      </c>
    </row>
    <row r="9" spans="1:26" x14ac:dyDescent="0.3">
      <c r="A9" t="s">
        <v>114</v>
      </c>
      <c r="B9" s="40">
        <f>'Acum. em 4 trimestres'!R10/100</f>
        <v>4.0228432836898476E-2</v>
      </c>
      <c r="C9" s="40">
        <f>'Acum. em 4 trimestres'!S10/100</f>
        <v>6.4732684979492916E-2</v>
      </c>
      <c r="D9" s="40">
        <f>'Acum. em 4 trimestres'!T10/100</f>
        <v>-8.6766885480974443E-3</v>
      </c>
      <c r="E9" s="40">
        <f>'Acum. em 4 trimestres'!U10/100</f>
        <v>0.11467143376105081</v>
      </c>
      <c r="F9" s="40">
        <f>'Acum. em 4 trimestres'!V10/100</f>
        <v>9.9016040168580233E-3</v>
      </c>
      <c r="G9" s="40">
        <f>'Acum. em 4 trimestres'!W10/100</f>
        <v>0.24177300254719647</v>
      </c>
      <c r="I9" t="s">
        <v>114</v>
      </c>
      <c r="J9" s="40">
        <f>'Acum. em 4 trimestres'!B10/100</f>
        <v>4.670672424600486E-2</v>
      </c>
      <c r="K9" s="40">
        <f>'Acum. em 4 trimestres'!C10/100</f>
        <v>9.8106787661813577E-3</v>
      </c>
      <c r="L9" s="40">
        <f>'Acum. em 4 trimestres'!D10/100</f>
        <v>6.3502631786649166E-2</v>
      </c>
      <c r="M9" s="40">
        <f>'Acum. em 4 trimestres'!E10/100</f>
        <v>4.5263585611790003E-2</v>
      </c>
      <c r="N9" s="40">
        <f>'Acum. em 4 trimestres'!F10/100</f>
        <v>6.5445832216106004E-2</v>
      </c>
      <c r="O9" s="40">
        <f>'Acum. em 4 trimestres'!G10/100</f>
        <v>6.0831953419206775E-2</v>
      </c>
      <c r="P9" s="40">
        <f>'Acum. em 4 trimestres'!H10/100</f>
        <v>5.5095425104389584E-2</v>
      </c>
      <c r="Q9" s="40">
        <f>'Acum. em 4 trimestres'!I10/100</f>
        <v>5.125576789004116E-2</v>
      </c>
      <c r="R9" s="40">
        <f>'Acum. em 4 trimestres'!J10/100</f>
        <v>5.1256282031833633E-2</v>
      </c>
      <c r="S9" s="40">
        <f>'Acum. em 4 trimestres'!K10/100</f>
        <v>1.5119658133833092E-4</v>
      </c>
      <c r="T9" s="40">
        <f>'Acum. em 4 trimestres'!L10/100</f>
        <v>1.5804759056883277E-2</v>
      </c>
      <c r="U9" s="40">
        <f>'Acum. em 4 trimestres'!M10/100</f>
        <v>9.1784529039349305E-3</v>
      </c>
      <c r="V9" s="40">
        <f>'Acum. em 4 trimestres'!N10/100</f>
        <v>1.9143581240737673E-2</v>
      </c>
      <c r="W9" s="40">
        <f>'Acum. em 4 trimestres'!O10/100</f>
        <v>1.7646254551429319E-2</v>
      </c>
      <c r="X9" s="40">
        <f>'Acum. em 4 trimestres'!P10/100</f>
        <v>3.0474947833812882E-2</v>
      </c>
      <c r="Y9" s="40">
        <f>'Acum. em 4 trimestres'!Q10/100</f>
        <v>0.10847857525497261</v>
      </c>
      <c r="Z9" s="40">
        <f>'Acum. em 4 trimestres'!R10/100</f>
        <v>4.0228432836898476E-2</v>
      </c>
    </row>
    <row r="10" spans="1:26" x14ac:dyDescent="0.3">
      <c r="A10" t="s">
        <v>113</v>
      </c>
      <c r="B10" s="40">
        <f>'Acum. em 4 trimestres'!R11/100</f>
        <v>3.025558834045583E-2</v>
      </c>
      <c r="C10" s="40">
        <f>'Acum. em 4 trimestres'!S11/100</f>
        <v>5.6004506683183353E-2</v>
      </c>
      <c r="D10" s="40">
        <f>'Acum. em 4 trimestres'!T11/100</f>
        <v>-3.0717427747935844E-2</v>
      </c>
      <c r="E10" s="40">
        <f>'Acum. em 4 trimestres'!U11/100</f>
        <v>0.11000092584110321</v>
      </c>
      <c r="F10" s="40">
        <f>'Acum. em 4 trimestres'!V11/100</f>
        <v>6.6092355744553632E-2</v>
      </c>
      <c r="G10" s="40">
        <f>'Acum. em 4 trimestres'!W11/100</f>
        <v>0.24079647511597457</v>
      </c>
      <c r="I10" t="s">
        <v>113</v>
      </c>
      <c r="J10" s="40">
        <f>'Acum. em 4 trimestres'!B11/100</f>
        <v>5.234924400230212E-2</v>
      </c>
      <c r="K10" s="40">
        <f>'Acum. em 4 trimestres'!C11/100</f>
        <v>3.3541194201084368E-2</v>
      </c>
      <c r="L10" s="40">
        <f>'Acum. em 4 trimestres'!D11/100</f>
        <v>1.3306597178554425E-2</v>
      </c>
      <c r="M10" s="40">
        <f>'Acum. em 4 trimestres'!E11/100</f>
        <v>5.4653775043615571E-2</v>
      </c>
      <c r="N10" s="40">
        <f>'Acum. em 4 trimestres'!F11/100</f>
        <v>6.4228983091592085E-2</v>
      </c>
      <c r="O10" s="40">
        <f>'Acum. em 4 trimestres'!G11/100</f>
        <v>3.1440224518704873E-2</v>
      </c>
      <c r="P10" s="40">
        <f>'Acum. em 4 trimestres'!H11/100</f>
        <v>4.39598572982276E-2</v>
      </c>
      <c r="Q10" s="40">
        <f>'Acum. em 4 trimestres'!I11/100</f>
        <v>4.2395145896520159E-2</v>
      </c>
      <c r="R10" s="40">
        <f>'Acum. em 4 trimestres'!J11/100</f>
        <v>4.5160101654800666E-2</v>
      </c>
      <c r="S10" s="40">
        <f>'Acum. em 4 trimestres'!K11/100</f>
        <v>-4.4018334822739646E-3</v>
      </c>
      <c r="T10" s="40">
        <f>'Acum. em 4 trimestres'!L11/100</f>
        <v>1.3075134172166214E-2</v>
      </c>
      <c r="U10" s="40">
        <f>'Acum. em 4 trimestres'!M11/100</f>
        <v>1.2654975825509007E-2</v>
      </c>
      <c r="V10" s="40">
        <f>'Acum. em 4 trimestres'!N11/100</f>
        <v>5.8067138920421257E-3</v>
      </c>
      <c r="W10" s="40">
        <f>'Acum. em 4 trimestres'!O11/100</f>
        <v>1.2758239476781341E-2</v>
      </c>
      <c r="X10" s="40">
        <f>'Acum. em 4 trimestres'!P11/100</f>
        <v>1.9648024151622812E-2</v>
      </c>
      <c r="Y10" s="40">
        <f>'Acum. em 4 trimestres'!Q11/100</f>
        <v>0.10285116971754338</v>
      </c>
      <c r="Z10" s="40">
        <f>'Acum. em 4 trimestres'!R11/100</f>
        <v>3.025558834045583E-2</v>
      </c>
    </row>
    <row r="11" spans="1:26" x14ac:dyDescent="0.3">
      <c r="A11" t="s">
        <v>112</v>
      </c>
      <c r="B11" s="40">
        <f>'Acum. em 4 trimestres'!R12/100</f>
        <v>3.3948459853159418E-2</v>
      </c>
      <c r="C11" s="40">
        <f>'Acum. em 4 trimestres'!S12/100</f>
        <v>3.0329738792639338E-2</v>
      </c>
      <c r="D11" s="40">
        <f>'Acum. em 4 trimestres'!T12/100</f>
        <v>1.2464328671492941E-2</v>
      </c>
      <c r="E11" s="40">
        <f>'Acum. em 4 trimestres'!U12/100</f>
        <v>8.418114381097741E-2</v>
      </c>
      <c r="F11" s="40">
        <f>'Acum. em 4 trimestres'!V12/100</f>
        <v>0.11019288717273001</v>
      </c>
      <c r="G11" s="40">
        <f>'Acum. em 4 trimestres'!W12/100</f>
        <v>0.14595076905645388</v>
      </c>
      <c r="I11" t="s">
        <v>112</v>
      </c>
      <c r="J11" s="40">
        <f>'Acum. em 4 trimestres'!B12/100</f>
        <v>8.1302797988191955E-3</v>
      </c>
      <c r="K11" s="40">
        <f>'Acum. em 4 trimestres'!C12/100</f>
        <v>4.9977820493864122E-2</v>
      </c>
      <c r="L11" s="40">
        <f>'Acum. em 4 trimestres'!D12/100</f>
        <v>2.4934078176470642E-2</v>
      </c>
      <c r="M11" s="40">
        <f>'Acum. em 4 trimestres'!E12/100</f>
        <v>5.9046728000416993E-2</v>
      </c>
      <c r="N11" s="40">
        <f>'Acum. em 4 trimestres'!F12/100</f>
        <v>7.6055431936771445E-2</v>
      </c>
      <c r="O11" s="40">
        <f>'Acum. em 4 trimestres'!G12/100</f>
        <v>4.3749924601661938E-2</v>
      </c>
      <c r="P11" s="40">
        <f>'Acum. em 4 trimestres'!H12/100</f>
        <v>3.8542984789401435E-2</v>
      </c>
      <c r="Q11" s="40">
        <f>'Acum. em 4 trimestres'!I12/100</f>
        <v>6.1355717453278613E-2</v>
      </c>
      <c r="R11" s="40">
        <f>'Acum. em 4 trimestres'!J12/100</f>
        <v>5.2386030391897709E-2</v>
      </c>
      <c r="S11" s="40">
        <f>'Acum. em 4 trimestres'!K12/100</f>
        <v>3.3286012526096753E-2</v>
      </c>
      <c r="T11" s="40">
        <f>'Acum. em 4 trimestres'!L12/100</f>
        <v>2.5060090803880719E-2</v>
      </c>
      <c r="U11" s="40">
        <f>'Acum. em 4 trimestres'!M12/100</f>
        <v>2.8164642898705905E-2</v>
      </c>
      <c r="V11" s="40">
        <f>'Acum. em 4 trimestres'!N12/100</f>
        <v>-4.2202996413054361E-4</v>
      </c>
      <c r="W11" s="40">
        <f>'Acum. em 4 trimestres'!O12/100</f>
        <v>2.5342338048156776E-2</v>
      </c>
      <c r="X11" s="40">
        <f>'Acum. em 4 trimestres'!P12/100</f>
        <v>2.9107214962898365E-2</v>
      </c>
      <c r="Y11" s="40">
        <f>'Acum. em 4 trimestres'!Q12/100</f>
        <v>6.761354644722295E-2</v>
      </c>
      <c r="Z11" s="40">
        <f>'Acum. em 4 trimestres'!R12/100</f>
        <v>3.3948459853159418E-2</v>
      </c>
    </row>
    <row r="12" spans="1:26" x14ac:dyDescent="0.3">
      <c r="A12" t="s">
        <v>111</v>
      </c>
      <c r="B12" s="40">
        <f>'Acum. em 4 trimestres'!R13/100</f>
        <v>2.8134774283856023E-2</v>
      </c>
      <c r="C12" s="40">
        <f>'Acum. em 4 trimestres'!S13/100</f>
        <v>1.0513802748240986E-2</v>
      </c>
      <c r="D12" s="40">
        <f>'Acum. em 4 trimestres'!T13/100</f>
        <v>1.2435759510045274E-2</v>
      </c>
      <c r="E12" s="40">
        <f>'Acum. em 4 trimestres'!U13/100</f>
        <v>6.5549842838474204E-2</v>
      </c>
      <c r="F12" s="40">
        <f>'Acum. em 4 trimestres'!V13/100</f>
        <v>0.13628709604666267</v>
      </c>
      <c r="G12" s="40">
        <f>'Acum. em 4 trimestres'!W13/100</f>
        <v>0.10621461529565845</v>
      </c>
      <c r="I12" t="s">
        <v>111</v>
      </c>
      <c r="J12" s="40">
        <f>'Acum. em 4 trimestres'!B13/100</f>
        <v>-1.334059433993795E-2</v>
      </c>
      <c r="K12" s="40">
        <f>'Acum. em 4 trimestres'!C13/100</f>
        <v>7.1061652968966937E-2</v>
      </c>
      <c r="L12" s="40">
        <f>'Acum. em 4 trimestres'!D13/100</f>
        <v>8.9822311546061684E-3</v>
      </c>
      <c r="M12" s="40">
        <f>'Acum. em 4 trimestres'!E13/100</f>
        <v>5.4150919527549135E-2</v>
      </c>
      <c r="N12" s="40">
        <f>'Acum. em 4 trimestres'!F13/100</f>
        <v>8.3068492374550149E-2</v>
      </c>
      <c r="O12" s="40">
        <f>'Acum. em 4 trimestres'!G13/100</f>
        <v>3.606110765206072E-2</v>
      </c>
      <c r="P12" s="40">
        <f>'Acum. em 4 trimestres'!H13/100</f>
        <v>2.9185418511882055E-2</v>
      </c>
      <c r="Q12" s="40">
        <f>'Acum. em 4 trimestres'!I13/100</f>
        <v>6.5334127001601461E-2</v>
      </c>
      <c r="R12" s="40">
        <f>'Acum. em 4 trimestres'!J13/100</f>
        <v>5.1886163068488589E-2</v>
      </c>
      <c r="S12" s="40">
        <f>'Acum. em 4 trimestres'!K13/100</f>
        <v>2.4206074881664374E-2</v>
      </c>
      <c r="T12" s="40">
        <f>'Acum. em 4 trimestres'!L13/100</f>
        <v>2.9011408976932884E-2</v>
      </c>
      <c r="U12" s="40">
        <f>'Acum. em 4 trimestres'!M13/100</f>
        <v>2.8480820446566524E-2</v>
      </c>
      <c r="V12" s="40">
        <f>'Acum. em 4 trimestres'!N13/100</f>
        <v>1.6150579164262435E-3</v>
      </c>
      <c r="W12" s="40">
        <f>'Acum. em 4 trimestres'!O13/100</f>
        <v>2.4055865491471318E-2</v>
      </c>
      <c r="X12" s="40">
        <f>'Acum. em 4 trimestres'!P13/100</f>
        <v>2.5035431836994526E-2</v>
      </c>
      <c r="Y12" s="40">
        <f>'Acum. em 4 trimestres'!Q13/100</f>
        <v>5.0109890569172144E-2</v>
      </c>
      <c r="Z12" s="40">
        <f>'Acum. em 4 trimestres'!R13/100</f>
        <v>2.8134774283856023E-2</v>
      </c>
    </row>
    <row r="13" spans="1:26" x14ac:dyDescent="0.3">
      <c r="A13" t="s">
        <v>110</v>
      </c>
      <c r="B13" s="40">
        <f>'Acum. em 4 trimestres'!R14/100</f>
        <v>2.0194317963698083E-2</v>
      </c>
      <c r="C13" s="40">
        <f>'Acum. em 4 trimestres'!S14/100</f>
        <v>-6.3235190838694111E-3</v>
      </c>
      <c r="D13" s="40">
        <f>'Acum. em 4 trimestres'!T14/100</f>
        <v>2.018304362513379E-2</v>
      </c>
      <c r="E13" s="40">
        <f>'Acum. em 4 trimestres'!U14/100</f>
        <v>4.4129153964784562E-2</v>
      </c>
      <c r="F13" s="40">
        <f>'Acum. em 4 trimestres'!V14/100</f>
        <v>0.10893407210621664</v>
      </c>
      <c r="G13" s="40">
        <f>'Acum. em 4 trimestres'!W14/100</f>
        <v>4.5120542668457109E-2</v>
      </c>
      <c r="I13" t="s">
        <v>110</v>
      </c>
      <c r="J13" s="40">
        <f>'Acum. em 4 trimestres'!B14/100</f>
        <v>9.8311106521640212E-3</v>
      </c>
      <c r="K13" s="40">
        <f>'Acum. em 4 trimestres'!C14/100</f>
        <v>7.4131650272981631E-2</v>
      </c>
      <c r="L13" s="40">
        <f>'Acum. em 4 trimestres'!D14/100</f>
        <v>-2.1589032288452992E-2</v>
      </c>
      <c r="M13" s="40">
        <f>'Acum. em 4 trimestres'!E14/100</f>
        <v>4.6853434755285583E-2</v>
      </c>
      <c r="N13" s="40">
        <f>'Acum. em 4 trimestres'!F14/100</f>
        <v>7.7650588593185077E-2</v>
      </c>
      <c r="O13" s="40">
        <f>'Acum. em 4 trimestres'!G14/100</f>
        <v>1.569945776324766E-2</v>
      </c>
      <c r="P13" s="40">
        <f>'Acum. em 4 trimestres'!H14/100</f>
        <v>1.7046874949439683E-2</v>
      </c>
      <c r="Q13" s="40">
        <f>'Acum. em 4 trimestres'!I14/100</f>
        <v>4.8290321891432564E-2</v>
      </c>
      <c r="R13" s="40">
        <f>'Acum. em 4 trimestres'!J14/100</f>
        <v>3.9821459569821638E-2</v>
      </c>
      <c r="S13" s="40">
        <f>'Acum. em 4 trimestres'!K14/100</f>
        <v>1.7983335208990869E-2</v>
      </c>
      <c r="T13" s="40">
        <f>'Acum. em 4 trimestres'!L14/100</f>
        <v>3.3147480372230476E-2</v>
      </c>
      <c r="U13" s="40">
        <f>'Acum. em 4 trimestres'!M14/100</f>
        <v>2.8046955429983367E-2</v>
      </c>
      <c r="V13" s="40">
        <f>'Acum. em 4 trimestres'!N14/100</f>
        <v>1.0294187123822685E-2</v>
      </c>
      <c r="W13" s="40">
        <f>'Acum. em 4 trimestres'!O14/100</f>
        <v>2.3088164152700319E-2</v>
      </c>
      <c r="X13" s="40">
        <f>'Acum. em 4 trimestres'!P14/100</f>
        <v>2.0409778461475847E-2</v>
      </c>
      <c r="Y13" s="40">
        <f>'Acum. em 4 trimestres'!Q14/100</f>
        <v>1.9454344648469402E-2</v>
      </c>
      <c r="Z13" s="40">
        <f>'Acum. em 4 trimestres'!R14/100</f>
        <v>2.0194317963698083E-2</v>
      </c>
    </row>
    <row r="14" spans="1:26" x14ac:dyDescent="0.3">
      <c r="A14" t="s">
        <v>109</v>
      </c>
      <c r="B14" s="40">
        <f>'Acum. em 4 trimestres'!R15/100</f>
        <v>1.6430603042161485E-2</v>
      </c>
      <c r="C14" s="40">
        <f>'Acum. em 4 trimestres'!S15/100</f>
        <v>-1.1240628114934093E-2</v>
      </c>
      <c r="D14" s="40">
        <f>'Acum. em 4 trimestres'!T15/100</f>
        <v>4.974924211969034E-2</v>
      </c>
      <c r="E14" s="40">
        <f>'Acum. em 4 trimestres'!U15/100</f>
        <v>1.9453269707201848E-2</v>
      </c>
      <c r="F14" s="40">
        <f>'Acum. em 4 trimestres'!V15/100</f>
        <v>6.0574425454508862E-2</v>
      </c>
      <c r="G14" s="40">
        <f>'Acum. em 4 trimestres'!W15/100</f>
        <v>3.8000926222747644E-4</v>
      </c>
      <c r="I14" t="s">
        <v>109</v>
      </c>
      <c r="J14" s="40">
        <f>'Acum. em 4 trimestres'!B15/100</f>
        <v>1.9468343425363299E-2</v>
      </c>
      <c r="K14" s="40">
        <f>'Acum. em 4 trimestres'!C15/100</f>
        <v>5.0081448118465932E-2</v>
      </c>
      <c r="L14" s="40">
        <f>'Acum. em 4 trimestres'!D15/100</f>
        <v>-2.1848645611845074E-2</v>
      </c>
      <c r="M14" s="40">
        <f>'Acum. em 4 trimestres'!E15/100</f>
        <v>3.1343270230615339E-2</v>
      </c>
      <c r="N14" s="40">
        <f>'Acum. em 4 trimestres'!F15/100</f>
        <v>5.3541317088225515E-2</v>
      </c>
      <c r="O14" s="40">
        <f>'Acum. em 4 trimestres'!G15/100</f>
        <v>7.8163842308527354E-3</v>
      </c>
      <c r="P14" s="40">
        <f>'Acum. em 4 trimestres'!H15/100</f>
        <v>2.4513416813758404E-3</v>
      </c>
      <c r="Q14" s="40">
        <f>'Acum. em 4 trimestres'!I15/100</f>
        <v>4.2134023918334984E-2</v>
      </c>
      <c r="R14" s="40">
        <f>'Acum. em 4 trimestres'!J15/100</f>
        <v>6.3389167881584996E-2</v>
      </c>
      <c r="S14" s="40">
        <f>'Acum. em 4 trimestres'!K15/100</f>
        <v>1.1603605259232097E-2</v>
      </c>
      <c r="T14" s="40">
        <f>'Acum. em 4 trimestres'!L15/100</f>
        <v>3.5385896618705059E-2</v>
      </c>
      <c r="U14" s="40">
        <f>'Acum. em 4 trimestres'!M15/100</f>
        <v>2.5342780986810531E-2</v>
      </c>
      <c r="V14" s="40">
        <f>'Acum. em 4 trimestres'!N15/100</f>
        <v>2.1526665275571455E-2</v>
      </c>
      <c r="W14" s="40">
        <f>'Acum. em 4 trimestres'!O15/100</f>
        <v>2.4413181010897622E-2</v>
      </c>
      <c r="X14" s="40">
        <f>'Acum. em 4 trimestres'!P15/100</f>
        <v>2.0056858855332482E-2</v>
      </c>
      <c r="Y14" s="40">
        <f>'Acum. em 4 trimestres'!Q15/100</f>
        <v>-6.9300350183272297E-3</v>
      </c>
      <c r="Z14" s="40">
        <f>'Acum. em 4 trimestres'!R15/100</f>
        <v>1.6430603042161485E-2</v>
      </c>
    </row>
    <row r="15" spans="1:26" x14ac:dyDescent="0.3">
      <c r="A15" t="s">
        <v>108</v>
      </c>
      <c r="B15" s="40">
        <f>'Acum. em 4 trimestres'!R16/100</f>
        <v>3.380979019523167E-3</v>
      </c>
      <c r="C15" s="40">
        <f>'Acum. em 4 trimestres'!S16/100</f>
        <v>-7.2001365514836602E-3</v>
      </c>
      <c r="D15" s="40">
        <f>'Acum. em 4 trimestres'!T16/100</f>
        <v>3.2217667269631933E-2</v>
      </c>
      <c r="E15" s="40">
        <f>'Acum. em 4 trimestres'!U16/100</f>
        <v>-1.6384079036082522E-3</v>
      </c>
      <c r="F15" s="40">
        <f>'Acum. em 4 trimestres'!V16/100</f>
        <v>4.9082053203446385E-2</v>
      </c>
      <c r="G15" s="40">
        <f>'Acum. em 4 trimestres'!W16/100</f>
        <v>-5.6661236631327938E-4</v>
      </c>
      <c r="I15" t="s">
        <v>108</v>
      </c>
      <c r="J15" s="40">
        <f>'Acum. em 4 trimestres'!B16/100</f>
        <v>3.4088880956628653E-2</v>
      </c>
      <c r="K15" s="40">
        <f>'Acum. em 4 trimestres'!C16/100</f>
        <v>3.6165577342045951E-2</v>
      </c>
      <c r="L15" s="40">
        <f>'Acum. em 4 trimestres'!D16/100</f>
        <v>-4.8411443098679181E-2</v>
      </c>
      <c r="M15" s="40">
        <f>'Acum. em 4 trimestres'!E16/100</f>
        <v>1.242716678805289E-2</v>
      </c>
      <c r="N15" s="40">
        <f>'Acum. em 4 trimestres'!F16/100</f>
        <v>1.5963241826576047E-2</v>
      </c>
      <c r="O15" s="40">
        <f>'Acum. em 4 trimestres'!G16/100</f>
        <v>-2.0900043512756983E-2</v>
      </c>
      <c r="P15" s="40">
        <f>'Acum. em 4 trimestres'!H16/100</f>
        <v>-1.8705086656333192E-2</v>
      </c>
      <c r="Q15" s="40">
        <f>'Acum. em 4 trimestres'!I16/100</f>
        <v>6.845542528919113E-3</v>
      </c>
      <c r="R15" s="40">
        <f>'Acum. em 4 trimestres'!J16/100</f>
        <v>7.9436115462073964E-2</v>
      </c>
      <c r="S15" s="40">
        <f>'Acum. em 4 trimestres'!K16/100</f>
        <v>-1.4840003760931086E-2</v>
      </c>
      <c r="T15" s="40">
        <f>'Acum. em 4 trimestres'!L16/100</f>
        <v>2.5708671949228323E-2</v>
      </c>
      <c r="U15" s="40">
        <f>'Acum. em 4 trimestres'!M16/100</f>
        <v>1.0980734442195939E-2</v>
      </c>
      <c r="V15" s="40">
        <f>'Acum. em 4 trimestres'!N16/100</f>
        <v>2.8931568701232369E-2</v>
      </c>
      <c r="W15" s="40">
        <f>'Acum. em 4 trimestres'!O16/100</f>
        <v>1.4214815228865474E-2</v>
      </c>
      <c r="X15" s="40">
        <f>'Acum. em 4 trimestres'!P16/100</f>
        <v>6.2466738319695292E-3</v>
      </c>
      <c r="Y15" s="40">
        <f>'Acum. em 4 trimestres'!Q16/100</f>
        <v>-1.740725041006852E-2</v>
      </c>
      <c r="Z15" s="40">
        <f>'Acum. em 4 trimestres'!R16/100</f>
        <v>3.380979019523167E-3</v>
      </c>
    </row>
    <row r="16" spans="1:26" x14ac:dyDescent="0.3">
      <c r="A16" t="s">
        <v>107</v>
      </c>
      <c r="B16" s="40">
        <f>'Acum. em 4 trimestres'!R17/100</f>
        <v>2.8242671386755624E-3</v>
      </c>
      <c r="C16" s="40">
        <f>'Acum. em 4 trimestres'!S17/100</f>
        <v>-8.2582616432642642E-3</v>
      </c>
      <c r="D16" s="40">
        <f>'Acum. em 4 trimestres'!T17/100</f>
        <v>3.0887940504834566E-2</v>
      </c>
      <c r="E16" s="40">
        <f>'Acum. em 4 trimestres'!U17/100</f>
        <v>-3.0082991491677813E-2</v>
      </c>
      <c r="F16" s="40">
        <f>'Acum. em 4 trimestres'!V17/100</f>
        <v>2.5960840705102628E-2</v>
      </c>
      <c r="G16" s="40">
        <f>'Acum. em 4 trimestres'!W17/100</f>
        <v>-5.823197550015613E-2</v>
      </c>
      <c r="I16" t="s">
        <v>107</v>
      </c>
      <c r="J16" s="40">
        <f>'Acum. em 4 trimestres'!B17/100</f>
        <v>7.1859909979795411E-2</v>
      </c>
      <c r="K16" s="40">
        <f>'Acum. em 4 trimestres'!C17/100</f>
        <v>1.5313280322320599E-2</v>
      </c>
      <c r="L16" s="40">
        <f>'Acum. em 4 trimestres'!D17/100</f>
        <v>-4.8461306395435777E-2</v>
      </c>
      <c r="M16" s="40">
        <f>'Acum. em 4 trimestres'!E17/100</f>
        <v>-2.1426112279209208E-3</v>
      </c>
      <c r="N16" s="40">
        <f>'Acum. em 4 trimestres'!F17/100</f>
        <v>-1.2013212516878369E-2</v>
      </c>
      <c r="O16" s="40">
        <f>'Acum. em 4 trimestres'!G17/100</f>
        <v>-3.0722058292860899E-2</v>
      </c>
      <c r="P16" s="40">
        <f>'Acum. em 4 trimestres'!H17/100</f>
        <v>-2.5598366213890444E-2</v>
      </c>
      <c r="Q16" s="40">
        <f>'Acum. em 4 trimestres'!I17/100</f>
        <v>-3.8117603286692558E-3</v>
      </c>
      <c r="R16" s="40">
        <f>'Acum. em 4 trimestres'!J17/100</f>
        <v>0.11391328544186387</v>
      </c>
      <c r="S16" s="40">
        <f>'Acum. em 4 trimestres'!K17/100</f>
        <v>-8.5516972021238979E-3</v>
      </c>
      <c r="T16" s="40">
        <f>'Acum. em 4 trimestres'!L17/100</f>
        <v>2.7772283517119245E-2</v>
      </c>
      <c r="U16" s="40">
        <f>'Acum. em 4 trimestres'!M17/100</f>
        <v>1.2416358332062893E-2</v>
      </c>
      <c r="V16" s="40">
        <f>'Acum. em 4 trimestres'!N17/100</f>
        <v>3.5016838780942416E-2</v>
      </c>
      <c r="W16" s="40">
        <f>'Acum. em 4 trimestres'!O17/100</f>
        <v>1.7511824734244952E-2</v>
      </c>
      <c r="X16" s="40">
        <f>'Acum. em 4 trimestres'!P17/100</f>
        <v>7.9341022434258335E-3</v>
      </c>
      <c r="Y16" s="40">
        <f>'Acum. em 4 trimestres'!Q17/100</f>
        <v>-3.3462783822578501E-2</v>
      </c>
      <c r="Z16" s="40">
        <f>'Acum. em 4 trimestres'!R17/100</f>
        <v>2.8242671386755624E-3</v>
      </c>
    </row>
    <row r="17" spans="1:26" x14ac:dyDescent="0.3">
      <c r="A17" t="s">
        <v>106</v>
      </c>
      <c r="B17" s="40">
        <f>'Acum. em 4 trimestres'!R18/100</f>
        <v>-1.9121231489300783E-3</v>
      </c>
      <c r="C17" s="40">
        <f>'Acum. em 4 trimestres'!S18/100</f>
        <v>-7.0854408251702639E-3</v>
      </c>
      <c r="D17" s="40">
        <f>'Acum. em 4 trimestres'!T18/100</f>
        <v>2.7626033527182292E-2</v>
      </c>
      <c r="E17" s="40">
        <f>'Acum. em 4 trimestres'!U18/100</f>
        <v>-6.2081202971896232E-2</v>
      </c>
      <c r="F17" s="40">
        <f>'Acum. em 4 trimestres'!V18/100</f>
        <v>1.0295820512880027E-2</v>
      </c>
      <c r="G17" s="40">
        <f>'Acum. em 4 trimestres'!W18/100</f>
        <v>-8.9311727230599866E-2</v>
      </c>
      <c r="I17" t="s">
        <v>106</v>
      </c>
      <c r="J17" s="40">
        <f>'Acum. em 4 trimestres'!B18/100</f>
        <v>4.0429505802309196E-2</v>
      </c>
      <c r="K17" s="40">
        <f>'Acum. em 4 trimestres'!C18/100</f>
        <v>-1.4897181637295809E-2</v>
      </c>
      <c r="L17" s="40">
        <f>'Acum. em 4 trimestres'!D18/100</f>
        <v>-5.0015145851157738E-2</v>
      </c>
      <c r="M17" s="40">
        <f>'Acum. em 4 trimestres'!E18/100</f>
        <v>-4.7273030186332221E-3</v>
      </c>
      <c r="N17" s="40">
        <f>'Acum. em 4 trimestres'!F18/100</f>
        <v>-3.9938893503342343E-2</v>
      </c>
      <c r="O17" s="40">
        <f>'Acum. em 4 trimestres'!G18/100</f>
        <v>-4.1095232012129494E-2</v>
      </c>
      <c r="P17" s="40">
        <f>'Acum. em 4 trimestres'!H18/100</f>
        <v>-3.7045729789179305E-2</v>
      </c>
      <c r="Q17" s="40">
        <f>'Acum. em 4 trimestres'!I18/100</f>
        <v>-2.8876709316840499E-2</v>
      </c>
      <c r="R17" s="40">
        <f>'Acum. em 4 trimestres'!J18/100</f>
        <v>0.16541587071995889</v>
      </c>
      <c r="S17" s="40">
        <f>'Acum. em 4 trimestres'!K18/100</f>
        <v>-4.0525000600756256E-3</v>
      </c>
      <c r="T17" s="40">
        <f>'Acum. em 4 trimestres'!L18/100</f>
        <v>2.6645196642445024E-2</v>
      </c>
      <c r="U17" s="40">
        <f>'Acum. em 4 trimestres'!M18/100</f>
        <v>8.2943072999765999E-3</v>
      </c>
      <c r="V17" s="40">
        <f>'Acum. em 4 trimestres'!N18/100</f>
        <v>3.6744943520822915E-2</v>
      </c>
      <c r="W17" s="40">
        <f>'Acum. em 4 trimestres'!O18/100</f>
        <v>1.7037281387282111E-2</v>
      </c>
      <c r="X17" s="40">
        <f>'Acum. em 4 trimestres'!P18/100</f>
        <v>3.3701757878872307E-3</v>
      </c>
      <c r="Y17" s="40">
        <f>'Acum. em 4 trimestres'!Q18/100</f>
        <v>-3.9879787856972548E-2</v>
      </c>
      <c r="Z17" s="40">
        <f>'Acum. em 4 trimestres'!R18/100</f>
        <v>-1.9121231489300783E-3</v>
      </c>
    </row>
    <row r="18" spans="1:26" x14ac:dyDescent="0.3">
      <c r="A18" t="s">
        <v>105</v>
      </c>
      <c r="B18" s="40">
        <f>'Acum. em 4 trimestres'!R19/100</f>
        <v>-4.4155507422727336E-3</v>
      </c>
      <c r="C18" s="40">
        <f>'Acum. em 4 trimestres'!S19/100</f>
        <v>-7.4668213992171717E-3</v>
      </c>
      <c r="D18" s="40">
        <f>'Acum. em 4 trimestres'!T19/100</f>
        <v>1.6957666736497679E-2</v>
      </c>
      <c r="E18" s="40">
        <f>'Acum. em 4 trimestres'!U19/100</f>
        <v>-8.8037122346576013E-2</v>
      </c>
      <c r="F18" s="40">
        <f>'Acum. em 4 trimestres'!V19/100</f>
        <v>1.9675966501068398E-2</v>
      </c>
      <c r="G18" s="40">
        <f>'Acum. em 4 trimestres'!W19/100</f>
        <v>-0.13420769517989084</v>
      </c>
      <c r="I18" t="s">
        <v>105</v>
      </c>
      <c r="J18" s="40">
        <f>'Acum. em 4 trimestres'!B19/100</f>
        <v>3.6007675507831349E-2</v>
      </c>
      <c r="K18" s="40">
        <f>'Acum. em 4 trimestres'!C19/100</f>
        <v>-3.5081057370300206E-2</v>
      </c>
      <c r="L18" s="40">
        <f>'Acum. em 4 trimestres'!D19/100</f>
        <v>-4.5390708906465571E-2</v>
      </c>
      <c r="M18" s="40">
        <f>'Acum. em 4 trimestres'!E19/100</f>
        <v>-3.4230265352815925E-3</v>
      </c>
      <c r="N18" s="40">
        <f>'Acum. em 4 trimestres'!F19/100</f>
        <v>-5.3896417097913929E-2</v>
      </c>
      <c r="O18" s="40">
        <f>'Acum. em 4 trimestres'!G19/100</f>
        <v>-4.3294327870078246E-2</v>
      </c>
      <c r="P18" s="40">
        <f>'Acum. em 4 trimestres'!H19/100</f>
        <v>-4.2767312316914108E-2</v>
      </c>
      <c r="Q18" s="40">
        <f>'Acum. em 4 trimestres'!I19/100</f>
        <v>-5.2433182547215192E-2</v>
      </c>
      <c r="R18" s="40">
        <f>'Acum. em 4 trimestres'!J19/100</f>
        <v>0.15071682278787057</v>
      </c>
      <c r="S18" s="40">
        <f>'Acum. em 4 trimestres'!K19/100</f>
        <v>8.5450842378875791E-5</v>
      </c>
      <c r="T18" s="40">
        <f>'Acum. em 4 trimestres'!L19/100</f>
        <v>2.5564765109592935E-2</v>
      </c>
      <c r="U18" s="40">
        <f>'Acum. em 4 trimestres'!M19/100</f>
        <v>6.1297117677079349E-3</v>
      </c>
      <c r="V18" s="40">
        <f>'Acum. em 4 trimestres'!N19/100</f>
        <v>3.5500586898461917E-2</v>
      </c>
      <c r="W18" s="40">
        <f>'Acum. em 4 trimestres'!O19/100</f>
        <v>1.4704737359104048E-2</v>
      </c>
      <c r="X18" s="40">
        <f>'Acum. em 4 trimestres'!P19/100</f>
        <v>1.1083658171135991E-3</v>
      </c>
      <c r="Y18" s="40">
        <f>'Acum. em 4 trimestres'!Q19/100</f>
        <v>-4.4761256623618628E-2</v>
      </c>
      <c r="Z18" s="40">
        <f>'Acum. em 4 trimestres'!R19/100</f>
        <v>-4.4155507422727336E-3</v>
      </c>
    </row>
    <row r="19" spans="1:26" x14ac:dyDescent="0.3">
      <c r="A19" t="s">
        <v>104</v>
      </c>
      <c r="B19" s="40">
        <f>'Acum. em 4 trimestres'!R20/100</f>
        <v>4.6793756667951047E-3</v>
      </c>
      <c r="C19" s="40">
        <f>'Acum. em 4 trimestres'!S20/100</f>
        <v>3.7825757070713006E-3</v>
      </c>
      <c r="D19" s="40">
        <f>'Acum. em 4 trimestres'!T20/100</f>
        <v>1.6882063055398744E-2</v>
      </c>
      <c r="E19" s="40">
        <f>'Acum. em 4 trimestres'!U20/100</f>
        <v>-8.8753023735919326E-2</v>
      </c>
      <c r="F19" s="40">
        <f>'Acum. em 4 trimestres'!V20/100</f>
        <v>5.7062895860952256E-2</v>
      </c>
      <c r="G19" s="40">
        <f>'Acum. em 4 trimestres'!W20/100</f>
        <v>-0.15094145488218969</v>
      </c>
      <c r="I19" t="s">
        <v>104</v>
      </c>
      <c r="J19" s="40">
        <f>'Acum. em 4 trimestres'!B20/100</f>
        <v>6.5252377468910217E-2</v>
      </c>
      <c r="K19" s="40">
        <f>'Acum. em 4 trimestres'!C20/100</f>
        <v>-4.362362681101873E-2</v>
      </c>
      <c r="L19" s="40">
        <f>'Acum. em 4 trimestres'!D20/100</f>
        <v>-1.8626010286559302E-2</v>
      </c>
      <c r="M19" s="40">
        <f>'Acum. em 4 trimestres'!E20/100</f>
        <v>5.4360135900326512E-3</v>
      </c>
      <c r="N19" s="40">
        <f>'Acum. em 4 trimestres'!F20/100</f>
        <v>-4.8877884477244733E-2</v>
      </c>
      <c r="O19" s="40">
        <f>'Acum. em 4 trimestres'!G20/100</f>
        <v>-2.6079155029859025E-2</v>
      </c>
      <c r="P19" s="40">
        <f>'Acum. em 4 trimestres'!H20/100</f>
        <v>-2.2198793416506546E-2</v>
      </c>
      <c r="Q19" s="40">
        <f>'Acum. em 4 trimestres'!I20/100</f>
        <v>-4.0063934598053678E-2</v>
      </c>
      <c r="R19" s="40">
        <f>'Acum. em 4 trimestres'!J20/100</f>
        <v>0.13009188361409074</v>
      </c>
      <c r="S19" s="40">
        <f>'Acum. em 4 trimestres'!K20/100</f>
        <v>2.8942086738996675E-3</v>
      </c>
      <c r="T19" s="40">
        <f>'Acum. em 4 trimestres'!L20/100</f>
        <v>2.3224270850654039E-2</v>
      </c>
      <c r="U19" s="40">
        <f>'Acum. em 4 trimestres'!M20/100</f>
        <v>1.1955992065943777E-2</v>
      </c>
      <c r="V19" s="40">
        <f>'Acum. em 4 trimestres'!N20/100</f>
        <v>3.284925781040271E-2</v>
      </c>
      <c r="W19" s="40">
        <f>'Acum. em 4 trimestres'!O20/100</f>
        <v>1.8203151895443304E-2</v>
      </c>
      <c r="X19" s="40">
        <f>'Acum. em 4 trimestres'!P20/100</f>
        <v>9.6111842582367046E-3</v>
      </c>
      <c r="Y19" s="40">
        <f>'Acum. em 4 trimestres'!Q20/100</f>
        <v>-3.1444209039549587E-2</v>
      </c>
      <c r="Z19" s="40">
        <f>'Acum. em 4 trimestres'!R20/100</f>
        <v>4.6793756667951047E-3</v>
      </c>
    </row>
    <row r="20" spans="1:26" x14ac:dyDescent="0.3">
      <c r="A20" t="s">
        <v>103</v>
      </c>
      <c r="B20" s="40">
        <f>'Acum. em 4 trimestres'!R21/100</f>
        <v>1.3398776018223257E-2</v>
      </c>
      <c r="C20" s="40">
        <f>'Acum. em 4 trimestres'!S21/100</f>
        <v>1.3389749371130799E-2</v>
      </c>
      <c r="D20" s="40">
        <f>'Acum. em 4 trimestres'!T21/100</f>
        <v>2.373509285373987E-2</v>
      </c>
      <c r="E20" s="40">
        <f>'Acum. em 4 trimestres'!U21/100</f>
        <v>-7.0374150621285159E-2</v>
      </c>
      <c r="F20" s="40">
        <f>'Acum. em 4 trimestres'!V21/100</f>
        <v>0.10389181468969945</v>
      </c>
      <c r="G20" s="40">
        <f>'Acum. em 4 trimestres'!W21/100</f>
        <v>-0.10584102202517531</v>
      </c>
      <c r="I20" t="s">
        <v>103</v>
      </c>
      <c r="J20" s="40">
        <f>'Acum. em 4 trimestres'!B21/100</f>
        <v>4.906356970078174E-2</v>
      </c>
      <c r="K20" s="40">
        <f>'Acum. em 4 trimestres'!C21/100</f>
        <v>-4.2533382209639543E-2</v>
      </c>
      <c r="L20" s="40">
        <f>'Acum. em 4 trimestres'!D21/100</f>
        <v>5.1896915279963096E-3</v>
      </c>
      <c r="M20" s="40">
        <f>'Acum. em 4 trimestres'!E21/100</f>
        <v>2.5117123544894149E-2</v>
      </c>
      <c r="N20" s="40">
        <f>'Acum. em 4 trimestres'!F21/100</f>
        <v>-3.2994365808807768E-2</v>
      </c>
      <c r="O20" s="40">
        <f>'Acum. em 4 trimestres'!G21/100</f>
        <v>-6.0235082747653879E-3</v>
      </c>
      <c r="P20" s="40">
        <f>'Acum. em 4 trimestres'!H21/100</f>
        <v>-7.1695186005228395E-3</v>
      </c>
      <c r="Q20" s="40">
        <f>'Acum. em 4 trimestres'!I21/100</f>
        <v>-2.1569695892698859E-2</v>
      </c>
      <c r="R20" s="40">
        <f>'Acum. em 4 trimestres'!J21/100</f>
        <v>0.11300200496469293</v>
      </c>
      <c r="S20" s="40">
        <f>'Acum. em 4 trimestres'!K21/100</f>
        <v>6.9438641961583336E-3</v>
      </c>
      <c r="T20" s="40">
        <f>'Acum. em 4 trimestres'!L21/100</f>
        <v>1.5382618949103311E-2</v>
      </c>
      <c r="U20" s="40">
        <f>'Acum. em 4 trimestres'!M21/100</f>
        <v>1.9759429806058826E-2</v>
      </c>
      <c r="V20" s="40">
        <f>'Acum. em 4 trimestres'!N21/100</f>
        <v>2.6358418859153465E-2</v>
      </c>
      <c r="W20" s="40">
        <f>'Acum. em 4 trimestres'!O21/100</f>
        <v>1.9177220335957701E-2</v>
      </c>
      <c r="X20" s="40">
        <f>'Acum. em 4 trimestres'!P21/100</f>
        <v>1.4397685667747906E-2</v>
      </c>
      <c r="Y20" s="40">
        <f>'Acum. em 4 trimestres'!Q21/100</f>
        <v>4.7058751110711228E-3</v>
      </c>
      <c r="Z20" s="40">
        <f>'Acum. em 4 trimestres'!R21/100</f>
        <v>1.3398776018223257E-2</v>
      </c>
    </row>
    <row r="21" spans="1:26" x14ac:dyDescent="0.3">
      <c r="A21" t="s">
        <v>102</v>
      </c>
      <c r="B21" s="40">
        <f>'Acum. em 4 trimestres'!R22/100</f>
        <v>2.435509946447878E-2</v>
      </c>
      <c r="C21" s="40">
        <f>'Acum. em 4 trimestres'!S22/100</f>
        <v>2.5397839750893603E-2</v>
      </c>
      <c r="D21" s="40">
        <f>'Acum. em 4 trimestres'!T22/100</f>
        <v>2.4507833592166905E-2</v>
      </c>
      <c r="E21" s="40">
        <f>'Acum. em 4 trimestres'!U22/100</f>
        <v>-3.4275529040867392E-2</v>
      </c>
      <c r="F21" s="40">
        <f>'Acum. em 4 trimestres'!V22/100</f>
        <v>0.1369233336262099</v>
      </c>
      <c r="G21" s="40">
        <f>'Acum. em 4 trimestres'!W22/100</f>
        <v>-5.3590717512897346E-2</v>
      </c>
      <c r="I21" t="s">
        <v>102</v>
      </c>
      <c r="J21" s="40">
        <f>'Acum. em 4 trimestres'!B22/100</f>
        <v>5.4169489440293095E-2</v>
      </c>
      <c r="K21" s="40">
        <f>'Acum. em 4 trimestres'!C22/100</f>
        <v>-9.8219459029200706E-3</v>
      </c>
      <c r="L21" s="40">
        <f>'Acum. em 4 trimestres'!D22/100</f>
        <v>2.9507989647338029E-2</v>
      </c>
      <c r="M21" s="40">
        <f>'Acum. em 4 trimestres'!E22/100</f>
        <v>3.0569686861060985E-2</v>
      </c>
      <c r="N21" s="40">
        <f>'Acum. em 4 trimestres'!F22/100</f>
        <v>-1.355116659768274E-2</v>
      </c>
      <c r="O21" s="40">
        <f>'Acum. em 4 trimestres'!G22/100</f>
        <v>1.5255724517547087E-2</v>
      </c>
      <c r="P21" s="40">
        <f>'Acum. em 4 trimestres'!H22/100</f>
        <v>6.7891065561742625E-3</v>
      </c>
      <c r="Q21" s="40">
        <f>'Acum. em 4 trimestres'!I22/100</f>
        <v>2.3166061772607272E-2</v>
      </c>
      <c r="R21" s="40">
        <f>'Acum. em 4 trimestres'!J22/100</f>
        <v>9.8494276501551958E-2</v>
      </c>
      <c r="S21" s="40">
        <f>'Acum. em 4 trimestres'!K22/100</f>
        <v>1.0516341596194412E-2</v>
      </c>
      <c r="T21" s="40">
        <f>'Acum. em 4 trimestres'!L22/100</f>
        <v>1.505303049548723E-2</v>
      </c>
      <c r="U21" s="40">
        <f>'Acum. em 4 trimestres'!M22/100</f>
        <v>2.7645398836536161E-2</v>
      </c>
      <c r="V21" s="40">
        <f>'Acum. em 4 trimestres'!N22/100</f>
        <v>2.0687220633608394E-2</v>
      </c>
      <c r="W21" s="40">
        <f>'Acum. em 4 trimestres'!O22/100</f>
        <v>2.3238367633630519E-2</v>
      </c>
      <c r="X21" s="40">
        <f>'Acum. em 4 trimestres'!P22/100</f>
        <v>2.2790908957693423E-2</v>
      </c>
      <c r="Y21" s="40">
        <f>'Acum. em 4 trimestres'!Q22/100</f>
        <v>3.3300366900010037E-2</v>
      </c>
      <c r="Z21" s="40">
        <f>'Acum. em 4 trimestres'!R22/100</f>
        <v>2.435509946447878E-2</v>
      </c>
    </row>
    <row r="22" spans="1:26" x14ac:dyDescent="0.3">
      <c r="A22" t="s">
        <v>101</v>
      </c>
      <c r="B22" s="40">
        <f>'Acum. em 4 trimestres'!R23/100</f>
        <v>3.7752778726457992E-2</v>
      </c>
      <c r="C22" s="40">
        <f>'Acum. em 4 trimestres'!S23/100</f>
        <v>3.7764396800459954E-2</v>
      </c>
      <c r="D22" s="40">
        <f>'Acum. em 4 trimestres'!T23/100</f>
        <v>1.5760754218161699E-2</v>
      </c>
      <c r="E22" s="40">
        <f>'Acum. em 4 trimestres'!U23/100</f>
        <v>1.3107973218956515E-2</v>
      </c>
      <c r="F22" s="40">
        <f>'Acum. em 4 trimestres'!V23/100</f>
        <v>0.17837422136262937</v>
      </c>
      <c r="G22" s="40">
        <f>'Acum. em 4 trimestres'!W23/100</f>
        <v>4.5545510973405756E-2</v>
      </c>
      <c r="I22" t="s">
        <v>101</v>
      </c>
      <c r="J22" s="40">
        <f>'Acum. em 4 trimestres'!B23/100</f>
        <v>4.8705297095555711E-2</v>
      </c>
      <c r="K22" s="40">
        <f>'Acum. em 4 trimestres'!C23/100</f>
        <v>3.4946148843976177E-2</v>
      </c>
      <c r="L22" s="40">
        <f>'Acum. em 4 trimestres'!D23/100</f>
        <v>5.3425412668743233E-2</v>
      </c>
      <c r="M22" s="40">
        <f>'Acum. em 4 trimestres'!E23/100</f>
        <v>3.4942504115174078E-2</v>
      </c>
      <c r="N22" s="40">
        <f>'Acum. em 4 trimestres'!F23/100</f>
        <v>5.71464911919084E-3</v>
      </c>
      <c r="O22" s="40">
        <f>'Acum. em 4 trimestres'!G23/100</f>
        <v>3.6619680936485155E-2</v>
      </c>
      <c r="P22" s="40">
        <f>'Acum. em 4 trimestres'!H23/100</f>
        <v>3.1424153835498236E-2</v>
      </c>
      <c r="Q22" s="40">
        <f>'Acum. em 4 trimestres'!I23/100</f>
        <v>5.7588258783341839E-2</v>
      </c>
      <c r="R22" s="40">
        <f>'Acum. em 4 trimestres'!J23/100</f>
        <v>0.13826895291341224</v>
      </c>
      <c r="S22" s="40">
        <f>'Acum. em 4 trimestres'!K23/100</f>
        <v>1.5219439453102002E-2</v>
      </c>
      <c r="T22" s="40">
        <f>'Acum. em 4 trimestres'!L23/100</f>
        <v>2.2314931283184514E-2</v>
      </c>
      <c r="U22" s="40">
        <f>'Acum. em 4 trimestres'!M23/100</f>
        <v>3.3382772138367267E-2</v>
      </c>
      <c r="V22" s="40">
        <f>'Acum. em 4 trimestres'!N23/100</f>
        <v>1.7122487870899761E-2</v>
      </c>
      <c r="W22" s="40">
        <f>'Acum. em 4 trimestres'!O23/100</f>
        <v>3.1963158710109019E-2</v>
      </c>
      <c r="X22" s="40">
        <f>'Acum. em 4 trimestres'!P23/100</f>
        <v>3.3889778552320893E-2</v>
      </c>
      <c r="Y22" s="40">
        <f>'Acum. em 4 trimestres'!Q23/100</f>
        <v>6.3018955690278267E-2</v>
      </c>
      <c r="Z22" s="40">
        <f>'Acum. em 4 trimestres'!R23/100</f>
        <v>3.7752778726457992E-2</v>
      </c>
    </row>
    <row r="23" spans="1:26" x14ac:dyDescent="0.3">
      <c r="A23" t="s">
        <v>100</v>
      </c>
      <c r="B23" s="40">
        <f>'Acum. em 4 trimestres'!R24/100</f>
        <v>4.3879494436487976E-2</v>
      </c>
      <c r="C23" s="40">
        <f>'Acum. em 4 trimestres'!S24/100</f>
        <v>4.0326324095993682E-2</v>
      </c>
      <c r="D23" s="40">
        <f>'Acum. em 4 trimestres'!T24/100</f>
        <v>-1.5126703488873572E-3</v>
      </c>
      <c r="E23" s="40">
        <f>'Acum. em 4 trimestres'!U24/100</f>
        <v>4.8131915912941192E-2</v>
      </c>
      <c r="F23" s="40">
        <f>'Acum. em 4 trimestres'!V24/100</f>
        <v>0.12860549342006977</v>
      </c>
      <c r="G23" s="40">
        <f>'Acum. em 4 trimestres'!W24/100</f>
        <v>0.10798586695140644</v>
      </c>
      <c r="I23" t="s">
        <v>100</v>
      </c>
      <c r="J23" s="40">
        <f>'Acum. em 4 trimestres'!B24/100</f>
        <v>2.7234059312352121E-2</v>
      </c>
      <c r="K23" s="40">
        <f>'Acum. em 4 trimestres'!C24/100</f>
        <v>9.0879157062891527E-2</v>
      </c>
      <c r="L23" s="40">
        <f>'Acum. em 4 trimestres'!D24/100</f>
        <v>5.6895836955210388E-2</v>
      </c>
      <c r="M23" s="40">
        <f>'Acum. em 4 trimestres'!E24/100</f>
        <v>4.1585684605588868E-2</v>
      </c>
      <c r="N23" s="40">
        <f>'Acum. em 4 trimestres'!F24/100</f>
        <v>1.4031798274919627E-2</v>
      </c>
      <c r="O23" s="40">
        <f>'Acum. em 4 trimestres'!G24/100</f>
        <v>4.4118362753294171E-2</v>
      </c>
      <c r="P23" s="40">
        <f>'Acum. em 4 trimestres'!H24/100</f>
        <v>4.4945032419544173E-2</v>
      </c>
      <c r="Q23" s="40">
        <f>'Acum. em 4 trimestres'!I24/100</f>
        <v>5.7261453579809274E-2</v>
      </c>
      <c r="R23" s="40">
        <f>'Acum. em 4 trimestres'!J24/100</f>
        <v>0.16582286803866311</v>
      </c>
      <c r="S23" s="40">
        <f>'Acum. em 4 trimestres'!K24/100</f>
        <v>2.2067277926826279E-2</v>
      </c>
      <c r="T23" s="40">
        <f>'Acum. em 4 trimestres'!L24/100</f>
        <v>4.0243546804991315E-2</v>
      </c>
      <c r="U23" s="40">
        <f>'Acum. em 4 trimestres'!M24/100</f>
        <v>3.2624885597556386E-2</v>
      </c>
      <c r="V23" s="40">
        <f>'Acum. em 4 trimestres'!N24/100</f>
        <v>1.6633442196490877E-2</v>
      </c>
      <c r="W23" s="40">
        <f>'Acum. em 4 trimestres'!O24/100</f>
        <v>3.8467521455338272E-2</v>
      </c>
      <c r="X23" s="40">
        <f>'Acum. em 4 trimestres'!P24/100</f>
        <v>3.9283915642496225E-2</v>
      </c>
      <c r="Y23" s="40">
        <f>'Acum. em 4 trimestres'!Q24/100</f>
        <v>7.3569939195986755E-2</v>
      </c>
      <c r="Z23" s="40">
        <f>'Acum. em 4 trimestres'!R24/100</f>
        <v>4.3879494436487976E-2</v>
      </c>
    </row>
    <row r="24" spans="1:26" x14ac:dyDescent="0.3">
      <c r="A24" t="s">
        <v>99</v>
      </c>
      <c r="B24" s="40">
        <f>'Acum. em 4 trimestres'!R25/100</f>
        <v>4.1593659933644167E-2</v>
      </c>
      <c r="C24" s="40">
        <f>'Acum. em 4 trimestres'!S25/100</f>
        <v>4.2741446053754961E-2</v>
      </c>
      <c r="D24" s="40">
        <f>'Acum. em 4 trimestres'!T25/100</f>
        <v>-7.2356753075561997E-3</v>
      </c>
      <c r="E24" s="40">
        <f>'Acum. em 4 trimestres'!U25/100</f>
        <v>7.4006830453467121E-2</v>
      </c>
      <c r="F24" s="40">
        <f>'Acum. em 4 trimestres'!V25/100</f>
        <v>0.10850750382542508</v>
      </c>
      <c r="G24" s="40">
        <f>'Acum. em 4 trimestres'!W25/100</f>
        <v>0.15441133345531122</v>
      </c>
      <c r="I24" t="s">
        <v>99</v>
      </c>
      <c r="J24" s="40">
        <f>'Acum. em 4 trimestres'!B25/100</f>
        <v>1.8452195019788675E-2</v>
      </c>
      <c r="K24" s="40">
        <f>'Acum. em 4 trimestres'!C25/100</f>
        <v>0.11469807333172198</v>
      </c>
      <c r="L24" s="40">
        <f>'Acum. em 4 trimestres'!D25/100</f>
        <v>5.297132887049294E-2</v>
      </c>
      <c r="M24" s="40">
        <f>'Acum. em 4 trimestres'!E25/100</f>
        <v>2.9223300148019993E-2</v>
      </c>
      <c r="N24" s="40">
        <f>'Acum. em 4 trimestres'!F25/100</f>
        <v>1.9718474608788839E-2</v>
      </c>
      <c r="O24" s="40">
        <f>'Acum. em 4 trimestres'!G25/100</f>
        <v>4.3025865117507056E-2</v>
      </c>
      <c r="P24" s="40">
        <f>'Acum. em 4 trimestres'!H25/100</f>
        <v>4.76326755651717E-2</v>
      </c>
      <c r="Q24" s="40">
        <f>'Acum. em 4 trimestres'!I25/100</f>
        <v>4.3179453150818947E-2</v>
      </c>
      <c r="R24" s="40">
        <f>'Acum. em 4 trimestres'!J25/100</f>
        <v>0.1624405338218935</v>
      </c>
      <c r="S24" s="40">
        <f>'Acum. em 4 trimestres'!K25/100</f>
        <v>1.6590306055943138E-2</v>
      </c>
      <c r="T24" s="40">
        <f>'Acum. em 4 trimestres'!L25/100</f>
        <v>5.0513407056741677E-2</v>
      </c>
      <c r="U24" s="40">
        <f>'Acum. em 4 trimestres'!M25/100</f>
        <v>1.6842585913682484E-2</v>
      </c>
      <c r="V24" s="40">
        <f>'Acum. em 4 trimestres'!N25/100</f>
        <v>2.0902679886655173E-2</v>
      </c>
      <c r="W24" s="40">
        <f>'Acum. em 4 trimestres'!O25/100</f>
        <v>3.6651781796647187E-2</v>
      </c>
      <c r="X24" s="40">
        <f>'Acum. em 4 trimestres'!P25/100</f>
        <v>3.7495334816123105E-2</v>
      </c>
      <c r="Y24" s="40">
        <f>'Acum. em 4 trimestres'!Q25/100</f>
        <v>6.6499877982572064E-2</v>
      </c>
      <c r="Z24" s="40">
        <f>'Acum. em 4 trimestres'!R25/100</f>
        <v>4.1593659933644167E-2</v>
      </c>
    </row>
    <row r="25" spans="1:26" x14ac:dyDescent="0.3">
      <c r="A25" t="s">
        <v>98</v>
      </c>
      <c r="B25" s="40">
        <f>'Acum. em 4 trimestres'!R26/100</f>
        <v>3.7386464333157177E-2</v>
      </c>
      <c r="C25" s="40">
        <f>'Acum. em 4 trimestres'!S26/100</f>
        <v>3.9848872617699316E-2</v>
      </c>
      <c r="D25" s="40">
        <f>'Acum. em 4 trimestres'!T26/100</f>
        <v>-4.8788229383119885E-3</v>
      </c>
      <c r="E25" s="40">
        <f>'Acum. em 4 trimestres'!U26/100</f>
        <v>6.8729398233544181E-2</v>
      </c>
      <c r="F25" s="40">
        <f>'Acum. em 4 trimestres'!V26/100</f>
        <v>0.11553010769567006</v>
      </c>
      <c r="G25" s="40">
        <f>'Acum. em 4 trimestres'!W26/100</f>
        <v>0.16717464166564411</v>
      </c>
      <c r="I25" t="s">
        <v>98</v>
      </c>
      <c r="J25" s="40">
        <f>'Acum. em 4 trimestres'!B26/100</f>
        <v>1.7445523359908899E-2</v>
      </c>
      <c r="K25" s="40">
        <f>'Acum. em 4 trimestres'!C26/100</f>
        <v>0.11931144322673992</v>
      </c>
      <c r="L25" s="40">
        <f>'Acum. em 4 trimestres'!D26/100</f>
        <v>4.1149312097199964E-2</v>
      </c>
      <c r="M25" s="40">
        <f>'Acum. em 4 trimestres'!E26/100</f>
        <v>1.5434174486253172E-2</v>
      </c>
      <c r="N25" s="40">
        <f>'Acum. em 4 trimestres'!F26/100</f>
        <v>1.6312494449037818E-2</v>
      </c>
      <c r="O25" s="40">
        <f>'Acum. em 4 trimestres'!G26/100</f>
        <v>3.4035951471163894E-2</v>
      </c>
      <c r="P25" s="40">
        <f>'Acum. em 4 trimestres'!H26/100</f>
        <v>5.6393206915481109E-2</v>
      </c>
      <c r="Q25" s="40">
        <f>'Acum. em 4 trimestres'!I26/100</f>
        <v>1.8212148292921393E-2</v>
      </c>
      <c r="R25" s="40">
        <f>'Acum. em 4 trimestres'!J26/100</f>
        <v>0.14246003420141617</v>
      </c>
      <c r="S25" s="40">
        <f>'Acum. em 4 trimestres'!K26/100</f>
        <v>1.3757950390747897E-2</v>
      </c>
      <c r="T25" s="40">
        <f>'Acum. em 4 trimestres'!L26/100</f>
        <v>5.5070052072792475E-2</v>
      </c>
      <c r="U25" s="40">
        <f>'Acum. em 4 trimestres'!M26/100</f>
        <v>1.0318117365559321E-2</v>
      </c>
      <c r="V25" s="40">
        <f>'Acum. em 4 trimestres'!N26/100</f>
        <v>2.7186541072013348E-2</v>
      </c>
      <c r="W25" s="40">
        <f>'Acum. em 4 trimestres'!O26/100</f>
        <v>3.6293572209579406E-2</v>
      </c>
      <c r="X25" s="40">
        <f>'Acum. em 4 trimestres'!P26/100</f>
        <v>3.5040120810827524E-2</v>
      </c>
      <c r="Y25" s="40">
        <f>'Acum. em 4 trimestres'!Q26/100</f>
        <v>5.1107154648835751E-2</v>
      </c>
      <c r="Z25" s="40">
        <f>'Acum. em 4 trimestres'!R26/100</f>
        <v>3.7386464333157177E-2</v>
      </c>
    </row>
    <row r="26" spans="1:26" x14ac:dyDescent="0.3">
      <c r="A26" t="s">
        <v>97</v>
      </c>
      <c r="B26" s="40">
        <f>'Acum. em 4 trimestres'!R27/100</f>
        <v>2.6826837334938958E-2</v>
      </c>
      <c r="C26" s="40">
        <f>'Acum. em 4 trimestres'!S27/100</f>
        <v>2.309017880942954E-2</v>
      </c>
      <c r="D26" s="40">
        <f>'Acum. em 4 trimestres'!T27/100</f>
        <v>9.5216190605251771E-3</v>
      </c>
      <c r="E26" s="40">
        <f>'Acum. em 4 trimestres'!U27/100</f>
        <v>5.411326546017281E-2</v>
      </c>
      <c r="F26" s="40">
        <f>'Acum. em 4 trimestres'!V27/100</f>
        <v>7.518685195463215E-2</v>
      </c>
      <c r="G26" s="40">
        <f>'Acum. em 4 trimestres'!W27/100</f>
        <v>0.10296053093632151</v>
      </c>
      <c r="I26" t="s">
        <v>97</v>
      </c>
      <c r="J26" s="40">
        <f>'Acum. em 4 trimestres'!B27/100</f>
        <v>2.8935061400778395E-2</v>
      </c>
      <c r="K26" s="40">
        <f>'Acum. em 4 trimestres'!C27/100</f>
        <v>0.10218289287916547</v>
      </c>
      <c r="L26" s="40">
        <f>'Acum. em 4 trimestres'!D27/100</f>
        <v>2.572628845191427E-2</v>
      </c>
      <c r="M26" s="40">
        <f>'Acum. em 4 trimestres'!E27/100</f>
        <v>-2.5874440609668703E-2</v>
      </c>
      <c r="N26" s="40">
        <f>'Acum. em 4 trimestres'!F27/100</f>
        <v>-1.0138853366767897E-3</v>
      </c>
      <c r="O26" s="40">
        <f>'Acum. em 4 trimestres'!G27/100</f>
        <v>1.5477639644184471E-2</v>
      </c>
      <c r="P26" s="40">
        <f>'Acum. em 4 trimestres'!H27/100</f>
        <v>4.645979320064364E-2</v>
      </c>
      <c r="Q26" s="40">
        <f>'Acum. em 4 trimestres'!I27/100</f>
        <v>3.6704722921800936E-3</v>
      </c>
      <c r="R26" s="40">
        <f>'Acum. em 4 trimestres'!J27/100</f>
        <v>9.4495181630798411E-2</v>
      </c>
      <c r="S26" s="40">
        <f>'Acum. em 4 trimestres'!K27/100</f>
        <v>1.2036067124516769E-2</v>
      </c>
      <c r="T26" s="40">
        <f>'Acum. em 4 trimestres'!L27/100</f>
        <v>4.9437571425893667E-2</v>
      </c>
      <c r="U26" s="40">
        <f>'Acum. em 4 trimestres'!M27/100</f>
        <v>1.3062092053077734E-3</v>
      </c>
      <c r="V26" s="40">
        <f>'Acum. em 4 trimestres'!N27/100</f>
        <v>3.2863517575007828E-2</v>
      </c>
      <c r="W26" s="40">
        <f>'Acum. em 4 trimestres'!O27/100</f>
        <v>2.969614098086959E-2</v>
      </c>
      <c r="X26" s="40">
        <f>'Acum. em 4 trimestres'!P27/100</f>
        <v>2.6316309212716771E-2</v>
      </c>
      <c r="Y26" s="40">
        <f>'Acum. em 4 trimestres'!Q27/100</f>
        <v>2.9328738563589862E-2</v>
      </c>
      <c r="Z26" s="40">
        <f>'Acum. em 4 trimestres'!R27/100</f>
        <v>2.6826837334938958E-2</v>
      </c>
    </row>
    <row r="27" spans="1:26" x14ac:dyDescent="0.3">
      <c r="A27" t="s">
        <v>96</v>
      </c>
      <c r="B27" s="40">
        <f>'Acum. em 4 trimestres'!R28/100</f>
        <v>1.3898964044581685E-2</v>
      </c>
      <c r="C27" s="40">
        <f>'Acum. em 4 trimestres'!S28/100</f>
        <v>7.713065655318152E-3</v>
      </c>
      <c r="D27" s="40">
        <f>'Acum. em 4 trimestres'!T28/100</f>
        <v>2.6159231137506955E-2</v>
      </c>
      <c r="E27" s="40">
        <f>'Acum. em 4 trimestres'!U28/100</f>
        <v>1.3044755130336538E-2</v>
      </c>
      <c r="F27" s="40">
        <f>'Acum. em 4 trimestres'!V28/100</f>
        <v>9.2305269093463149E-2</v>
      </c>
      <c r="G27" s="40">
        <f>'Acum. em 4 trimestres'!W28/100</f>
        <v>3.3314028453793387E-2</v>
      </c>
      <c r="I27" t="s">
        <v>96</v>
      </c>
      <c r="J27" s="40">
        <f>'Acum. em 4 trimestres'!B28/100</f>
        <v>5.2003402727372805E-2</v>
      </c>
      <c r="K27" s="40">
        <f>'Acum. em 4 trimestres'!C28/100</f>
        <v>5.4015917381528888E-2</v>
      </c>
      <c r="L27" s="40">
        <f>'Acum. em 4 trimestres'!D28/100</f>
        <v>7.1338827996181298E-3</v>
      </c>
      <c r="M27" s="40">
        <f>'Acum. em 4 trimestres'!E28/100</f>
        <v>-7.6743275597530802E-2</v>
      </c>
      <c r="N27" s="40">
        <f>'Acum. em 4 trimestres'!F28/100</f>
        <v>-1.6444091517198722E-2</v>
      </c>
      <c r="O27" s="40">
        <f>'Acum. em 4 trimestres'!G28/100</f>
        <v>-6.4239997988806419E-3</v>
      </c>
      <c r="P27" s="40">
        <f>'Acum. em 4 trimestres'!H28/100</f>
        <v>1.8433726183793242E-2</v>
      </c>
      <c r="Q27" s="40">
        <f>'Acum. em 4 trimestres'!I28/100</f>
        <v>2.288476631964409E-3</v>
      </c>
      <c r="R27" s="40">
        <f>'Acum. em 4 trimestres'!J28/100</f>
        <v>6.5044228116178049E-2</v>
      </c>
      <c r="S27" s="40">
        <f>'Acum. em 4 trimestres'!K28/100</f>
        <v>1.1508669910976099E-2</v>
      </c>
      <c r="T27" s="40">
        <f>'Acum. em 4 trimestres'!L28/100</f>
        <v>3.1684343972254503E-2</v>
      </c>
      <c r="U27" s="40">
        <f>'Acum. em 4 trimestres'!M28/100</f>
        <v>-3.6830331249061432E-3</v>
      </c>
      <c r="V27" s="40">
        <f>'Acum. em 4 trimestres'!N28/100</f>
        <v>3.5524332808685388E-2</v>
      </c>
      <c r="W27" s="40">
        <f>'Acum. em 4 trimestres'!O28/100</f>
        <v>2.0637140919325114E-2</v>
      </c>
      <c r="X27" s="40">
        <f>'Acum. em 4 trimestres'!P28/100</f>
        <v>1.5130955471415852E-2</v>
      </c>
      <c r="Y27" s="40">
        <f>'Acum. em 4 trimestres'!Q28/100</f>
        <v>6.3253938232625817E-3</v>
      </c>
      <c r="Z27" s="40">
        <f>'Acum. em 4 trimestres'!R28/100</f>
        <v>1.3898964044581685E-2</v>
      </c>
    </row>
    <row r="28" spans="1:26" x14ac:dyDescent="0.3">
      <c r="A28" t="s">
        <v>95</v>
      </c>
      <c r="B28" s="40">
        <f>'Acum. em 4 trimestres'!R29/100</f>
        <v>6.711154007138953E-3</v>
      </c>
      <c r="C28" s="40">
        <f>'Acum. em 4 trimestres'!S29/100</f>
        <v>-1.2850228358790572E-3</v>
      </c>
      <c r="D28" s="40">
        <f>'Acum. em 4 trimestres'!T29/100</f>
        <v>3.4037676798141403E-2</v>
      </c>
      <c r="E28" s="40">
        <f>'Acum. em 4 trimestres'!U29/100</f>
        <v>-3.0543167085676393E-2</v>
      </c>
      <c r="F28" s="40">
        <f>'Acum. em 4 trimestres'!V29/100</f>
        <v>5.3861649887509744E-2</v>
      </c>
      <c r="G28" s="40">
        <f>'Acum. em 4 trimestres'!W29/100</f>
        <v>-6.3882685326313027E-2</v>
      </c>
      <c r="I28" t="s">
        <v>95</v>
      </c>
      <c r="J28" s="40">
        <f>'Acum. em 4 trimestres'!B29/100</f>
        <v>5.7085225863255262E-2</v>
      </c>
      <c r="K28" s="40">
        <f>'Acum. em 4 trimestres'!C29/100</f>
        <v>6.6666042419881721E-2</v>
      </c>
      <c r="L28" s="40">
        <f>'Acum. em 4 trimestres'!D29/100</f>
        <v>-8.8136059045977877E-3</v>
      </c>
      <c r="M28" s="40">
        <f>'Acum. em 4 trimestres'!E29/100</f>
        <v>-0.10394862556210593</v>
      </c>
      <c r="N28" s="40">
        <f>'Acum. em 4 trimestres'!F29/100</f>
        <v>-3.0567216231661143E-2</v>
      </c>
      <c r="O28" s="40">
        <f>'Acum. em 4 trimestres'!G29/100</f>
        <v>-2.1236052981173037E-2</v>
      </c>
      <c r="P28" s="40">
        <f>'Acum. em 4 trimestres'!H29/100</f>
        <v>-3.7291837687640772E-3</v>
      </c>
      <c r="Q28" s="40">
        <f>'Acum. em 4 trimestres'!I29/100</f>
        <v>1.1730197253869923E-2</v>
      </c>
      <c r="R28" s="40">
        <f>'Acum. em 4 trimestres'!J29/100</f>
        <v>5.7305349916182635E-2</v>
      </c>
      <c r="S28" s="40">
        <f>'Acum. em 4 trimestres'!K29/100</f>
        <v>2.1505214323146449E-2</v>
      </c>
      <c r="T28" s="40">
        <f>'Acum. em 4 trimestres'!L29/100</f>
        <v>2.7589424639422822E-2</v>
      </c>
      <c r="U28" s="40">
        <f>'Acum. em 4 trimestres'!M29/100</f>
        <v>1.0645196430299153E-2</v>
      </c>
      <c r="V28" s="40">
        <f>'Acum. em 4 trimestres'!N29/100</f>
        <v>3.5746873692791725E-2</v>
      </c>
      <c r="W28" s="40">
        <f>'Acum. em 4 trimestres'!O29/100</f>
        <v>2.1906759465660341E-2</v>
      </c>
      <c r="X28" s="40">
        <f>'Acum. em 4 trimestres'!P29/100</f>
        <v>1.2246783899495517E-2</v>
      </c>
      <c r="Y28" s="40">
        <f>'Acum. em 4 trimestres'!Q29/100</f>
        <v>-2.6457589736565423E-2</v>
      </c>
      <c r="Z28" s="40">
        <f>'Acum. em 4 trimestres'!R29/100</f>
        <v>6.711154007138953E-3</v>
      </c>
    </row>
    <row r="29" spans="1:26" x14ac:dyDescent="0.3">
      <c r="A29" t="s">
        <v>94</v>
      </c>
      <c r="B29" s="40">
        <f>'Acum. em 4 trimestres'!R30/100</f>
        <v>6.7355813561924549E-3</v>
      </c>
      <c r="C29" s="40">
        <f>'Acum. em 4 trimestres'!S30/100</f>
        <v>-7.0100725216166726E-3</v>
      </c>
      <c r="D29" s="40">
        <f>'Acum. em 4 trimestres'!T30/100</f>
        <v>3.8717439122309738E-2</v>
      </c>
      <c r="E29" s="40">
        <f>'Acum. em 4 trimestres'!U30/100</f>
        <v>-4.6221650779413877E-2</v>
      </c>
      <c r="F29" s="40">
        <f>'Acum. em 4 trimestres'!V30/100</f>
        <v>-1.0055302097587648E-2</v>
      </c>
      <c r="G29" s="40">
        <f>'Acum. em 4 trimestres'!W30/100</f>
        <v>-0.13140991898389243</v>
      </c>
      <c r="I29" t="s">
        <v>94</v>
      </c>
      <c r="J29" s="40">
        <f>'Acum. em 4 trimestres'!B30/100</f>
        <v>6.9035163590837056E-2</v>
      </c>
      <c r="K29" s="40">
        <f>'Acum. em 4 trimestres'!C30/100</f>
        <v>9.6307952720050771E-2</v>
      </c>
      <c r="L29" s="40">
        <f>'Acum. em 4 trimestres'!D30/100</f>
        <v>-8.9992485895987739E-3</v>
      </c>
      <c r="M29" s="40">
        <f>'Acum. em 4 trimestres'!E30/100</f>
        <v>-9.8456545717816257E-2</v>
      </c>
      <c r="N29" s="40">
        <f>'Acum. em 4 trimestres'!F30/100</f>
        <v>-2.3142987486022948E-2</v>
      </c>
      <c r="O29" s="40">
        <f>'Acum. em 4 trimestres'!G30/100</f>
        <v>-1.6526529360937792E-2</v>
      </c>
      <c r="P29" s="40">
        <f>'Acum. em 4 trimestres'!H30/100</f>
        <v>-2.3109006743623928E-2</v>
      </c>
      <c r="Q29" s="40">
        <f>'Acum. em 4 trimestres'!I30/100</f>
        <v>2.3732334329796156E-2</v>
      </c>
      <c r="R29" s="40">
        <f>'Acum. em 4 trimestres'!J30/100</f>
        <v>4.9833190394267257E-2</v>
      </c>
      <c r="S29" s="40">
        <f>'Acum. em 4 trimestres'!K30/100</f>
        <v>2.9633811155536094E-2</v>
      </c>
      <c r="T29" s="40">
        <f>'Acum. em 4 trimestres'!L30/100</f>
        <v>2.5157091763284622E-2</v>
      </c>
      <c r="U29" s="40">
        <f>'Acum. em 4 trimestres'!M30/100</f>
        <v>1.5885939195051435E-2</v>
      </c>
      <c r="V29" s="40">
        <f>'Acum. em 4 trimestres'!N30/100</f>
        <v>3.3181608008921559E-2</v>
      </c>
      <c r="W29" s="40">
        <f>'Acum. em 4 trimestres'!O30/100</f>
        <v>2.0248911964096727E-2</v>
      </c>
      <c r="X29" s="40">
        <f>'Acum. em 4 trimestres'!P30/100</f>
        <v>1.2937217588442795E-2</v>
      </c>
      <c r="Y29" s="40">
        <f>'Acum. em 4 trimestres'!Q30/100</f>
        <v>-3.0118242764270331E-2</v>
      </c>
      <c r="Z29" s="40">
        <f>'Acum. em 4 trimestres'!R30/100</f>
        <v>6.7355813561924549E-3</v>
      </c>
    </row>
    <row r="30" spans="1:26" x14ac:dyDescent="0.3">
      <c r="A30" t="s">
        <v>93</v>
      </c>
      <c r="B30" s="40">
        <f>'Acum. em 4 trimestres'!R31/100</f>
        <v>1.6165552577042996E-2</v>
      </c>
      <c r="C30" s="40">
        <f>'Acum. em 4 trimestres'!S31/100</f>
        <v>4.1972535273713252E-3</v>
      </c>
      <c r="D30" s="40">
        <f>'Acum. em 4 trimestres'!T31/100</f>
        <v>4.0398293313515854E-2</v>
      </c>
      <c r="E30" s="40">
        <f>'Acum. em 4 trimestres'!U31/100</f>
        <v>-5.016773119248974E-2</v>
      </c>
      <c r="F30" s="40">
        <f>'Acum. em 4 trimestres'!V31/100</f>
        <v>3.6008329642159609E-2</v>
      </c>
      <c r="G30" s="40">
        <f>'Acum. em 4 trimestres'!W31/100</f>
        <v>-0.14073834685620501</v>
      </c>
      <c r="I30" t="s">
        <v>93</v>
      </c>
      <c r="J30" s="40">
        <f>'Acum. em 4 trimestres'!B31/100</f>
        <v>8.4041401024474105E-2</v>
      </c>
      <c r="K30" s="40">
        <f>'Acum. em 4 trimestres'!C31/100</f>
        <v>0.12333487904834284</v>
      </c>
      <c r="L30" s="40">
        <f>'Acum. em 4 trimestres'!D31/100</f>
        <v>-9.6146250947792833E-4</v>
      </c>
      <c r="M30" s="40">
        <f>'Acum. em 4 trimestres'!E31/100</f>
        <v>-3.6742271172361063E-2</v>
      </c>
      <c r="N30" s="40">
        <f>'Acum. em 4 trimestres'!F31/100</f>
        <v>6.9192686865102715E-3</v>
      </c>
      <c r="O30" s="40">
        <f>'Acum. em 4 trimestres'!G31/100</f>
        <v>4.7546143236358862E-3</v>
      </c>
      <c r="P30" s="40">
        <f>'Acum. em 4 trimestres'!H31/100</f>
        <v>-2.9152758471775231E-2</v>
      </c>
      <c r="Q30" s="40">
        <f>'Acum. em 4 trimestres'!I31/100</f>
        <v>3.68175808043818E-2</v>
      </c>
      <c r="R30" s="40">
        <f>'Acum. em 4 trimestres'!J31/100</f>
        <v>5.6474584284191165E-2</v>
      </c>
      <c r="S30" s="40">
        <f>'Acum. em 4 trimestres'!K31/100</f>
        <v>3.6682149323440827E-2</v>
      </c>
      <c r="T30" s="40">
        <f>'Acum. em 4 trimestres'!L31/100</f>
        <v>2.8293038492415157E-2</v>
      </c>
      <c r="U30" s="40">
        <f>'Acum. em 4 trimestres'!M31/100</f>
        <v>2.9298375419071432E-2</v>
      </c>
      <c r="V30" s="40">
        <f>'Acum. em 4 trimestres'!N31/100</f>
        <v>2.9454775557614221E-2</v>
      </c>
      <c r="W30" s="40">
        <f>'Acum. em 4 trimestres'!O31/100</f>
        <v>2.4484853223538439E-2</v>
      </c>
      <c r="X30" s="40">
        <f>'Acum. em 4 trimestres'!P31/100</f>
        <v>2.2313651972680981E-2</v>
      </c>
      <c r="Y30" s="40">
        <f>'Acum. em 4 trimestres'!Q31/100</f>
        <v>-1.9904664153904461E-2</v>
      </c>
      <c r="Z30" s="40">
        <f>'Acum. em 4 trimestres'!R31/100</f>
        <v>1.6165552577042996E-2</v>
      </c>
    </row>
    <row r="31" spans="1:26" x14ac:dyDescent="0.3">
      <c r="A31" t="s">
        <v>92</v>
      </c>
      <c r="B31" s="40">
        <f>'Acum. em 4 trimestres'!R32/100</f>
        <v>3.0534618568362815E-2</v>
      </c>
      <c r="C31" s="40">
        <f>'Acum. em 4 trimestres'!S32/100</f>
        <v>1.3188470606151137E-2</v>
      </c>
      <c r="D31" s="40">
        <f>'Acum. em 4 trimestres'!T32/100</f>
        <v>3.8163235971064635E-2</v>
      </c>
      <c r="E31" s="40">
        <f>'Acum. em 4 trimestres'!U32/100</f>
        <v>-1.4437748049127008E-2</v>
      </c>
      <c r="F31" s="40">
        <f>'Acum. em 4 trimestres'!V32/100</f>
        <v>6.4768219559220741E-2</v>
      </c>
      <c r="G31" s="40">
        <f>'Acum. em 4 trimestres'!W32/100</f>
        <v>-0.13307268998102828</v>
      </c>
      <c r="I31" t="s">
        <v>92</v>
      </c>
      <c r="J31" s="40">
        <f>'Acum. em 4 trimestres'!B32/100</f>
        <v>8.0201708678012906E-2</v>
      </c>
      <c r="K31" s="40">
        <f>'Acum. em 4 trimestres'!C32/100</f>
        <v>0.15233577723151148</v>
      </c>
      <c r="L31" s="40">
        <f>'Acum. em 4 trimestres'!D32/100</f>
        <v>2.0930049230680758E-2</v>
      </c>
      <c r="M31" s="40">
        <f>'Acum. em 4 trimestres'!E32/100</f>
        <v>4.2640958714023736E-2</v>
      </c>
      <c r="N31" s="40">
        <f>'Acum. em 4 trimestres'!F32/100</f>
        <v>4.7948178721102241E-2</v>
      </c>
      <c r="O31" s="40">
        <f>'Acum. em 4 trimestres'!G32/100</f>
        <v>3.8032193885014332E-2</v>
      </c>
      <c r="P31" s="40">
        <f>'Acum. em 4 trimestres'!H32/100</f>
        <v>-2.3623087962809874E-2</v>
      </c>
      <c r="Q31" s="40">
        <f>'Acum. em 4 trimestres'!I32/100</f>
        <v>3.9530715465926125E-2</v>
      </c>
      <c r="R31" s="40">
        <f>'Acum. em 4 trimestres'!J32/100</f>
        <v>6.2583173127014557E-2</v>
      </c>
      <c r="S31" s="40">
        <f>'Acum. em 4 trimestres'!K32/100</f>
        <v>3.7921073440091435E-2</v>
      </c>
      <c r="T31" s="40">
        <f>'Acum. em 4 trimestres'!L32/100</f>
        <v>3.8561437713831692E-2</v>
      </c>
      <c r="U31" s="40">
        <f>'Acum. em 4 trimestres'!M32/100</f>
        <v>4.4827419331892715E-2</v>
      </c>
      <c r="V31" s="40">
        <f>'Acum. em 4 trimestres'!N32/100</f>
        <v>2.7026286917037901E-2</v>
      </c>
      <c r="W31" s="40">
        <f>'Acum. em 4 trimestres'!O32/100</f>
        <v>3.122349532551949E-2</v>
      </c>
      <c r="X31" s="40">
        <f>'Acum. em 4 trimestres'!P32/100</f>
        <v>3.5795107078714805E-2</v>
      </c>
      <c r="Y31" s="40">
        <f>'Acum. em 4 trimestres'!Q32/100</f>
        <v>3.6076943786067517E-4</v>
      </c>
      <c r="Z31" s="40">
        <f>'Acum. em 4 trimestres'!R32/100</f>
        <v>3.0534618568362815E-2</v>
      </c>
    </row>
    <row r="32" spans="1:26" x14ac:dyDescent="0.3">
      <c r="A32" t="s">
        <v>91</v>
      </c>
      <c r="B32" s="40">
        <f>'Acum. em 4 trimestres'!R33/100</f>
        <v>3.5870420394645386E-2</v>
      </c>
      <c r="C32" s="40">
        <f>'Acum. em 4 trimestres'!S33/100</f>
        <v>1.2551959809376623E-2</v>
      </c>
      <c r="D32" s="40">
        <f>'Acum. em 4 trimestres'!T33/100</f>
        <v>2.5631248672247864E-2</v>
      </c>
      <c r="E32" s="40">
        <f>'Acum. em 4 trimestres'!U33/100</f>
        <v>1.3272037945313064E-2</v>
      </c>
      <c r="F32" s="40">
        <f>'Acum. em 4 trimestres'!V33/100</f>
        <v>0.10898261216043025</v>
      </c>
      <c r="G32" s="40">
        <f>'Acum. em 4 trimestres'!W33/100</f>
        <v>-0.10004913444731145</v>
      </c>
      <c r="I32" t="s">
        <v>91</v>
      </c>
      <c r="J32" s="40">
        <f>'Acum. em 4 trimestres'!B33/100</f>
        <v>0.11022219541520784</v>
      </c>
      <c r="K32" s="40">
        <f>'Acum. em 4 trimestres'!C33/100</f>
        <v>0.12349089147802218</v>
      </c>
      <c r="L32" s="40">
        <f>'Acum. em 4 trimestres'!D33/100</f>
        <v>2.0440230001040671E-2</v>
      </c>
      <c r="M32" s="40">
        <f>'Acum. em 4 trimestres'!E33/100</f>
        <v>9.703382338566581E-2</v>
      </c>
      <c r="N32" s="40">
        <f>'Acum. em 4 trimestres'!F33/100</f>
        <v>5.2542759266900552E-2</v>
      </c>
      <c r="O32" s="40">
        <f>'Acum. em 4 trimestres'!G33/100</f>
        <v>4.4042108272428493E-2</v>
      </c>
      <c r="P32" s="40">
        <f>'Acum. em 4 trimestres'!H33/100</f>
        <v>-1.274313217917411E-2</v>
      </c>
      <c r="Q32" s="40">
        <f>'Acum. em 4 trimestres'!I33/100</f>
        <v>1.5657304179149012E-2</v>
      </c>
      <c r="R32" s="40">
        <f>'Acum. em 4 trimestres'!J33/100</f>
        <v>5.262779752866753E-2</v>
      </c>
      <c r="S32" s="40">
        <f>'Acum. em 4 trimestres'!K33/100</f>
        <v>2.1551242082355593E-2</v>
      </c>
      <c r="T32" s="40">
        <f>'Acum. em 4 trimestres'!L33/100</f>
        <v>4.806171940536097E-2</v>
      </c>
      <c r="U32" s="40">
        <f>'Acum. em 4 trimestres'!M33/100</f>
        <v>3.9840155680185507E-2</v>
      </c>
      <c r="V32" s="40">
        <f>'Acum. em 4 trimestres'!N33/100</f>
        <v>2.4448423044501233E-2</v>
      </c>
      <c r="W32" s="40">
        <f>'Acum. em 4 trimestres'!O33/100</f>
        <v>2.8495064538436532E-2</v>
      </c>
      <c r="X32" s="40">
        <f>'Acum. em 4 trimestres'!P33/100</f>
        <v>3.7677706458029592E-2</v>
      </c>
      <c r="Y32" s="40">
        <f>'Acum. em 4 trimestres'!Q33/100</f>
        <v>2.6049254909686681E-2</v>
      </c>
      <c r="Z32" s="40">
        <f>'Acum. em 4 trimestres'!R33/100</f>
        <v>3.5870420394645386E-2</v>
      </c>
    </row>
    <row r="33" spans="1:26" x14ac:dyDescent="0.3">
      <c r="A33" t="s">
        <v>90</v>
      </c>
      <c r="B33" s="40">
        <f>'Acum. em 4 trimestres'!R34/100</f>
        <v>3.1941640197062249E-2</v>
      </c>
      <c r="C33" s="40">
        <f>'Acum. em 4 trimestres'!S34/100</f>
        <v>5.6368737441232497E-3</v>
      </c>
      <c r="D33" s="40">
        <f>'Acum. em 4 trimestres'!T34/100</f>
        <v>1.5984806026917875E-2</v>
      </c>
      <c r="E33" s="40">
        <f>'Acum. em 4 trimestres'!U34/100</f>
        <v>7.4484757864212714E-3</v>
      </c>
      <c r="F33" s="40">
        <f>'Acum. em 4 trimestres'!V34/100</f>
        <v>0.20812196449870116</v>
      </c>
      <c r="G33" s="40">
        <f>'Acum. em 4 trimestres'!W34/100</f>
        <v>-6.7297271683789739E-2</v>
      </c>
      <c r="I33" t="s">
        <v>90</v>
      </c>
      <c r="J33" s="40">
        <f>'Acum. em 4 trimestres'!B34/100</f>
        <v>0.12678317917721627</v>
      </c>
      <c r="K33" s="40">
        <f>'Acum. em 4 trimestres'!C34/100</f>
        <v>6.692140034537819E-2</v>
      </c>
      <c r="L33" s="40">
        <f>'Acum. em 4 trimestres'!D34/100</f>
        <v>2.4036375675558164E-2</v>
      </c>
      <c r="M33" s="40">
        <f>'Acum. em 4 trimestres'!E34/100</f>
        <v>9.6117407874573887E-2</v>
      </c>
      <c r="N33" s="40">
        <f>'Acum. em 4 trimestres'!F34/100</f>
        <v>1.3310691747526526E-2</v>
      </c>
      <c r="O33" s="40">
        <f>'Acum. em 4 trimestres'!G34/100</f>
        <v>3.2801962483397729E-2</v>
      </c>
      <c r="P33" s="40">
        <f>'Acum. em 4 trimestres'!H34/100</f>
        <v>-9.1604743283116852E-3</v>
      </c>
      <c r="Q33" s="40">
        <f>'Acum. em 4 trimestres'!I34/100</f>
        <v>-2.2860922329581701E-3</v>
      </c>
      <c r="R33" s="40">
        <f>'Acum. em 4 trimestres'!J34/100</f>
        <v>5.391279991019382E-2</v>
      </c>
      <c r="S33" s="40">
        <f>'Acum. em 4 trimestres'!K34/100</f>
        <v>2.9310881838877645E-3</v>
      </c>
      <c r="T33" s="40">
        <f>'Acum. em 4 trimestres'!L34/100</f>
        <v>5.26957755089974E-2</v>
      </c>
      <c r="U33" s="40">
        <f>'Acum. em 4 trimestres'!M34/100</f>
        <v>3.0699973030120509E-2</v>
      </c>
      <c r="V33" s="40">
        <f>'Acum. em 4 trimestres'!N34/100</f>
        <v>2.5010963585021084E-2</v>
      </c>
      <c r="W33" s="40">
        <f>'Acum. em 4 trimestres'!O34/100</f>
        <v>2.4478881089670779E-2</v>
      </c>
      <c r="X33" s="40">
        <f>'Acum. em 4 trimestres'!P34/100</f>
        <v>3.3342363467872671E-2</v>
      </c>
      <c r="Y33" s="40">
        <f>'Acum. em 4 trimestres'!Q34/100</f>
        <v>2.4535161675143247E-2</v>
      </c>
      <c r="Z33" s="40">
        <f>'Acum. em 4 trimestres'!R34/100</f>
        <v>3.1941640197062249E-2</v>
      </c>
    </row>
    <row r="34" spans="1:26" x14ac:dyDescent="0.3">
      <c r="A34" t="s">
        <v>89</v>
      </c>
      <c r="B34" s="40">
        <f>'Acum. em 4 trimestres'!R35/100</f>
        <v>2.2803673871021779E-2</v>
      </c>
      <c r="C34" s="40">
        <f>'Acum. em 4 trimestres'!S35/100</f>
        <v>-2.8797687759093415E-3</v>
      </c>
      <c r="D34" s="40">
        <f>'Acum. em 4 trimestres'!T35/100</f>
        <v>1.0773772841031315E-2</v>
      </c>
      <c r="E34" s="40">
        <f>'Acum. em 4 trimestres'!U35/100</f>
        <v>-9.4143854619398448E-3</v>
      </c>
      <c r="F34" s="40">
        <f>'Acum. em 4 trimestres'!V35/100</f>
        <v>0.15025155766757337</v>
      </c>
      <c r="G34" s="40">
        <f>'Acum. em 4 trimestres'!W35/100</f>
        <v>-5.4165285523196438E-2</v>
      </c>
      <c r="I34" t="s">
        <v>89</v>
      </c>
      <c r="J34" s="40">
        <f>'Acum. em 4 trimestres'!B35/100</f>
        <v>9.8615621658027633E-2</v>
      </c>
      <c r="K34" s="40">
        <f>'Acum. em 4 trimestres'!C35/100</f>
        <v>3.4888736425673805E-2</v>
      </c>
      <c r="L34" s="40">
        <f>'Acum. em 4 trimestres'!D35/100</f>
        <v>3.6913650283735278E-2</v>
      </c>
      <c r="M34" s="40">
        <f>'Acum. em 4 trimestres'!E35/100</f>
        <v>7.04434095359463E-2</v>
      </c>
      <c r="N34" s="40">
        <f>'Acum. em 4 trimestres'!F35/100</f>
        <v>-3.6636278900376462E-2</v>
      </c>
      <c r="O34" s="40">
        <f>'Acum. em 4 trimestres'!G35/100</f>
        <v>2.2908153708701473E-2</v>
      </c>
      <c r="P34" s="40">
        <f>'Acum. em 4 trimestres'!H35/100</f>
        <v>-1.402365313209053E-2</v>
      </c>
      <c r="Q34" s="40">
        <f>'Acum. em 4 trimestres'!I35/100</f>
        <v>-2.0092151083885734E-2</v>
      </c>
      <c r="R34" s="40">
        <f>'Acum. em 4 trimestres'!J35/100</f>
        <v>4.2552537817386771E-2</v>
      </c>
      <c r="S34" s="40">
        <f>'Acum. em 4 trimestres'!K35/100</f>
        <v>-1.7943331319780875E-2</v>
      </c>
      <c r="T34" s="40">
        <f>'Acum. em 4 trimestres'!L35/100</f>
        <v>4.9002062513863187E-2</v>
      </c>
      <c r="U34" s="40">
        <f>'Acum. em 4 trimestres'!M35/100</f>
        <v>1.8583964790100049E-2</v>
      </c>
      <c r="V34" s="40">
        <f>'Acum. em 4 trimestres'!N35/100</f>
        <v>2.77714886588869E-2</v>
      </c>
      <c r="W34" s="40">
        <f>'Acum. em 4 trimestres'!O35/100</f>
        <v>1.7024434345230155E-2</v>
      </c>
      <c r="X34" s="40">
        <f>'Acum. em 4 trimestres'!P35/100</f>
        <v>2.419286985932434E-2</v>
      </c>
      <c r="Y34" s="40">
        <f>'Acum. em 4 trimestres'!Q35/100</f>
        <v>1.5218960182349583E-2</v>
      </c>
      <c r="Z34" s="40">
        <f>'Acum. em 4 trimestres'!R35/100</f>
        <v>2.2803673871021779E-2</v>
      </c>
    </row>
    <row r="35" spans="1:26" x14ac:dyDescent="0.3">
      <c r="A35" t="s">
        <v>88</v>
      </c>
      <c r="B35" s="40">
        <f>'Acum. em 4 trimestres'!R36/100</f>
        <v>1.140828998770882E-2</v>
      </c>
      <c r="C35" s="40">
        <f>'Acum. em 4 trimestres'!S36/100</f>
        <v>-5.4599277769955545E-3</v>
      </c>
      <c r="D35" s="40">
        <f>'Acum. em 4 trimestres'!T36/100</f>
        <v>1.596562571916893E-2</v>
      </c>
      <c r="E35" s="40">
        <f>'Acum. em 4 trimestres'!U36/100</f>
        <v>-3.9845123668534876E-2</v>
      </c>
      <c r="F35" s="40">
        <f>'Acum. em 4 trimestres'!V36/100</f>
        <v>0.11015939410796038</v>
      </c>
      <c r="G35" s="40">
        <f>'Acum. em 4 trimestres'!W36/100</f>
        <v>-4.8349720717723033E-3</v>
      </c>
      <c r="I35" t="s">
        <v>88</v>
      </c>
      <c r="J35" s="40">
        <f>'Acum. em 4 trimestres'!B36/100</f>
        <v>8.3063421990176453E-2</v>
      </c>
      <c r="K35" s="40">
        <f>'Acum. em 4 trimestres'!C36/100</f>
        <v>4.5827637086671702E-2</v>
      </c>
      <c r="L35" s="40">
        <f>'Acum. em 4 trimestres'!D36/100</f>
        <v>2.6593694710495219E-2</v>
      </c>
      <c r="M35" s="40">
        <f>'Acum. em 4 trimestres'!E36/100</f>
        <v>3.7173800847507765E-2</v>
      </c>
      <c r="N35" s="40">
        <f>'Acum. em 4 trimestres'!F36/100</f>
        <v>-8.9432166961237028E-2</v>
      </c>
      <c r="O35" s="40">
        <f>'Acum. em 4 trimestres'!G36/100</f>
        <v>1.0361961572986633E-3</v>
      </c>
      <c r="P35" s="40">
        <f>'Acum. em 4 trimestres'!H36/100</f>
        <v>-3.9207965998565575E-3</v>
      </c>
      <c r="Q35" s="40">
        <f>'Acum. em 4 trimestres'!I36/100</f>
        <v>-2.2434970347089966E-2</v>
      </c>
      <c r="R35" s="40">
        <f>'Acum. em 4 trimestres'!J36/100</f>
        <v>2.2605274120200525E-2</v>
      </c>
      <c r="S35" s="40">
        <f>'Acum. em 4 trimestres'!K36/100</f>
        <v>-3.2188205573851936E-2</v>
      </c>
      <c r="T35" s="40">
        <f>'Acum. em 4 trimestres'!L36/100</f>
        <v>3.8726976013102155E-2</v>
      </c>
      <c r="U35" s="40">
        <f>'Acum. em 4 trimestres'!M36/100</f>
        <v>-5.0518720896763902E-4</v>
      </c>
      <c r="V35" s="40">
        <f>'Acum. em 4 trimestres'!N36/100</f>
        <v>3.2129907264881963E-2</v>
      </c>
      <c r="W35" s="40">
        <f>'Acum. em 4 trimestres'!O36/100</f>
        <v>9.913197740495816E-3</v>
      </c>
      <c r="X35" s="40">
        <f>'Acum. em 4 trimestres'!P36/100</f>
        <v>1.2267035905738854E-2</v>
      </c>
      <c r="Y35" s="40">
        <f>'Acum. em 4 trimestres'!Q36/100</f>
        <v>6.417766857756968E-3</v>
      </c>
      <c r="Z35" s="40">
        <f>'Acum. em 4 trimestres'!R36/100</f>
        <v>1.140828998770882E-2</v>
      </c>
    </row>
    <row r="36" spans="1:26" x14ac:dyDescent="0.3">
      <c r="A36" t="s">
        <v>87</v>
      </c>
      <c r="B36" s="40">
        <f>'Acum. em 4 trimestres'!R37/100</f>
        <v>1.444529005655415E-2</v>
      </c>
      <c r="C36" s="40">
        <f>'Acum. em 4 trimestres'!S37/100</f>
        <v>-3.2095002261038896E-3</v>
      </c>
      <c r="D36" s="40">
        <f>'Acum. em 4 trimestres'!T37/100</f>
        <v>2.6678252112822376E-2</v>
      </c>
      <c r="E36" s="40">
        <f>'Acum. em 4 trimestres'!U37/100</f>
        <v>-4.4696059614787842E-2</v>
      </c>
      <c r="F36" s="40">
        <f>'Acum. em 4 trimestres'!V37/100</f>
        <v>0.11952045598156345</v>
      </c>
      <c r="G36" s="40">
        <f>'Acum. em 4 trimestres'!W37/100</f>
        <v>3.0104938162673456E-2</v>
      </c>
      <c r="I36" t="s">
        <v>87</v>
      </c>
      <c r="J36" s="40">
        <f>'Acum. em 4 trimestres'!B37/100</f>
        <v>4.0260183092222457E-2</v>
      </c>
      <c r="K36" s="40">
        <f>'Acum. em 4 trimestres'!C37/100</f>
        <v>4.4217938649201427E-2</v>
      </c>
      <c r="L36" s="40">
        <f>'Acum. em 4 trimestres'!D37/100</f>
        <v>6.3313976671284689E-2</v>
      </c>
      <c r="M36" s="40">
        <f>'Acum. em 4 trimestres'!E37/100</f>
        <v>1.3873645553264202E-2</v>
      </c>
      <c r="N36" s="40">
        <f>'Acum. em 4 trimestres'!F37/100</f>
        <v>-8.6100442279474235E-2</v>
      </c>
      <c r="O36" s="40">
        <f>'Acum. em 4 trimestres'!G37/100</f>
        <v>1.7602788764422339E-2</v>
      </c>
      <c r="P36" s="40">
        <f>'Acum. em 4 trimestres'!H37/100</f>
        <v>1.3728423051154959E-2</v>
      </c>
      <c r="Q36" s="40">
        <f>'Acum. em 4 trimestres'!I37/100</f>
        <v>1.2312671280115151E-2</v>
      </c>
      <c r="R36" s="40">
        <f>'Acum. em 4 trimestres'!J37/100</f>
        <v>1.8126404480301117E-2</v>
      </c>
      <c r="S36" s="40">
        <f>'Acum. em 4 trimestres'!K37/100</f>
        <v>-2.3271933243850018E-2</v>
      </c>
      <c r="T36" s="40">
        <f>'Acum. em 4 trimestres'!L37/100</f>
        <v>2.3501699709333357E-2</v>
      </c>
      <c r="U36" s="40">
        <f>'Acum. em 4 trimestres'!M37/100</f>
        <v>-9.337579864545642E-3</v>
      </c>
      <c r="V36" s="40">
        <f>'Acum. em 4 trimestres'!N37/100</f>
        <v>4.5605758911677396E-2</v>
      </c>
      <c r="W36" s="40">
        <f>'Acum. em 4 trimestres'!O37/100</f>
        <v>1.3571438477355535E-2</v>
      </c>
      <c r="X36" s="40">
        <f>'Acum. em 4 trimestres'!P37/100</f>
        <v>1.6274318343247218E-2</v>
      </c>
      <c r="Y36" s="40">
        <f>'Acum. em 4 trimestres'!Q37/100</f>
        <v>3.9132084111350718E-3</v>
      </c>
      <c r="Z36" s="40">
        <f>'Acum. em 4 trimestres'!R37/100</f>
        <v>1.444529005655415E-2</v>
      </c>
    </row>
    <row r="37" spans="1:26" x14ac:dyDescent="0.3">
      <c r="A37" t="s">
        <v>86</v>
      </c>
      <c r="B37" s="40">
        <f>'Acum. em 4 trimestres'!R38/100</f>
        <v>2.8150418471834193E-2</v>
      </c>
      <c r="C37" s="40">
        <f>'Acum. em 4 trimestres'!S38/100</f>
        <v>9.5396977576704955E-3</v>
      </c>
      <c r="D37" s="40">
        <f>'Acum. em 4 trimestres'!T38/100</f>
        <v>4.2181796692157159E-2</v>
      </c>
      <c r="E37" s="40">
        <f>'Acum. em 4 trimestres'!U38/100</f>
        <v>-3.2820351376461332E-4</v>
      </c>
      <c r="F37" s="40">
        <f>'Acum. em 4 trimestres'!V38/100</f>
        <v>9.1491253019366572E-2</v>
      </c>
      <c r="G37" s="40">
        <f>'Acum. em 4 trimestres'!W38/100</f>
        <v>7.1054928439527432E-2</v>
      </c>
      <c r="I37" t="s">
        <v>86</v>
      </c>
      <c r="J37" s="40">
        <f>'Acum. em 4 trimestres'!B38/100</f>
        <v>1.0806153712131117E-2</v>
      </c>
      <c r="K37" s="40">
        <f>'Acum. em 4 trimestres'!C38/100</f>
        <v>5.9194693728630732E-2</v>
      </c>
      <c r="L37" s="40">
        <f>'Acum. em 4 trimestres'!D38/100</f>
        <v>7.7889558578521312E-2</v>
      </c>
      <c r="M37" s="40">
        <f>'Acum. em 4 trimestres'!E38/100</f>
        <v>3.6668820431440263E-2</v>
      </c>
      <c r="N37" s="40">
        <f>'Acum. em 4 trimestres'!F38/100</f>
        <v>-2.7832265756670305E-2</v>
      </c>
      <c r="O37" s="40">
        <f>'Acum. em 4 trimestres'!G38/100</f>
        <v>4.4492843342259114E-2</v>
      </c>
      <c r="P37" s="40">
        <f>'Acum. em 4 trimestres'!H38/100</f>
        <v>4.1216778862683157E-2</v>
      </c>
      <c r="Q37" s="40">
        <f>'Acum. em 4 trimestres'!I38/100</f>
        <v>3.534276326274588E-2</v>
      </c>
      <c r="R37" s="40">
        <f>'Acum. em 4 trimestres'!J38/100</f>
        <v>1.2976986920932632E-2</v>
      </c>
      <c r="S37" s="40">
        <f>'Acum. em 4 trimestres'!K38/100</f>
        <v>1.6911779825960593E-2</v>
      </c>
      <c r="T37" s="40">
        <f>'Acum. em 4 trimestres'!L38/100</f>
        <v>2.1204959942787038E-2</v>
      </c>
      <c r="U37" s="40">
        <f>'Acum. em 4 trimestres'!M38/100</f>
        <v>1.1761458538797065E-3</v>
      </c>
      <c r="V37" s="40">
        <f>'Acum. em 4 trimestres'!N38/100</f>
        <v>4.5517604002853984E-2</v>
      </c>
      <c r="W37" s="40">
        <f>'Acum. em 4 trimestres'!O38/100</f>
        <v>2.5094091994446233E-2</v>
      </c>
      <c r="X37" s="40">
        <f>'Acum. em 4 trimestres'!P38/100</f>
        <v>2.9059804312379978E-2</v>
      </c>
      <c r="Y37" s="40">
        <f>'Acum. em 4 trimestres'!Q38/100</f>
        <v>2.2962990293930341E-2</v>
      </c>
      <c r="Z37" s="40">
        <f>'Acum. em 4 trimestres'!R38/100</f>
        <v>2.8150418471834193E-2</v>
      </c>
    </row>
    <row r="38" spans="1:26" x14ac:dyDescent="0.3">
      <c r="A38" t="s">
        <v>85</v>
      </c>
      <c r="B38" s="40">
        <f>'Acum. em 4 trimestres'!R39/100</f>
        <v>4.3314099994919752E-2</v>
      </c>
      <c r="C38" s="40">
        <f>'Acum. em 4 trimestres'!S39/100</f>
        <v>2.3640584699611056E-2</v>
      </c>
      <c r="D38" s="40">
        <f>'Acum. em 4 trimestres'!T39/100</f>
        <v>4.7947315269998736E-2</v>
      </c>
      <c r="E38" s="40">
        <f>'Acum. em 4 trimestres'!U39/100</f>
        <v>5.2859757069069646E-2</v>
      </c>
      <c r="F38" s="40">
        <f>'Acum. em 4 trimestres'!V39/100</f>
        <v>0.12435840784897699</v>
      </c>
      <c r="G38" s="40">
        <f>'Acum. em 4 trimestres'!W39/100</f>
        <v>0.11588658045672906</v>
      </c>
      <c r="I38" t="s">
        <v>85</v>
      </c>
      <c r="J38" s="40">
        <f>'Acum. em 4 trimestres'!B39/100</f>
        <v>1.8597850247574543E-2</v>
      </c>
      <c r="K38" s="40">
        <f>'Acum. em 4 trimestres'!C39/100</f>
        <v>5.6924738849219114E-2</v>
      </c>
      <c r="L38" s="40">
        <f>'Acum. em 4 trimestres'!D39/100</f>
        <v>7.4010819527505989E-2</v>
      </c>
      <c r="M38" s="40">
        <f>'Acum. em 4 trimestres'!E39/100</f>
        <v>4.653264922973932E-2</v>
      </c>
      <c r="N38" s="40">
        <f>'Acum. em 4 trimestres'!F39/100</f>
        <v>5.1221905045937932E-2</v>
      </c>
      <c r="O38" s="40">
        <f>'Acum. em 4 trimestres'!G39/100</f>
        <v>6.2773457000063537E-2</v>
      </c>
      <c r="P38" s="40">
        <f>'Acum. em 4 trimestres'!H39/100</f>
        <v>8.0792116655361124E-2</v>
      </c>
      <c r="Q38" s="40">
        <f>'Acum. em 4 trimestres'!I39/100</f>
        <v>4.8077680541672052E-2</v>
      </c>
      <c r="R38" s="40">
        <f>'Acum. em 4 trimestres'!J39/100</f>
        <v>2.1053033076896321E-2</v>
      </c>
      <c r="S38" s="40">
        <f>'Acum. em 4 trimestres'!K39/100</f>
        <v>2.5625003467675933E-2</v>
      </c>
      <c r="T38" s="40">
        <f>'Acum. em 4 trimestres'!L39/100</f>
        <v>3.5944572834770261E-2</v>
      </c>
      <c r="U38" s="40">
        <f>'Acum. em 4 trimestres'!M39/100</f>
        <v>1.2499568999485344E-2</v>
      </c>
      <c r="V38" s="40">
        <f>'Acum. em 4 trimestres'!N39/100</f>
        <v>4.4706349018103442E-2</v>
      </c>
      <c r="W38" s="40">
        <f>'Acum. em 4 trimestres'!O39/100</f>
        <v>3.7131370634817751E-2</v>
      </c>
      <c r="X38" s="40">
        <f>'Acum. em 4 trimestres'!P39/100</f>
        <v>4.2569706987196421E-2</v>
      </c>
      <c r="Y38" s="40">
        <f>'Acum. em 4 trimestres'!Q39/100</f>
        <v>4.7757742758614663E-2</v>
      </c>
      <c r="Z38" s="40">
        <f>'Acum. em 4 trimestres'!R39/100</f>
        <v>4.3314099994919752E-2</v>
      </c>
    </row>
    <row r="39" spans="1:26" x14ac:dyDescent="0.3">
      <c r="A39" t="s">
        <v>84</v>
      </c>
      <c r="B39" s="40">
        <f>'Acum. em 4 trimestres'!R40/100</f>
        <v>5.7599646368600155E-2</v>
      </c>
      <c r="C39" s="40">
        <f>'Acum. em 4 trimestres'!S40/100</f>
        <v>3.9234940878446256E-2</v>
      </c>
      <c r="D39" s="40">
        <f>'Acum. em 4 trimestres'!T40/100</f>
        <v>3.8760372110371977E-2</v>
      </c>
      <c r="E39" s="40">
        <f>'Acum. em 4 trimestres'!U40/100</f>
        <v>8.486963398264781E-2</v>
      </c>
      <c r="F39" s="40">
        <f>'Acum. em 4 trimestres'!V40/100</f>
        <v>0.14473779705747547</v>
      </c>
      <c r="G39" s="40">
        <f>'Acum. em 4 trimestres'!W40/100</f>
        <v>0.10364045249957687</v>
      </c>
      <c r="I39" t="s">
        <v>84</v>
      </c>
      <c r="J39" s="40">
        <f>'Acum. em 4 trimestres'!B40/100</f>
        <v>1.9951235827591951E-2</v>
      </c>
      <c r="K39" s="40">
        <f>'Acum. em 4 trimestres'!C40/100</f>
        <v>-4.6934308345207842E-3</v>
      </c>
      <c r="L39" s="40">
        <f>'Acum. em 4 trimestres'!D40/100</f>
        <v>9.0828206396860178E-2</v>
      </c>
      <c r="M39" s="40">
        <f>'Acum. em 4 trimestres'!E40/100</f>
        <v>6.0013931659649522E-2</v>
      </c>
      <c r="N39" s="40">
        <f>'Acum. em 4 trimestres'!F40/100</f>
        <v>0.107449503039706</v>
      </c>
      <c r="O39" s="40">
        <f>'Acum. em 4 trimestres'!G40/100</f>
        <v>8.2148895629893914E-2</v>
      </c>
      <c r="P39" s="40">
        <f>'Acum. em 4 trimestres'!H40/100</f>
        <v>9.2710435800086768E-2</v>
      </c>
      <c r="Q39" s="40">
        <f>'Acum. em 4 trimestres'!I40/100</f>
        <v>5.4484958792547333E-2</v>
      </c>
      <c r="R39" s="40">
        <f>'Acum. em 4 trimestres'!J40/100</f>
        <v>4.3051648292965927E-2</v>
      </c>
      <c r="S39" s="40">
        <f>'Acum. em 4 trimestres'!K40/100</f>
        <v>3.8375760161949879E-2</v>
      </c>
      <c r="T39" s="40">
        <f>'Acum. em 4 trimestres'!L40/100</f>
        <v>5.4893950532835412E-2</v>
      </c>
      <c r="U39" s="40">
        <f>'Acum. em 4 trimestres'!M40/100</f>
        <v>3.6577785863637358E-2</v>
      </c>
      <c r="V39" s="40">
        <f>'Acum. em 4 trimestres'!N40/100</f>
        <v>4.1110602934459228E-2</v>
      </c>
      <c r="W39" s="40">
        <f>'Acum. em 4 trimestres'!O40/100</f>
        <v>5.0095557306962801E-2</v>
      </c>
      <c r="X39" s="40">
        <f>'Acum. em 4 trimestres'!P40/100</f>
        <v>5.6566943860290486E-2</v>
      </c>
      <c r="Y39" s="40">
        <f>'Acum. em 4 trimestres'!Q40/100</f>
        <v>6.3742889477087283E-2</v>
      </c>
      <c r="Z39" s="40">
        <f>'Acum. em 4 trimestres'!R40/100</f>
        <v>5.7599646368600155E-2</v>
      </c>
    </row>
    <row r="40" spans="1:26" x14ac:dyDescent="0.3">
      <c r="A40" t="s">
        <v>83</v>
      </c>
      <c r="B40" s="40">
        <f>'Acum. em 4 trimestres'!R41/100</f>
        <v>5.81864245679653E-2</v>
      </c>
      <c r="C40" s="40">
        <f>'Acum. em 4 trimestres'!S41/100</f>
        <v>5.0048596275381829E-2</v>
      </c>
      <c r="D40" s="40">
        <f>'Acum. em 4 trimestres'!T41/100</f>
        <v>3.8886151503680022E-2</v>
      </c>
      <c r="E40" s="40">
        <f>'Acum. em 4 trimestres'!U41/100</f>
        <v>8.5859710323033203E-2</v>
      </c>
      <c r="F40" s="40">
        <f>'Acum. em 4 trimestres'!V41/100</f>
        <v>0.12573830407532571</v>
      </c>
      <c r="G40" s="40">
        <f>'Acum. em 4 trimestres'!W41/100</f>
        <v>0.10026384340526207</v>
      </c>
      <c r="I40" t="s">
        <v>83</v>
      </c>
      <c r="J40" s="40">
        <f>'Acum. em 4 trimestres'!B41/100</f>
        <v>2.8981406931249287E-2</v>
      </c>
      <c r="K40" s="40">
        <f>'Acum. em 4 trimestres'!C41/100</f>
        <v>-5.2680323624696435E-3</v>
      </c>
      <c r="L40" s="40">
        <f>'Acum. em 4 trimestres'!D41/100</f>
        <v>6.979612733121443E-2</v>
      </c>
      <c r="M40" s="40">
        <f>'Acum. em 4 trimestres'!E41/100</f>
        <v>7.5979349598308765E-2</v>
      </c>
      <c r="N40" s="40">
        <f>'Acum. em 4 trimestres'!F41/100</f>
        <v>0.11087539687674418</v>
      </c>
      <c r="O40" s="40">
        <f>'Acum. em 4 trimestres'!G41/100</f>
        <v>7.441676609909087E-2</v>
      </c>
      <c r="P40" s="40">
        <f>'Acum. em 4 trimestres'!H41/100</f>
        <v>8.1086177619927438E-2</v>
      </c>
      <c r="Q40" s="40">
        <f>'Acum. em 4 trimestres'!I41/100</f>
        <v>4.4015056875219782E-2</v>
      </c>
      <c r="R40" s="40">
        <f>'Acum. em 4 trimestres'!J41/100</f>
        <v>5.8689511493943636E-2</v>
      </c>
      <c r="S40" s="40">
        <f>'Acum. em 4 trimestres'!K41/100</f>
        <v>5.8174512530854372E-2</v>
      </c>
      <c r="T40" s="40">
        <f>'Acum. em 4 trimestres'!L41/100</f>
        <v>6.9656518872656115E-2</v>
      </c>
      <c r="U40" s="40">
        <f>'Acum. em 4 trimestres'!M41/100</f>
        <v>5.5270824984615885E-2</v>
      </c>
      <c r="V40" s="40">
        <f>'Acum. em 4 trimestres'!N41/100</f>
        <v>2.0602050846168174E-2</v>
      </c>
      <c r="W40" s="40">
        <f>'Acum. em 4 trimestres'!O41/100</f>
        <v>5.2968265534769188E-2</v>
      </c>
      <c r="X40" s="40">
        <f>'Acum. em 4 trimestres'!P41/100</f>
        <v>5.6796522995646859E-2</v>
      </c>
      <c r="Y40" s="40">
        <f>'Acum. em 4 trimestres'!Q41/100</f>
        <v>6.636473466232462E-2</v>
      </c>
      <c r="Z40" s="40">
        <f>'Acum. em 4 trimestres'!R41/100</f>
        <v>5.81864245679653E-2</v>
      </c>
    </row>
    <row r="41" spans="1:26" x14ac:dyDescent="0.3">
      <c r="A41" t="s">
        <v>82</v>
      </c>
      <c r="B41" s="40">
        <f>'Acum. em 4 trimestres'!R42/100</f>
        <v>5.3556239576973308E-2</v>
      </c>
      <c r="C41" s="40">
        <f>'Acum. em 4 trimestres'!S42/100</f>
        <v>5.4132344530627652E-2</v>
      </c>
      <c r="D41" s="40">
        <f>'Acum. em 4 trimestres'!T42/100</f>
        <v>2.4288330059685004E-2</v>
      </c>
      <c r="E41" s="40">
        <f>'Acum. em 4 trimestres'!U42/100</f>
        <v>6.3469839163567521E-2</v>
      </c>
      <c r="F41" s="40">
        <f>'Acum. em 4 trimestres'!V42/100</f>
        <v>0.12087248060322331</v>
      </c>
      <c r="G41" s="40">
        <f>'Acum. em 4 trimestres'!W42/100</f>
        <v>9.073393628242199E-2</v>
      </c>
      <c r="I41" t="s">
        <v>82</v>
      </c>
      <c r="J41" s="40">
        <f>'Acum. em 4 trimestres'!B42/100</f>
        <v>3.0016495724871861E-2</v>
      </c>
      <c r="K41" s="40">
        <f>'Acum. em 4 trimestres'!C42/100</f>
        <v>1.3697074698324263E-2</v>
      </c>
      <c r="L41" s="40">
        <f>'Acum. em 4 trimestres'!D42/100</f>
        <v>6.5425978844656063E-2</v>
      </c>
      <c r="M41" s="40">
        <f>'Acum. em 4 trimestres'!E42/100</f>
        <v>5.8269727587314968E-2</v>
      </c>
      <c r="N41" s="40">
        <f>'Acum. em 4 trimestres'!F42/100</f>
        <v>7.918932728361705E-2</v>
      </c>
      <c r="O41" s="40">
        <f>'Acum. em 4 trimestres'!G42/100</f>
        <v>6.5328960726877883E-2</v>
      </c>
      <c r="P41" s="40">
        <f>'Acum. em 4 trimestres'!H42/100</f>
        <v>6.9694727011325508E-2</v>
      </c>
      <c r="Q41" s="40">
        <f>'Acum. em 4 trimestres'!I42/100</f>
        <v>4.0421651448131257E-2</v>
      </c>
      <c r="R41" s="40">
        <f>'Acum. em 4 trimestres'!J42/100</f>
        <v>7.1079078653882855E-2</v>
      </c>
      <c r="S41" s="40">
        <f>'Acum. em 4 trimestres'!K42/100</f>
        <v>3.1214946878464156E-2</v>
      </c>
      <c r="T41" s="40">
        <f>'Acum. em 4 trimestres'!L42/100</f>
        <v>6.9711264634640946E-2</v>
      </c>
      <c r="U41" s="40">
        <f>'Acum. em 4 trimestres'!M42/100</f>
        <v>5.8968523590832822E-2</v>
      </c>
      <c r="V41" s="40">
        <f>'Acum. em 4 trimestres'!N42/100</f>
        <v>1.9289921339715299E-2</v>
      </c>
      <c r="W41" s="40">
        <f>'Acum. em 4 trimestres'!O42/100</f>
        <v>4.9592251244050312E-2</v>
      </c>
      <c r="X41" s="40">
        <f>'Acum. em 4 trimestres'!P42/100</f>
        <v>5.2021825622372786E-2</v>
      </c>
      <c r="Y41" s="40">
        <f>'Acum. em 4 trimestres'!Q42/100</f>
        <v>6.2547635049679196E-2</v>
      </c>
      <c r="Z41" s="40">
        <f>'Acum. em 4 trimestres'!R42/100</f>
        <v>5.3556239576973308E-2</v>
      </c>
    </row>
    <row r="42" spans="1:26" x14ac:dyDescent="0.3">
      <c r="A42" t="s">
        <v>81</v>
      </c>
      <c r="B42" s="40">
        <f>'Acum. em 4 trimestres'!R43/100</f>
        <v>4.2122479476677466E-2</v>
      </c>
      <c r="C42" s="40">
        <f>'Acum. em 4 trimestres'!S43/100</f>
        <v>5.2781959649897292E-2</v>
      </c>
      <c r="D42" s="40">
        <f>'Acum. em 4 trimestres'!T43/100</f>
        <v>1.7896680321014546E-2</v>
      </c>
      <c r="E42" s="40">
        <f>'Acum. em 4 trimestres'!U43/100</f>
        <v>3.0471057406181723E-2</v>
      </c>
      <c r="F42" s="40">
        <f>'Acum. em 4 trimestres'!V43/100</f>
        <v>0.11367113930308224</v>
      </c>
      <c r="G42" s="40">
        <f>'Acum. em 4 trimestres'!W43/100</f>
        <v>7.7958064631098667E-2</v>
      </c>
      <c r="I42" t="s">
        <v>81</v>
      </c>
      <c r="J42" s="40">
        <f>'Acum. em 4 trimestres'!B43/100</f>
        <v>1.3226290896896087E-2</v>
      </c>
      <c r="K42" s="40">
        <f>'Acum. em 4 trimestres'!C43/100</f>
        <v>2.6390453449393725E-2</v>
      </c>
      <c r="L42" s="40">
        <f>'Acum. em 4 trimestres'!D43/100</f>
        <v>4.5101827818025519E-2</v>
      </c>
      <c r="M42" s="40">
        <f>'Acum. em 4 trimestres'!E43/100</f>
        <v>4.5625009323084775E-2</v>
      </c>
      <c r="N42" s="40">
        <f>'Acum. em 4 trimestres'!F43/100</f>
        <v>1.1871501076104352E-2</v>
      </c>
      <c r="O42" s="40">
        <f>'Acum. em 4 trimestres'!G43/100</f>
        <v>3.878162579224953E-2</v>
      </c>
      <c r="P42" s="40">
        <f>'Acum. em 4 trimestres'!H43/100</f>
        <v>4.3204210223130479E-2</v>
      </c>
      <c r="Q42" s="40">
        <f>'Acum. em 4 trimestres'!I43/100</f>
        <v>3.9180599440383768E-2</v>
      </c>
      <c r="R42" s="40">
        <f>'Acum. em 4 trimestres'!J43/100</f>
        <v>7.1800611064485098E-2</v>
      </c>
      <c r="S42" s="40">
        <f>'Acum. em 4 trimestres'!K43/100</f>
        <v>5.5076560986110135E-2</v>
      </c>
      <c r="T42" s="40">
        <f>'Acum. em 4 trimestres'!L43/100</f>
        <v>5.4040622490450385E-2</v>
      </c>
      <c r="U42" s="40">
        <f>'Acum. em 4 trimestres'!M43/100</f>
        <v>6.0699258890055008E-2</v>
      </c>
      <c r="V42" s="40">
        <f>'Acum. em 4 trimestres'!N43/100</f>
        <v>1.5258833955848816E-2</v>
      </c>
      <c r="W42" s="40">
        <f>'Acum. em 4 trimestres'!O43/100</f>
        <v>4.5295401772442512E-2</v>
      </c>
      <c r="X42" s="40">
        <f>'Acum. em 4 trimestres'!P43/100</f>
        <v>4.0708491505216493E-2</v>
      </c>
      <c r="Y42" s="40">
        <f>'Acum. em 4 trimestres'!Q43/100</f>
        <v>5.0281448030240483E-2</v>
      </c>
      <c r="Z42" s="40">
        <f>'Acum. em 4 trimestres'!R43/100</f>
        <v>4.2122479476677466E-2</v>
      </c>
    </row>
    <row r="43" spans="1:26" x14ac:dyDescent="0.3">
      <c r="A43" t="s">
        <v>80</v>
      </c>
      <c r="B43" s="40">
        <f>'Acum. em 4 trimestres'!R44/100</f>
        <v>3.2021352351273569E-2</v>
      </c>
      <c r="C43" s="40">
        <f>'Acum. em 4 trimestres'!S44/100</f>
        <v>4.4218777414927635E-2</v>
      </c>
      <c r="D43" s="40">
        <f>'Acum. em 4 trimestres'!T44/100</f>
        <v>2.0109421337156874E-2</v>
      </c>
      <c r="E43" s="40">
        <f>'Acum. em 4 trimestres'!U44/100</f>
        <v>1.9563010482533505E-2</v>
      </c>
      <c r="F43" s="40">
        <f>'Acum. em 4 trimestres'!V44/100</f>
        <v>9.6441896454125389E-2</v>
      </c>
      <c r="G43" s="40">
        <f>'Acum. em 4 trimestres'!W44/100</f>
        <v>7.4613460190873448E-2</v>
      </c>
      <c r="I43" t="s">
        <v>80</v>
      </c>
      <c r="J43" s="40">
        <f>'Acum. em 4 trimestres'!B44/100</f>
        <v>1.1200661911787479E-2</v>
      </c>
      <c r="K43" s="40">
        <f>'Acum. em 4 trimestres'!C44/100</f>
        <v>6.8071160730148073E-2</v>
      </c>
      <c r="L43" s="40">
        <f>'Acum. em 4 trimestres'!D44/100</f>
        <v>2.2427068266789973E-2</v>
      </c>
      <c r="M43" s="40">
        <f>'Acum. em 4 trimestres'!E44/100</f>
        <v>3.1456236114388414E-2</v>
      </c>
      <c r="N43" s="40">
        <f>'Acum. em 4 trimestres'!F44/100</f>
        <v>-2.0996100138811924E-2</v>
      </c>
      <c r="O43" s="40">
        <f>'Acum. em 4 trimestres'!G44/100</f>
        <v>1.9943904957217873E-2</v>
      </c>
      <c r="P43" s="40">
        <f>'Acum. em 4 trimestres'!H44/100</f>
        <v>3.1126784514814654E-2</v>
      </c>
      <c r="Q43" s="40">
        <f>'Acum. em 4 trimestres'!I44/100</f>
        <v>3.604594426854657E-2</v>
      </c>
      <c r="R43" s="40">
        <f>'Acum. em 4 trimestres'!J44/100</f>
        <v>5.7895959917676931E-2</v>
      </c>
      <c r="S43" s="40">
        <f>'Acum. em 4 trimestres'!K44/100</f>
        <v>5.8094095743000063E-2</v>
      </c>
      <c r="T43" s="40">
        <f>'Acum. em 4 trimestres'!L44/100</f>
        <v>4.1732668244803817E-2</v>
      </c>
      <c r="U43" s="40">
        <f>'Acum. em 4 trimestres'!M44/100</f>
        <v>4.8575298588366955E-2</v>
      </c>
      <c r="V43" s="40">
        <f>'Acum. em 4 trimestres'!N44/100</f>
        <v>1.0359503821707916E-2</v>
      </c>
      <c r="W43" s="40">
        <f>'Acum. em 4 trimestres'!O44/100</f>
        <v>3.6606340408312787E-2</v>
      </c>
      <c r="X43" s="40">
        <f>'Acum. em 4 trimestres'!P44/100</f>
        <v>3.0140054693998275E-2</v>
      </c>
      <c r="Y43" s="40">
        <f>'Acum. em 4 trimestres'!Q44/100</f>
        <v>4.2592692701067802E-2</v>
      </c>
      <c r="Z43" s="40">
        <f>'Acum. em 4 trimestres'!R44/100</f>
        <v>3.2021352351273569E-2</v>
      </c>
    </row>
    <row r="44" spans="1:26" x14ac:dyDescent="0.3">
      <c r="A44" t="s">
        <v>79</v>
      </c>
      <c r="B44" s="40">
        <f>'Acum. em 4 trimestres'!R45/100</f>
        <v>3.2349931791803455E-2</v>
      </c>
      <c r="C44" s="40">
        <f>'Acum. em 4 trimestres'!S45/100</f>
        <v>4.336474877919283E-2</v>
      </c>
      <c r="D44" s="40">
        <f>'Acum. em 4 trimestres'!T45/100</f>
        <v>1.8442872190086668E-2</v>
      </c>
      <c r="E44" s="40">
        <f>'Acum. em 4 trimestres'!U45/100</f>
        <v>3.7352608057756864E-2</v>
      </c>
      <c r="F44" s="40">
        <f>'Acum. em 4 trimestres'!V45/100</f>
        <v>9.3167971805287131E-2</v>
      </c>
      <c r="G44" s="40">
        <f>'Acum. em 4 trimestres'!W45/100</f>
        <v>8.9273047697132402E-2</v>
      </c>
      <c r="I44" t="s">
        <v>79</v>
      </c>
      <c r="J44" s="40">
        <f>'Acum. em 4 trimestres'!B45/100</f>
        <v>3.7280830539099252E-3</v>
      </c>
      <c r="K44" s="40">
        <f>'Acum. em 4 trimestres'!C45/100</f>
        <v>9.5725125456678217E-2</v>
      </c>
      <c r="L44" s="40">
        <f>'Acum. em 4 trimestres'!D45/100</f>
        <v>1.8092388461786291E-2</v>
      </c>
      <c r="M44" s="40">
        <f>'Acum. em 4 trimestres'!E45/100</f>
        <v>2.2200944074806328E-2</v>
      </c>
      <c r="N44" s="40">
        <f>'Acum. em 4 trimestres'!F45/100</f>
        <v>-2.4701580570461013E-2</v>
      </c>
      <c r="O44" s="40">
        <f>'Acum. em 4 trimestres'!G45/100</f>
        <v>1.8074129235693404E-2</v>
      </c>
      <c r="P44" s="40">
        <f>'Acum. em 4 trimestres'!H45/100</f>
        <v>3.6669990591248869E-2</v>
      </c>
      <c r="Q44" s="40">
        <f>'Acum. em 4 trimestres'!I45/100</f>
        <v>3.3040743100350545E-2</v>
      </c>
      <c r="R44" s="40">
        <f>'Acum. em 4 trimestres'!J45/100</f>
        <v>4.2041316411462359E-2</v>
      </c>
      <c r="S44" s="40">
        <f>'Acum. em 4 trimestres'!K45/100</f>
        <v>6.0335678608011589E-2</v>
      </c>
      <c r="T44" s="40">
        <f>'Acum. em 4 trimestres'!L45/100</f>
        <v>3.3894429930569681E-2</v>
      </c>
      <c r="U44" s="40">
        <f>'Acum. em 4 trimestres'!M45/100</f>
        <v>4.4083811977718268E-2</v>
      </c>
      <c r="V44" s="40">
        <f>'Acum. em 4 trimestres'!N45/100</f>
        <v>2.08969788022213E-2</v>
      </c>
      <c r="W44" s="40">
        <f>'Acum. em 4 trimestres'!O45/100</f>
        <v>3.6881815090984205E-2</v>
      </c>
      <c r="X44" s="40">
        <f>'Acum. em 4 trimestres'!P45/100</f>
        <v>2.9135608963303472E-2</v>
      </c>
      <c r="Y44" s="40">
        <f>'Acum. em 4 trimestres'!Q45/100</f>
        <v>5.0533155965937215E-2</v>
      </c>
      <c r="Z44" s="40">
        <f>'Acum. em 4 trimestres'!R45/100</f>
        <v>3.2349931791803455E-2</v>
      </c>
    </row>
    <row r="45" spans="1:26" x14ac:dyDescent="0.3">
      <c r="A45" t="s">
        <v>78</v>
      </c>
      <c r="B45" s="40">
        <f>'Acum. em 4 trimestres'!R46/100</f>
        <v>2.6907608252957793E-2</v>
      </c>
      <c r="C45" s="40">
        <f>'Acum. em 4 trimestres'!S46/100</f>
        <v>4.5924564902385168E-2</v>
      </c>
      <c r="D45" s="40">
        <f>'Acum. em 4 trimestres'!T46/100</f>
        <v>2.2925436373156138E-2</v>
      </c>
      <c r="E45" s="40">
        <f>'Acum. em 4 trimestres'!U46/100</f>
        <v>3.8717900928199045E-2</v>
      </c>
      <c r="F45" s="40">
        <f>'Acum. em 4 trimestres'!V46/100</f>
        <v>6.0157538056841542E-2</v>
      </c>
      <c r="G45" s="40">
        <f>'Acum. em 4 trimestres'!W46/100</f>
        <v>0.10131803747459124</v>
      </c>
      <c r="I45" t="s">
        <v>78</v>
      </c>
      <c r="J45" s="40">
        <f>'Acum. em 4 trimestres'!B46/100</f>
        <v>-3.9118603193675217E-3</v>
      </c>
      <c r="K45" s="40">
        <f>'Acum. em 4 trimestres'!C46/100</f>
        <v>6.9008029711410845E-2</v>
      </c>
      <c r="L45" s="40">
        <f>'Acum. em 4 trimestres'!D46/100</f>
        <v>-4.1981888728457317E-3</v>
      </c>
      <c r="M45" s="40">
        <f>'Acum. em 4 trimestres'!E46/100</f>
        <v>2.2952690523291519E-2</v>
      </c>
      <c r="N45" s="40">
        <f>'Acum. em 4 trimestres'!F46/100</f>
        <v>-3.5028424586802442E-2</v>
      </c>
      <c r="O45" s="40">
        <f>'Acum. em 4 trimestres'!G46/100</f>
        <v>6.1890961927857369E-4</v>
      </c>
      <c r="P45" s="40">
        <f>'Acum. em 4 trimestres'!H46/100</f>
        <v>2.9795459519695866E-2</v>
      </c>
      <c r="Q45" s="40">
        <f>'Acum. em 4 trimestres'!I46/100</f>
        <v>2.2760380899680577E-2</v>
      </c>
      <c r="R45" s="40">
        <f>'Acum. em 4 trimestres'!J46/100</f>
        <v>1.9730733226070329E-2</v>
      </c>
      <c r="S45" s="40">
        <f>'Acum. em 4 trimestres'!K46/100</f>
        <v>8.5719634836026959E-2</v>
      </c>
      <c r="T45" s="40">
        <f>'Acum. em 4 trimestres'!L46/100</f>
        <v>3.4823413617880661E-2</v>
      </c>
      <c r="U45" s="40">
        <f>'Acum. em 4 trimestres'!M46/100</f>
        <v>3.91886144486151E-2</v>
      </c>
      <c r="V45" s="40">
        <f>'Acum. em 4 trimestres'!N46/100</f>
        <v>2.3716823007591703E-2</v>
      </c>
      <c r="W45" s="40">
        <f>'Acum. em 4 trimestres'!O46/100</f>
        <v>3.6097729847635485E-2</v>
      </c>
      <c r="X45" s="40">
        <f>'Acum. em 4 trimestres'!P46/100</f>
        <v>2.2914312845739193E-2</v>
      </c>
      <c r="Y45" s="40">
        <f>'Acum. em 4 trimestres'!Q46/100</f>
        <v>4.941981909313542E-2</v>
      </c>
      <c r="Z45" s="40">
        <f>'Acum. em 4 trimestres'!R46/100</f>
        <v>2.6907608252957793E-2</v>
      </c>
    </row>
    <row r="46" spans="1:26" x14ac:dyDescent="0.3">
      <c r="A46" t="s">
        <v>77</v>
      </c>
      <c r="B46" s="40">
        <f>'Acum. em 4 trimestres'!R47/100</f>
        <v>3.2973500551758628E-2</v>
      </c>
      <c r="C46" s="40">
        <f>'Acum. em 4 trimestres'!S47/100</f>
        <v>4.8205599746579342E-2</v>
      </c>
      <c r="D46" s="40">
        <f>'Acum. em 4 trimestres'!T47/100</f>
        <v>2.505536794610852E-2</v>
      </c>
      <c r="E46" s="40">
        <f>'Acum. em 4 trimestres'!U47/100</f>
        <v>5.1449589331843404E-2</v>
      </c>
      <c r="F46" s="40">
        <f>'Acum. em 4 trimestres'!V47/100</f>
        <v>5.2536742661559277E-2</v>
      </c>
      <c r="G46" s="40">
        <f>'Acum. em 4 trimestres'!W47/100</f>
        <v>0.13427499152020772</v>
      </c>
      <c r="I46" t="s">
        <v>77</v>
      </c>
      <c r="J46" s="40">
        <f>'Acum. em 4 trimestres'!B47/100</f>
        <v>2.8991831673590207E-2</v>
      </c>
      <c r="K46" s="40">
        <f>'Acum. em 4 trimestres'!C47/100</f>
        <v>6.5198019695272613E-2</v>
      </c>
      <c r="L46" s="40">
        <f>'Acum. em 4 trimestres'!D47/100</f>
        <v>2.8405500006278839E-3</v>
      </c>
      <c r="M46" s="40">
        <f>'Acum. em 4 trimestres'!E47/100</f>
        <v>3.2266267730405307E-2</v>
      </c>
      <c r="N46" s="40">
        <f>'Acum. em 4 trimestres'!F47/100</f>
        <v>-1.2560768933716937E-2</v>
      </c>
      <c r="O46" s="40">
        <f>'Acum. em 4 trimestres'!G47/100</f>
        <v>1.0116075461617191E-2</v>
      </c>
      <c r="P46" s="40">
        <f>'Acum. em 4 trimestres'!H47/100</f>
        <v>3.8338120487820149E-2</v>
      </c>
      <c r="Q46" s="40">
        <f>'Acum. em 4 trimestres'!I47/100</f>
        <v>2.3266973542556135E-2</v>
      </c>
      <c r="R46" s="40">
        <f>'Acum. em 4 trimestres'!J47/100</f>
        <v>1.3362885534459856E-2</v>
      </c>
      <c r="S46" s="40">
        <f>'Acum. em 4 trimestres'!K47/100</f>
        <v>8.1446982896100639E-2</v>
      </c>
      <c r="T46" s="40">
        <f>'Acum. em 4 trimestres'!L47/100</f>
        <v>4.3136023875742557E-2</v>
      </c>
      <c r="U46" s="40">
        <f>'Acum. em 4 trimestres'!M47/100</f>
        <v>3.465479673378602E-2</v>
      </c>
      <c r="V46" s="40">
        <f>'Acum. em 4 trimestres'!N47/100</f>
        <v>2.9268023316871616E-2</v>
      </c>
      <c r="W46" s="40">
        <f>'Acum. em 4 trimestres'!O47/100</f>
        <v>3.8195089717326436E-2</v>
      </c>
      <c r="X46" s="40">
        <f>'Acum. em 4 trimestres'!P47/100</f>
        <v>2.8985166322698097E-2</v>
      </c>
      <c r="Y46" s="40">
        <f>'Acum. em 4 trimestres'!Q47/100</f>
        <v>5.5350493840289339E-2</v>
      </c>
      <c r="Z46" s="40">
        <f>'Acum. em 4 trimestres'!R47/100</f>
        <v>3.2973500551758628E-2</v>
      </c>
    </row>
    <row r="47" spans="1:26" x14ac:dyDescent="0.3">
      <c r="A47" t="s">
        <v>76</v>
      </c>
      <c r="B47" s="40">
        <f>'Acum. em 4 trimestres'!R48/100</f>
        <v>3.9619886853716091E-2</v>
      </c>
      <c r="C47" s="40">
        <f>'Acum. em 4 trimestres'!S48/100</f>
        <v>5.2846993346515658E-2</v>
      </c>
      <c r="D47" s="40">
        <f>'Acum. em 4 trimestres'!T48/100</f>
        <v>3.5607988929982293E-2</v>
      </c>
      <c r="E47" s="40">
        <f>'Acum. em 4 trimestres'!U48/100</f>
        <v>6.660788318207822E-2</v>
      </c>
      <c r="F47" s="40">
        <f>'Acum. em 4 trimestres'!V48/100</f>
        <v>4.8374278977050267E-2</v>
      </c>
      <c r="G47" s="40">
        <f>'Acum. em 4 trimestres'!W48/100</f>
        <v>0.17762584556810743</v>
      </c>
      <c r="I47" t="s">
        <v>76</v>
      </c>
      <c r="J47" s="40">
        <f>'Acum. em 4 trimestres'!B48/100</f>
        <v>4.6394227504080732E-2</v>
      </c>
      <c r="K47" s="40">
        <f>'Acum. em 4 trimestres'!C48/100</f>
        <v>6.5245609248189007E-2</v>
      </c>
      <c r="L47" s="40">
        <f>'Acum. em 4 trimestres'!D48/100</f>
        <v>1.233599708702271E-2</v>
      </c>
      <c r="M47" s="40">
        <f>'Acum. em 4 trimestres'!E48/100</f>
        <v>4.1373951794568153E-2</v>
      </c>
      <c r="N47" s="40">
        <f>'Acum. em 4 trimestres'!F48/100</f>
        <v>2.6322047179370145E-3</v>
      </c>
      <c r="O47" s="40">
        <f>'Acum. em 4 trimestres'!G48/100</f>
        <v>2.0064547726589943E-2</v>
      </c>
      <c r="P47" s="40">
        <f>'Acum. em 4 trimestres'!H48/100</f>
        <v>4.9778230849180538E-2</v>
      </c>
      <c r="Q47" s="40">
        <f>'Acum. em 4 trimestres'!I48/100</f>
        <v>2.4829708569528375E-2</v>
      </c>
      <c r="R47" s="40">
        <f>'Acum. em 4 trimestres'!J48/100</f>
        <v>7.640848707060055E-3</v>
      </c>
      <c r="S47" s="40">
        <f>'Acum. em 4 trimestres'!K48/100</f>
        <v>8.1691747547760971E-2</v>
      </c>
      <c r="T47" s="40">
        <f>'Acum. em 4 trimestres'!L48/100</f>
        <v>4.689833876552929E-2</v>
      </c>
      <c r="U47" s="40">
        <f>'Acum. em 4 trimestres'!M48/100</f>
        <v>3.7781613312390494E-2</v>
      </c>
      <c r="V47" s="40">
        <f>'Acum. em 4 trimestres'!N48/100</f>
        <v>3.9060876344291229E-2</v>
      </c>
      <c r="W47" s="40">
        <f>'Acum. em 4 trimestres'!O48/100</f>
        <v>4.3312451063575841E-2</v>
      </c>
      <c r="X47" s="40">
        <f>'Acum. em 4 trimestres'!P48/100</f>
        <v>3.6862153875358183E-2</v>
      </c>
      <c r="Y47" s="40">
        <f>'Acum. em 4 trimestres'!Q48/100</f>
        <v>5.5124849225006489E-2</v>
      </c>
      <c r="Z47" s="40">
        <f>'Acum. em 4 trimestres'!R48/100</f>
        <v>3.9619886853716091E-2</v>
      </c>
    </row>
    <row r="48" spans="1:26" x14ac:dyDescent="0.3">
      <c r="A48" t="s">
        <v>75</v>
      </c>
      <c r="B48" s="40">
        <f>'Acum. em 4 trimestres'!R49/100</f>
        <v>4.1916188652981079E-2</v>
      </c>
      <c r="C48" s="40">
        <f>'Acum. em 4 trimestres'!S49/100</f>
        <v>5.635924257533298E-2</v>
      </c>
      <c r="D48" s="40">
        <f>'Acum. em 4 trimestres'!T49/100</f>
        <v>3.8958997548831586E-2</v>
      </c>
      <c r="E48" s="40">
        <f>'Acum. em 4 trimestres'!U49/100</f>
        <v>6.3027213081951139E-2</v>
      </c>
      <c r="F48" s="40">
        <f>'Acum. em 4 trimestres'!V49/100</f>
        <v>4.2054413947608005E-2</v>
      </c>
      <c r="G48" s="40">
        <f>'Acum. em 4 trimestres'!W49/100</f>
        <v>0.18841102024323608</v>
      </c>
      <c r="I48" t="s">
        <v>75</v>
      </c>
      <c r="J48" s="40">
        <f>'Acum. em 4 trimestres'!B49/100</f>
        <v>5.5954799196261451E-2</v>
      </c>
      <c r="K48" s="40">
        <f>'Acum. em 4 trimestres'!C49/100</f>
        <v>4.5311686584600386E-2</v>
      </c>
      <c r="L48" s="40">
        <f>'Acum. em 4 trimestres'!D49/100</f>
        <v>1.3738749038893383E-2</v>
      </c>
      <c r="M48" s="40">
        <f>'Acum. em 4 trimestres'!E49/100</f>
        <v>4.9986139668846574E-2</v>
      </c>
      <c r="N48" s="40">
        <f>'Acum. em 4 trimestres'!F49/100</f>
        <v>1.5499889206733508E-2</v>
      </c>
      <c r="O48" s="40">
        <f>'Acum. em 4 trimestres'!G49/100</f>
        <v>2.2101357361566931E-2</v>
      </c>
      <c r="P48" s="40">
        <f>'Acum. em 4 trimestres'!H49/100</f>
        <v>5.2633887969056437E-2</v>
      </c>
      <c r="Q48" s="40">
        <f>'Acum. em 4 trimestres'!I49/100</f>
        <v>2.2968975466866715E-2</v>
      </c>
      <c r="R48" s="40">
        <f>'Acum. em 4 trimestres'!J49/100</f>
        <v>1.872836244537579E-2</v>
      </c>
      <c r="S48" s="40">
        <f>'Acum. em 4 trimestres'!K49/100</f>
        <v>8.5179155345242563E-2</v>
      </c>
      <c r="T48" s="40">
        <f>'Acum. em 4 trimestres'!L49/100</f>
        <v>5.6431669641236581E-2</v>
      </c>
      <c r="U48" s="40">
        <f>'Acum. em 4 trimestres'!M49/100</f>
        <v>3.8947655170170625E-2</v>
      </c>
      <c r="V48" s="40">
        <f>'Acum. em 4 trimestres'!N49/100</f>
        <v>3.7643402711464491E-2</v>
      </c>
      <c r="W48" s="40">
        <f>'Acum. em 4 trimestres'!O49/100</f>
        <v>4.5996192188648477E-2</v>
      </c>
      <c r="X48" s="40">
        <f>'Acum. em 4 trimestres'!P49/100</f>
        <v>4.0182370539648016E-2</v>
      </c>
      <c r="Y48" s="40">
        <f>'Acum. em 4 trimestres'!Q49/100</f>
        <v>5.1680377608371408E-2</v>
      </c>
      <c r="Z48" s="40">
        <f>'Acum. em 4 trimestres'!R49/100</f>
        <v>4.1916188652981079E-2</v>
      </c>
    </row>
    <row r="49" spans="1:26" x14ac:dyDescent="0.3">
      <c r="A49" t="s">
        <v>74</v>
      </c>
      <c r="B49" s="40">
        <f>'Acum. em 4 trimestres'!R50/100</f>
        <v>5.2590929053890845E-2</v>
      </c>
      <c r="C49" s="40">
        <f>'Acum. em 4 trimestres'!S50/100</f>
        <v>5.7334224006727386E-2</v>
      </c>
      <c r="D49" s="40">
        <f>'Acum. em 4 trimestres'!T50/100</f>
        <v>4.9462686697680169E-2</v>
      </c>
      <c r="E49" s="40">
        <f>'Acum. em 4 trimestres'!U50/100</f>
        <v>8.5174788775975951E-2</v>
      </c>
      <c r="F49" s="40">
        <f>'Acum. em 4 trimestres'!V50/100</f>
        <v>7.7474553267089075E-2</v>
      </c>
      <c r="G49" s="40">
        <f>'Acum. em 4 trimestres'!W50/100</f>
        <v>0.1984897056116155</v>
      </c>
      <c r="I49" t="s">
        <v>74</v>
      </c>
      <c r="J49" s="40">
        <f>'Acum. em 4 trimestres'!B50/100</f>
        <v>5.8681089371874773E-2</v>
      </c>
      <c r="K49" s="40">
        <f>'Acum. em 4 trimestres'!C50/100</f>
        <v>5.6922618163473215E-2</v>
      </c>
      <c r="L49" s="40">
        <f>'Acum. em 4 trimestres'!D50/100</f>
        <v>4.2310717909839424E-2</v>
      </c>
      <c r="M49" s="40">
        <f>'Acum. em 4 trimestres'!E50/100</f>
        <v>6.3974613484788279E-2</v>
      </c>
      <c r="N49" s="40">
        <f>'Acum. em 4 trimestres'!F50/100</f>
        <v>5.4143528085420556E-2</v>
      </c>
      <c r="O49" s="40">
        <f>'Acum. em 4 trimestres'!G50/100</f>
        <v>4.8534762594307557E-2</v>
      </c>
      <c r="P49" s="40">
        <f>'Acum. em 4 trimestres'!H50/100</f>
        <v>7.1287758269911183E-2</v>
      </c>
      <c r="Q49" s="40">
        <f>'Acum. em 4 trimestres'!I50/100</f>
        <v>3.3228792776623495E-2</v>
      </c>
      <c r="R49" s="40">
        <f>'Acum. em 4 trimestres'!J50/100</f>
        <v>3.9231457010844961E-2</v>
      </c>
      <c r="S49" s="40">
        <f>'Acum. em 4 trimestres'!K50/100</f>
        <v>8.4514239027788887E-2</v>
      </c>
      <c r="T49" s="40">
        <f>'Acum. em 4 trimestres'!L50/100</f>
        <v>6.2457734683571964E-2</v>
      </c>
      <c r="U49" s="40">
        <f>'Acum. em 4 trimestres'!M50/100</f>
        <v>4.0480736991039379E-2</v>
      </c>
      <c r="V49" s="40">
        <f>'Acum. em 4 trimestres'!N50/100</f>
        <v>3.4599351661246835E-2</v>
      </c>
      <c r="W49" s="40">
        <f>'Acum. em 4 trimestres'!O50/100</f>
        <v>5.1228601090783865E-2</v>
      </c>
      <c r="X49" s="40">
        <f>'Acum. em 4 trimestres'!P50/100</f>
        <v>5.168135261445661E-2</v>
      </c>
      <c r="Y49" s="40">
        <f>'Acum. em 4 trimestres'!Q50/100</f>
        <v>5.7835131340988388E-2</v>
      </c>
      <c r="Z49" s="40">
        <f>'Acum. em 4 trimestres'!R50/100</f>
        <v>5.2590929053890845E-2</v>
      </c>
    </row>
    <row r="50" spans="1:26" x14ac:dyDescent="0.3">
      <c r="A50" t="s">
        <v>73</v>
      </c>
      <c r="B50" s="40">
        <f>'Acum. em 4 trimestres'!R51/100</f>
        <v>5.6078025157588751E-2</v>
      </c>
      <c r="C50" s="40">
        <f>'Acum. em 4 trimestres'!S51/100</f>
        <v>5.8558898332305764E-2</v>
      </c>
      <c r="D50" s="40">
        <f>'Acum. em 4 trimestres'!T51/100</f>
        <v>5.5146568727213685E-2</v>
      </c>
      <c r="E50" s="40">
        <f>'Acum. em 4 trimestres'!U51/100</f>
        <v>0.10708743678676559</v>
      </c>
      <c r="F50" s="40">
        <f>'Acum. em 4 trimestres'!V51/100</f>
        <v>5.9190617284802682E-2</v>
      </c>
      <c r="G50" s="40">
        <f>'Acum. em 4 trimestres'!W51/100</f>
        <v>0.19608332761035041</v>
      </c>
      <c r="I50" t="s">
        <v>73</v>
      </c>
      <c r="J50" s="40">
        <f>'Acum. em 4 trimestres'!B51/100</f>
        <v>4.2715285281047066E-2</v>
      </c>
      <c r="K50" s="40">
        <f>'Acum. em 4 trimestres'!C51/100</f>
        <v>4.7735153192960178E-2</v>
      </c>
      <c r="L50" s="40">
        <f>'Acum. em 4 trimestres'!D51/100</f>
        <v>5.7787685549317347E-2</v>
      </c>
      <c r="M50" s="40">
        <f>'Acum. em 4 trimestres'!E51/100</f>
        <v>6.1193541590935263E-2</v>
      </c>
      <c r="N50" s="40">
        <f>'Acum. em 4 trimestres'!F51/100</f>
        <v>7.7028896970120275E-2</v>
      </c>
      <c r="O50" s="40">
        <f>'Acum. em 4 trimestres'!G51/100</f>
        <v>5.9981996999103337E-2</v>
      </c>
      <c r="P50" s="40">
        <f>'Acum. em 4 trimestres'!H51/100</f>
        <v>8.1331057284552491E-2</v>
      </c>
      <c r="Q50" s="40">
        <f>'Acum. em 4 trimestres'!I51/100</f>
        <v>3.9266859454942793E-2</v>
      </c>
      <c r="R50" s="40">
        <f>'Acum. em 4 trimestres'!J51/100</f>
        <v>4.2069055941076572E-2</v>
      </c>
      <c r="S50" s="40">
        <f>'Acum. em 4 trimestres'!K51/100</f>
        <v>0.10200162352971009</v>
      </c>
      <c r="T50" s="40">
        <f>'Acum. em 4 trimestres'!L51/100</f>
        <v>6.2063989595318558E-2</v>
      </c>
      <c r="U50" s="40">
        <f>'Acum. em 4 trimestres'!M51/100</f>
        <v>3.9093427030213901E-2</v>
      </c>
      <c r="V50" s="40">
        <f>'Acum. em 4 trimestres'!N51/100</f>
        <v>3.0278295139143596E-2</v>
      </c>
      <c r="W50" s="40">
        <f>'Acum. em 4 trimestres'!O51/100</f>
        <v>5.3746494419242286E-2</v>
      </c>
      <c r="X50" s="40">
        <f>'Acum. em 4 trimestres'!P51/100</f>
        <v>5.5566931382988738E-2</v>
      </c>
      <c r="Y50" s="40">
        <f>'Acum. em 4 trimestres'!Q51/100</f>
        <v>5.9154017423264316E-2</v>
      </c>
      <c r="Z50" s="40">
        <f>'Acum. em 4 trimestres'!R51/100</f>
        <v>5.6078025157588751E-2</v>
      </c>
    </row>
    <row r="51" spans="1:26" x14ac:dyDescent="0.3">
      <c r="A51" t="s">
        <v>72</v>
      </c>
      <c r="B51" s="40">
        <f>'Acum. em 4 trimestres'!R52/100</f>
        <v>6.0698706243928147E-2</v>
      </c>
      <c r="C51" s="40">
        <f>'Acum. em 4 trimestres'!S52/100</f>
        <v>6.3762706266344393E-2</v>
      </c>
      <c r="D51" s="40">
        <f>'Acum. em 4 trimestres'!T52/100</f>
        <v>4.0691466623429484E-2</v>
      </c>
      <c r="E51" s="40">
        <f>'Acum. em 4 trimestres'!U52/100</f>
        <v>0.11952407864478021</v>
      </c>
      <c r="F51" s="40">
        <f>'Acum. em 4 trimestres'!V52/100</f>
        <v>6.1761016395535995E-2</v>
      </c>
      <c r="G51" s="40">
        <f>'Acum. em 4 trimestres'!W52/100</f>
        <v>0.19557598689617106</v>
      </c>
      <c r="I51" t="s">
        <v>72</v>
      </c>
      <c r="J51" s="40">
        <f>'Acum. em 4 trimestres'!B52/100</f>
        <v>3.2470010283884188E-2</v>
      </c>
      <c r="K51" s="40">
        <f>'Acum. em 4 trimestres'!C52/100</f>
        <v>2.8904181732432255E-2</v>
      </c>
      <c r="L51" s="40">
        <f>'Acum. em 4 trimestres'!D52/100</f>
        <v>6.1413094583548933E-2</v>
      </c>
      <c r="M51" s="40">
        <f>'Acum. em 4 trimestres'!E52/100</f>
        <v>6.1248791652482648E-2</v>
      </c>
      <c r="N51" s="40">
        <f>'Acum. em 4 trimestres'!F52/100</f>
        <v>9.1969944817990909E-2</v>
      </c>
      <c r="O51" s="40">
        <f>'Acum. em 4 trimestres'!G52/100</f>
        <v>6.2066641768515396E-2</v>
      </c>
      <c r="P51" s="40">
        <f>'Acum. em 4 trimestres'!H52/100</f>
        <v>8.2590749913785691E-2</v>
      </c>
      <c r="Q51" s="40">
        <f>'Acum. em 4 trimestres'!I52/100</f>
        <v>5.0747823572424355E-2</v>
      </c>
      <c r="R51" s="40">
        <f>'Acum. em 4 trimestres'!J52/100</f>
        <v>6.4211253622652231E-2</v>
      </c>
      <c r="S51" s="40">
        <f>'Acum. em 4 trimestres'!K52/100</f>
        <v>0.15109197763680493</v>
      </c>
      <c r="T51" s="40">
        <f>'Acum. em 4 trimestres'!L52/100</f>
        <v>6.0021981636017241E-2</v>
      </c>
      <c r="U51" s="40">
        <f>'Acum. em 4 trimestres'!M52/100</f>
        <v>3.5664984020742141E-2</v>
      </c>
      <c r="V51" s="40">
        <f>'Acum. em 4 trimestres'!N52/100</f>
        <v>2.1581954264248582E-2</v>
      </c>
      <c r="W51" s="40">
        <f>'Acum. em 4 trimestres'!O52/100</f>
        <v>5.8265112624298343E-2</v>
      </c>
      <c r="X51" s="40">
        <f>'Acum. em 4 trimestres'!P52/100</f>
        <v>5.7992075078465044E-2</v>
      </c>
      <c r="Y51" s="40">
        <f>'Acum. em 4 trimestres'!Q52/100</f>
        <v>7.6099287091038414E-2</v>
      </c>
      <c r="Z51" s="40">
        <f>'Acum. em 4 trimestres'!R52/100</f>
        <v>6.0698706243928147E-2</v>
      </c>
    </row>
    <row r="52" spans="1:26" x14ac:dyDescent="0.3">
      <c r="A52" t="s">
        <v>71</v>
      </c>
      <c r="B52" s="40">
        <f>'Acum. em 4 trimestres'!R53/100</f>
        <v>6.2994368673929824E-2</v>
      </c>
      <c r="C52" s="40">
        <f>'Acum. em 4 trimestres'!S53/100</f>
        <v>6.5768687484379695E-2</v>
      </c>
      <c r="D52" s="40">
        <f>'Acum. em 4 trimestres'!T53/100</f>
        <v>3.7328701824640209E-2</v>
      </c>
      <c r="E52" s="40">
        <f>'Acum. em 4 trimestres'!U53/100</f>
        <v>0.13094773562039452</v>
      </c>
      <c r="F52" s="40">
        <f>'Acum. em 4 trimestres'!V53/100</f>
        <v>4.4214505550162153E-2</v>
      </c>
      <c r="G52" s="40">
        <f>'Acum. em 4 trimestres'!W53/100</f>
        <v>0.18542514019749423</v>
      </c>
      <c r="I52" t="s">
        <v>71</v>
      </c>
      <c r="J52" s="40">
        <f>'Acum. em 4 trimestres'!B53/100</f>
        <v>3.5076142380459974E-2</v>
      </c>
      <c r="K52" s="40">
        <f>'Acum. em 4 trimestres'!C53/100</f>
        <v>2.7009172879984167E-2</v>
      </c>
      <c r="L52" s="40">
        <f>'Acum. em 4 trimestres'!D53/100</f>
        <v>7.6115355547947239E-2</v>
      </c>
      <c r="M52" s="40">
        <f>'Acum. em 4 trimestres'!E53/100</f>
        <v>5.3402941232006285E-2</v>
      </c>
      <c r="N52" s="40">
        <f>'Acum. em 4 trimestres'!F53/100</f>
        <v>8.9432000844475321E-2</v>
      </c>
      <c r="O52" s="40">
        <f>'Acum. em 4 trimestres'!G53/100</f>
        <v>6.9093124900252656E-2</v>
      </c>
      <c r="P52" s="40">
        <f>'Acum. em 4 trimestres'!H53/100</f>
        <v>8.456396215580142E-2</v>
      </c>
      <c r="Q52" s="40">
        <f>'Acum. em 4 trimestres'!I53/100</f>
        <v>6.4490702883913453E-2</v>
      </c>
      <c r="R52" s="40">
        <f>'Acum. em 4 trimestres'!J53/100</f>
        <v>7.3048641924792435E-2</v>
      </c>
      <c r="S52" s="40">
        <f>'Acum. em 4 trimestres'!K53/100</f>
        <v>0.16421188206587445</v>
      </c>
      <c r="T52" s="40">
        <f>'Acum. em 4 trimestres'!L53/100</f>
        <v>4.9023241048682609E-2</v>
      </c>
      <c r="U52" s="40">
        <f>'Acum. em 4 trimestres'!M53/100</f>
        <v>3.3033616695888668E-2</v>
      </c>
      <c r="V52" s="40">
        <f>'Acum. em 4 trimestres'!N53/100</f>
        <v>1.3130442687168786E-2</v>
      </c>
      <c r="W52" s="40">
        <f>'Acum. em 4 trimestres'!O53/100</f>
        <v>5.7267209296006261E-2</v>
      </c>
      <c r="X52" s="40">
        <f>'Acum. em 4 trimestres'!P53/100</f>
        <v>5.962692694429772E-2</v>
      </c>
      <c r="Y52" s="40">
        <f>'Acum. em 4 trimestres'!Q53/100</f>
        <v>8.2220131145645858E-2</v>
      </c>
      <c r="Z52" s="40">
        <f>'Acum. em 4 trimestres'!R53/100</f>
        <v>6.2994368673929824E-2</v>
      </c>
    </row>
    <row r="53" spans="1:26" x14ac:dyDescent="0.3">
      <c r="A53" t="s">
        <v>70</v>
      </c>
      <c r="B53" s="40">
        <f>'Acum. em 4 trimestres'!R54/100</f>
        <v>6.2515794384804702E-2</v>
      </c>
      <c r="C53" s="40">
        <f>'Acum. em 4 trimestres'!S54/100</f>
        <v>6.7894477777083129E-2</v>
      </c>
      <c r="D53" s="40">
        <f>'Acum. em 4 trimestres'!T54/100</f>
        <v>2.2117977559503066E-2</v>
      </c>
      <c r="E53" s="40">
        <f>'Acum. em 4 trimestres'!U54/100</f>
        <v>0.13391003724045136</v>
      </c>
      <c r="F53" s="40">
        <f>'Acum. em 4 trimestres'!V54/100</f>
        <v>2.9074295533510597E-2</v>
      </c>
      <c r="G53" s="40">
        <f>'Acum. em 4 trimestres'!W54/100</f>
        <v>0.20050850962185751</v>
      </c>
      <c r="I53" t="s">
        <v>70</v>
      </c>
      <c r="J53" s="40">
        <f>'Acum. em 4 trimestres'!B54/100</f>
        <v>6.3520699211460085E-2</v>
      </c>
      <c r="K53" s="40">
        <f>'Acum. em 4 trimestres'!C54/100</f>
        <v>2.5131902371258175E-2</v>
      </c>
      <c r="L53" s="40">
        <f>'Acum. em 4 trimestres'!D54/100</f>
        <v>7.1012714265096699E-2</v>
      </c>
      <c r="M53" s="40">
        <f>'Acum. em 4 trimestres'!E54/100</f>
        <v>3.5026828615088101E-2</v>
      </c>
      <c r="N53" s="40">
        <f>'Acum. em 4 trimestres'!F54/100</f>
        <v>6.8491787934200188E-2</v>
      </c>
      <c r="O53" s="40">
        <f>'Acum. em 4 trimestres'!G54/100</f>
        <v>6.0460509885176039E-2</v>
      </c>
      <c r="P53" s="40">
        <f>'Acum. em 4 trimestres'!H54/100</f>
        <v>7.9233263161932577E-2</v>
      </c>
      <c r="Q53" s="40">
        <f>'Acum. em 4 trimestres'!I54/100</f>
        <v>7.9079330563311734E-2</v>
      </c>
      <c r="R53" s="40">
        <f>'Acum. em 4 trimestres'!J54/100</f>
        <v>8.0602000504238477E-2</v>
      </c>
      <c r="S53" s="40">
        <f>'Acum. em 4 trimestres'!K54/100</f>
        <v>0.17285915672377114</v>
      </c>
      <c r="T53" s="40">
        <f>'Acum. em 4 trimestres'!L54/100</f>
        <v>3.5404388103462692E-2</v>
      </c>
      <c r="U53" s="40">
        <f>'Acum. em 4 trimestres'!M54/100</f>
        <v>3.6969124032276701E-2</v>
      </c>
      <c r="V53" s="40">
        <f>'Acum. em 4 trimestres'!N54/100</f>
        <v>8.4626806214083139E-3</v>
      </c>
      <c r="W53" s="40">
        <f>'Acum. em 4 trimestres'!O54/100</f>
        <v>5.6772783403212124E-2</v>
      </c>
      <c r="X53" s="40">
        <f>'Acum. em 4 trimestres'!P54/100</f>
        <v>5.8519025707924444E-2</v>
      </c>
      <c r="Y53" s="40">
        <f>'Acum. em 4 trimestres'!Q54/100</f>
        <v>8.5407019669646159E-2</v>
      </c>
      <c r="Z53" s="40">
        <f>'Acum. em 4 trimestres'!R54/100</f>
        <v>6.2515794384804702E-2</v>
      </c>
    </row>
    <row r="54" spans="1:26" x14ac:dyDescent="0.3">
      <c r="A54" t="s">
        <v>69</v>
      </c>
      <c r="B54" s="40">
        <f>'Acum. em 4 trimestres'!R55/100</f>
        <v>6.5348292484059378E-2</v>
      </c>
      <c r="C54" s="40">
        <f>'Acum. em 4 trimestres'!S55/100</f>
        <v>7.4307588046637063E-2</v>
      </c>
      <c r="D54" s="40">
        <f>'Acum. em 4 trimestres'!T55/100</f>
        <v>2.0068933724975313E-2</v>
      </c>
      <c r="E54" s="40">
        <f>'Acum. em 4 trimestres'!U55/100</f>
        <v>0.14431034594284764</v>
      </c>
      <c r="F54" s="40">
        <f>'Acum. em 4 trimestres'!V55/100</f>
        <v>3.4831147773076498E-2</v>
      </c>
      <c r="G54" s="40">
        <f>'Acum. em 4 trimestres'!W55/100</f>
        <v>0.20604134680276331</v>
      </c>
      <c r="I54" t="s">
        <v>69</v>
      </c>
      <c r="J54" s="40">
        <f>'Acum. em 4 trimestres'!B55/100</f>
        <v>6.4228534675900395E-2</v>
      </c>
      <c r="K54" s="40">
        <f>'Acum. em 4 trimestres'!C55/100</f>
        <v>3.9873183925037248E-2</v>
      </c>
      <c r="L54" s="40">
        <f>'Acum. em 4 trimestres'!D55/100</f>
        <v>6.930353829929925E-2</v>
      </c>
      <c r="M54" s="40">
        <f>'Acum. em 4 trimestres'!E55/100</f>
        <v>3.2151972116658101E-2</v>
      </c>
      <c r="N54" s="40">
        <f>'Acum. em 4 trimestres'!F55/100</f>
        <v>6.0819104080901187E-2</v>
      </c>
      <c r="O54" s="40">
        <f>'Acum. em 4 trimestres'!G55/100</f>
        <v>6.0127205253555527E-2</v>
      </c>
      <c r="P54" s="40">
        <f>'Acum. em 4 trimestres'!H55/100</f>
        <v>8.0447097569873449E-2</v>
      </c>
      <c r="Q54" s="40">
        <f>'Acum. em 4 trimestres'!I55/100</f>
        <v>9.4830670407889173E-2</v>
      </c>
      <c r="R54" s="40">
        <f>'Acum. em 4 trimestres'!J55/100</f>
        <v>9.793037331352196E-2</v>
      </c>
      <c r="S54" s="40">
        <f>'Acum. em 4 trimestres'!K55/100</f>
        <v>0.17115165795174758</v>
      </c>
      <c r="T54" s="40">
        <f>'Acum. em 4 trimestres'!L55/100</f>
        <v>2.5134856100051728E-2</v>
      </c>
      <c r="U54" s="40">
        <f>'Acum. em 4 trimestres'!M55/100</f>
        <v>4.5366655981505799E-2</v>
      </c>
      <c r="V54" s="40">
        <f>'Acum. em 4 trimestres'!N55/100</f>
        <v>5.6278226995276626E-3</v>
      </c>
      <c r="W54" s="40">
        <f>'Acum. em 4 trimestres'!O55/100</f>
        <v>5.8875106102943775E-2</v>
      </c>
      <c r="X54" s="40">
        <f>'Acum. em 4 trimestres'!P55/100</f>
        <v>5.988511007424524E-2</v>
      </c>
      <c r="Y54" s="40">
        <f>'Acum. em 4 trimestres'!Q55/100</f>
        <v>9.6767107152669882E-2</v>
      </c>
      <c r="Z54" s="40">
        <f>'Acum. em 4 trimestres'!R55/100</f>
        <v>6.5348292484059378E-2</v>
      </c>
    </row>
    <row r="55" spans="1:26" x14ac:dyDescent="0.3">
      <c r="A55" t="s">
        <v>68</v>
      </c>
      <c r="B55" s="40">
        <f>'Acum. em 4 trimestres'!R56/100</f>
        <v>5.0941954476708906E-2</v>
      </c>
      <c r="C55" s="40">
        <f>'Acum. em 4 trimestres'!S56/100</f>
        <v>6.4642651833791698E-2</v>
      </c>
      <c r="D55" s="40">
        <f>'Acum. em 4 trimestres'!T56/100</f>
        <v>2.0450400297053806E-2</v>
      </c>
      <c r="E55" s="40">
        <f>'Acum. em 4 trimestres'!U56/100</f>
        <v>0.12286957913463148</v>
      </c>
      <c r="F55" s="40">
        <f>'Acum. em 4 trimestres'!V56/100</f>
        <v>4.0925097394985954E-3</v>
      </c>
      <c r="G55" s="40">
        <f>'Acum. em 4 trimestres'!W56/100</f>
        <v>0.17025710243925318</v>
      </c>
      <c r="I55" t="s">
        <v>68</v>
      </c>
      <c r="J55" s="40">
        <f>'Acum. em 4 trimestres'!B56/100</f>
        <v>5.770967191412768E-2</v>
      </c>
      <c r="K55" s="40">
        <f>'Acum. em 4 trimestres'!C56/100</f>
        <v>4.1136580674669077E-2</v>
      </c>
      <c r="L55" s="40">
        <f>'Acum. em 4 trimestres'!D56/100</f>
        <v>4.1495492339252538E-2</v>
      </c>
      <c r="M55" s="40">
        <f>'Acum. em 4 trimestres'!E56/100</f>
        <v>2.5805065717354303E-2</v>
      </c>
      <c r="N55" s="40">
        <f>'Acum. em 4 trimestres'!F56/100</f>
        <v>4.907263892451974E-2</v>
      </c>
      <c r="O55" s="40">
        <f>'Acum. em 4 trimestres'!G56/100</f>
        <v>4.0996114015680263E-2</v>
      </c>
      <c r="P55" s="40">
        <f>'Acum. em 4 trimestres'!H56/100</f>
        <v>5.3292400899337178E-2</v>
      </c>
      <c r="Q55" s="40">
        <f>'Acum. em 4 trimestres'!I56/100</f>
        <v>7.5779968474461556E-2</v>
      </c>
      <c r="R55" s="40">
        <f>'Acum. em 4 trimestres'!J56/100</f>
        <v>9.7684249214747818E-2</v>
      </c>
      <c r="S55" s="40">
        <f>'Acum. em 4 trimestres'!K56/100</f>
        <v>0.13235658656914828</v>
      </c>
      <c r="T55" s="40">
        <f>'Acum. em 4 trimestres'!L56/100</f>
        <v>1.3851032726774459E-2</v>
      </c>
      <c r="U55" s="40">
        <f>'Acum. em 4 trimestres'!M56/100</f>
        <v>4.7378226267650758E-2</v>
      </c>
      <c r="V55" s="40">
        <f>'Acum. em 4 trimestres'!N56/100</f>
        <v>6.4034894669289244E-3</v>
      </c>
      <c r="W55" s="40">
        <f>'Acum. em 4 trimestres'!O56/100</f>
        <v>4.8240191257270082E-2</v>
      </c>
      <c r="X55" s="40">
        <f>'Acum. em 4 trimestres'!P56/100</f>
        <v>4.6766070106223578E-2</v>
      </c>
      <c r="Y55" s="40">
        <f>'Acum. em 4 trimestres'!Q56/100</f>
        <v>7.5112765688448269E-2</v>
      </c>
      <c r="Z55" s="40">
        <f>'Acum. em 4 trimestres'!R56/100</f>
        <v>5.0941954476708906E-2</v>
      </c>
    </row>
    <row r="56" spans="1:26" x14ac:dyDescent="0.3">
      <c r="A56" t="s">
        <v>67</v>
      </c>
      <c r="B56" s="40">
        <f>'Acum. em 4 trimestres'!R57/100</f>
        <v>2.9694426948719155E-2</v>
      </c>
      <c r="C56" s="40">
        <f>'Acum. em 4 trimestres'!S57/100</f>
        <v>5.2464797465932467E-2</v>
      </c>
      <c r="D56" s="40">
        <f>'Acum. em 4 trimestres'!T57/100</f>
        <v>2.1026633613125068E-2</v>
      </c>
      <c r="E56" s="40">
        <f>'Acum. em 4 trimestres'!U57/100</f>
        <v>6.8790548163891296E-2</v>
      </c>
      <c r="F56" s="40">
        <f>'Acum. em 4 trimestres'!V57/100</f>
        <v>-2.3684181397931492E-2</v>
      </c>
      <c r="G56" s="40">
        <f>'Acum. em 4 trimestres'!W57/100</f>
        <v>9.7957367534744044E-2</v>
      </c>
      <c r="I56" t="s">
        <v>67</v>
      </c>
      <c r="J56" s="40">
        <f>'Acum. em 4 trimestres'!B57/100</f>
        <v>3.9996542580780226E-2</v>
      </c>
      <c r="K56" s="40">
        <f>'Acum. em 4 trimestres'!C57/100</f>
        <v>1.7481854392277674E-2</v>
      </c>
      <c r="L56" s="40">
        <f>'Acum. em 4 trimestres'!D57/100</f>
        <v>-1.8341117375110794E-2</v>
      </c>
      <c r="M56" s="40">
        <f>'Acum. em 4 trimestres'!E57/100</f>
        <v>1.2438351884306309E-2</v>
      </c>
      <c r="N56" s="40">
        <f>'Acum. em 4 trimestres'!F57/100</f>
        <v>3.5554813806542462E-2</v>
      </c>
      <c r="O56" s="40">
        <f>'Acum. em 4 trimestres'!G57/100</f>
        <v>-1.6345666410914061E-3</v>
      </c>
      <c r="P56" s="40">
        <f>'Acum. em 4 trimestres'!H57/100</f>
        <v>1.6523748682637285E-2</v>
      </c>
      <c r="Q56" s="40">
        <f>'Acum. em 4 trimestres'!I57/100</f>
        <v>3.6245362323529262E-2</v>
      </c>
      <c r="R56" s="40">
        <f>'Acum. em 4 trimestres'!J57/100</f>
        <v>8.0236927362133059E-2</v>
      </c>
      <c r="S56" s="40">
        <f>'Acum. em 4 trimestres'!K57/100</f>
        <v>0.11169645402402108</v>
      </c>
      <c r="T56" s="40">
        <f>'Acum. em 4 trimestres'!L57/100</f>
        <v>1.1353898786631511E-2</v>
      </c>
      <c r="U56" s="40">
        <f>'Acum. em 4 trimestres'!M57/100</f>
        <v>4.6048651351864089E-2</v>
      </c>
      <c r="V56" s="40">
        <f>'Acum. em 4 trimestres'!N57/100</f>
        <v>1.5139191239334382E-2</v>
      </c>
      <c r="W56" s="40">
        <f>'Acum. em 4 trimestres'!O57/100</f>
        <v>3.7553434221446969E-2</v>
      </c>
      <c r="X56" s="40">
        <f>'Acum. em 4 trimestres'!P57/100</f>
        <v>2.6800773071723238E-2</v>
      </c>
      <c r="Y56" s="40">
        <f>'Acum. em 4 trimestres'!Q57/100</f>
        <v>4.6553081033902766E-2</v>
      </c>
      <c r="Z56" s="40">
        <f>'Acum. em 4 trimestres'!R57/100</f>
        <v>2.9694426948719155E-2</v>
      </c>
    </row>
    <row r="57" spans="1:26" x14ac:dyDescent="0.3">
      <c r="A57" t="s">
        <v>66</v>
      </c>
      <c r="B57" s="40">
        <f>'Acum. em 4 trimestres'!R58/100</f>
        <v>8.28473698551635E-3</v>
      </c>
      <c r="C57" s="40">
        <f>'Acum. em 4 trimestres'!S58/100</f>
        <v>4.4969768872740845E-2</v>
      </c>
      <c r="D57" s="40">
        <f>'Acum. em 4 trimestres'!T58/100</f>
        <v>2.5273395462768633E-2</v>
      </c>
      <c r="E57" s="40">
        <f>'Acum. em 4 trimestres'!U58/100</f>
        <v>1.3217569804237828E-2</v>
      </c>
      <c r="F57" s="40">
        <f>'Acum. em 4 trimestres'!V58/100</f>
        <v>-6.3648203982601403E-2</v>
      </c>
      <c r="G57" s="40">
        <f>'Acum. em 4 trimestres'!W58/100</f>
        <v>9.0363404272064685E-3</v>
      </c>
      <c r="I57" t="s">
        <v>66</v>
      </c>
      <c r="J57" s="40">
        <f>'Acum. em 4 trimestres'!B58/100</f>
        <v>-5.1319899960532434E-3</v>
      </c>
      <c r="K57" s="40">
        <f>'Acum. em 4 trimestres'!C58/100</f>
        <v>-7.0736594417631915E-3</v>
      </c>
      <c r="L57" s="40">
        <f>'Acum. em 4 trimestres'!D58/100</f>
        <v>-6.8097717030626947E-2</v>
      </c>
      <c r="M57" s="40">
        <f>'Acum. em 4 trimestres'!E58/100</f>
        <v>1.3417972504318643E-2</v>
      </c>
      <c r="N57" s="40">
        <f>'Acum. em 4 trimestres'!F58/100</f>
        <v>3.8178861275479647E-2</v>
      </c>
      <c r="O57" s="40">
        <f>'Acum. em 4 trimestres'!G58/100</f>
        <v>-3.4582757328487923E-2</v>
      </c>
      <c r="P57" s="40">
        <f>'Acum. em 4 trimestres'!H58/100</f>
        <v>-1.5936331258643688E-2</v>
      </c>
      <c r="Q57" s="40">
        <f>'Acum. em 4 trimestres'!I58/100</f>
        <v>-1.2368262968249777E-2</v>
      </c>
      <c r="R57" s="40">
        <f>'Acum. em 4 trimestres'!J58/100</f>
        <v>5.8011378271864755E-2</v>
      </c>
      <c r="S57" s="40">
        <f>'Acum. em 4 trimestres'!K58/100</f>
        <v>9.2234480435038999E-2</v>
      </c>
      <c r="T57" s="40">
        <f>'Acum. em 4 trimestres'!L58/100</f>
        <v>1.2948203898362154E-2</v>
      </c>
      <c r="U57" s="40">
        <f>'Acum. em 4 trimestres'!M58/100</f>
        <v>3.6400400191079596E-2</v>
      </c>
      <c r="V57" s="40">
        <f>'Acum. em 4 trimestres'!N58/100</f>
        <v>2.1448163040948431E-2</v>
      </c>
      <c r="W57" s="40">
        <f>'Acum. em 4 trimestres'!O58/100</f>
        <v>2.4847953302205905E-2</v>
      </c>
      <c r="X57" s="40">
        <f>'Acum. em 4 trimestres'!P58/100</f>
        <v>6.853764235864368E-3</v>
      </c>
      <c r="Y57" s="40">
        <f>'Acum. em 4 trimestres'!Q58/100</f>
        <v>1.6807756790298445E-2</v>
      </c>
      <c r="Z57" s="40">
        <f>'Acum. em 4 trimestres'!R58/100</f>
        <v>8.28473698551635E-3</v>
      </c>
    </row>
    <row r="58" spans="1:26" x14ac:dyDescent="0.3">
      <c r="A58" t="s">
        <v>65</v>
      </c>
      <c r="B58" s="40">
        <f>'Acum. em 4 trimestres'!R59/100</f>
        <v>-1.1928860564768606E-2</v>
      </c>
      <c r="C58" s="40">
        <f>'Acum. em 4 trimestres'!S59/100</f>
        <v>3.5722020085094064E-2</v>
      </c>
      <c r="D58" s="40">
        <f>'Acum. em 4 trimestres'!T59/100</f>
        <v>1.6115993843113685E-2</v>
      </c>
      <c r="E58" s="40">
        <f>'Acum. em 4 trimestres'!U59/100</f>
        <v>-4.0758595237965656E-2</v>
      </c>
      <c r="F58" s="40">
        <f>'Acum. em 4 trimestres'!V59/100</f>
        <v>-9.7136574933229025E-2</v>
      </c>
      <c r="G58" s="40">
        <f>'Acum. em 4 trimestres'!W59/100</f>
        <v>-7.4142262228357514E-2</v>
      </c>
      <c r="I58" t="s">
        <v>65</v>
      </c>
      <c r="J58" s="40">
        <f>'Acum. em 4 trimestres'!B59/100</f>
        <v>-3.7930224821831282E-2</v>
      </c>
      <c r="K58" s="40">
        <f>'Acum. em 4 trimestres'!C59/100</f>
        <v>-3.4903096684662738E-2</v>
      </c>
      <c r="L58" s="40">
        <f>'Acum. em 4 trimestres'!D59/100</f>
        <v>-0.11247195862696625</v>
      </c>
      <c r="M58" s="40">
        <f>'Acum. em 4 trimestres'!E59/100</f>
        <v>5.5054804647889366E-3</v>
      </c>
      <c r="N58" s="40">
        <f>'Acum. em 4 trimestres'!F59/100</f>
        <v>3.8332808207676594E-2</v>
      </c>
      <c r="O58" s="40">
        <f>'Acum. em 4 trimestres'!G59/100</f>
        <v>-6.6332013329016837E-2</v>
      </c>
      <c r="P58" s="40">
        <f>'Acum. em 4 trimestres'!H59/100</f>
        <v>-4.763639074600922E-2</v>
      </c>
      <c r="Q58" s="40">
        <f>'Acum. em 4 trimestres'!I59/100</f>
        <v>-5.2096778221909945E-2</v>
      </c>
      <c r="R58" s="40">
        <f>'Acum. em 4 trimestres'!J59/100</f>
        <v>2.9348020324164725E-2</v>
      </c>
      <c r="S58" s="40">
        <f>'Acum. em 4 trimestres'!K59/100</f>
        <v>7.8423381898529598E-2</v>
      </c>
      <c r="T58" s="40">
        <f>'Acum. em 4 trimestres'!L59/100</f>
        <v>1.5614541432669826E-2</v>
      </c>
      <c r="U58" s="40">
        <f>'Acum. em 4 trimestres'!M59/100</f>
        <v>2.7736136409252765E-2</v>
      </c>
      <c r="V58" s="40">
        <f>'Acum. em 4 trimestres'!N59/100</f>
        <v>2.7413485565544793E-2</v>
      </c>
      <c r="W58" s="40">
        <f>'Acum. em 4 trimestres'!O59/100</f>
        <v>1.3058338716608331E-2</v>
      </c>
      <c r="X58" s="40">
        <f>'Acum. em 4 trimestres'!P59/100</f>
        <v>-1.1486210552399734E-2</v>
      </c>
      <c r="Y58" s="40">
        <f>'Acum. em 4 trimestres'!Q59/100</f>
        <v>-1.4065716922128213E-2</v>
      </c>
      <c r="Z58" s="40">
        <f>'Acum. em 4 trimestres'!R59/100</f>
        <v>-1.1928860564768606E-2</v>
      </c>
    </row>
    <row r="59" spans="1:26" x14ac:dyDescent="0.3">
      <c r="A59" t="s">
        <v>64</v>
      </c>
      <c r="B59" s="40">
        <f>'Acum. em 4 trimestres'!R60/100</f>
        <v>-1.2581200485802801E-3</v>
      </c>
      <c r="C59" s="40">
        <f>'Acum. em 4 trimestres'!S60/100</f>
        <v>4.456396529223694E-2</v>
      </c>
      <c r="D59" s="40">
        <f>'Acum. em 4 trimestres'!T60/100</f>
        <v>2.9451678982123974E-2</v>
      </c>
      <c r="E59" s="40">
        <f>'Acum. em 4 trimestres'!U60/100</f>
        <v>-2.1338747933250635E-2</v>
      </c>
      <c r="F59" s="40">
        <f>'Acum. em 4 trimestres'!V60/100</f>
        <v>-9.2470664754368284E-2</v>
      </c>
      <c r="G59" s="40">
        <f>'Acum. em 4 trimestres'!W60/100</f>
        <v>-7.6019674522838865E-2</v>
      </c>
      <c r="I59" t="s">
        <v>64</v>
      </c>
      <c r="J59" s="40">
        <f>'Acum. em 4 trimestres'!B60/100</f>
        <v>-3.728679858942241E-2</v>
      </c>
      <c r="K59" s="40">
        <f>'Acum. em 4 trimestres'!C60/100</f>
        <v>-2.1205443017666803E-2</v>
      </c>
      <c r="L59" s="40">
        <f>'Acum. em 4 trimestres'!D60/100</f>
        <v>-9.2639562584710844E-2</v>
      </c>
      <c r="M59" s="40">
        <f>'Acum. em 4 trimestres'!E60/100</f>
        <v>7.4335948005954666E-3</v>
      </c>
      <c r="N59" s="40">
        <f>'Acum. em 4 trimestres'!F60/100</f>
        <v>7.0211759765405279E-2</v>
      </c>
      <c r="O59" s="40">
        <f>'Acum. em 4 trimestres'!G60/100</f>
        <v>-4.702288814207433E-2</v>
      </c>
      <c r="P59" s="40">
        <f>'Acum. em 4 trimestres'!H60/100</f>
        <v>-2.3348354875680655E-2</v>
      </c>
      <c r="Q59" s="40">
        <f>'Acum. em 4 trimestres'!I60/100</f>
        <v>-4.3692769135065923E-2</v>
      </c>
      <c r="R59" s="40">
        <f>'Acum. em 4 trimestres'!J60/100</f>
        <v>1.1892883658370934E-4</v>
      </c>
      <c r="S59" s="40">
        <f>'Acum. em 4 trimestres'!K60/100</f>
        <v>8.8490133499827817E-2</v>
      </c>
      <c r="T59" s="40">
        <f>'Acum. em 4 trimestres'!L60/100</f>
        <v>2.9932099266623435E-2</v>
      </c>
      <c r="U59" s="40">
        <f>'Acum. em 4 trimestres'!M60/100</f>
        <v>3.0045493102431875E-2</v>
      </c>
      <c r="V59" s="40">
        <f>'Acum. em 4 trimestres'!N60/100</f>
        <v>3.4219273292758867E-2</v>
      </c>
      <c r="W59" s="40">
        <f>'Acum. em 4 trimestres'!O60/100</f>
        <v>2.0668237861514394E-2</v>
      </c>
      <c r="X59" s="40">
        <f>'Acum. em 4 trimestres'!P60/100</f>
        <v>-9.6854450111549806E-4</v>
      </c>
      <c r="Y59" s="40">
        <f>'Acum. em 4 trimestres'!Q60/100</f>
        <v>-2.8317260249516307E-3</v>
      </c>
      <c r="Z59" s="40">
        <f>'Acum. em 4 trimestres'!R60/100</f>
        <v>-1.2581200485802801E-3</v>
      </c>
    </row>
    <row r="60" spans="1:26" x14ac:dyDescent="0.3">
      <c r="A60" t="s">
        <v>63</v>
      </c>
      <c r="B60" s="40">
        <f>'Acum. em 4 trimestres'!R61/100</f>
        <v>2.6367021261510581E-2</v>
      </c>
      <c r="C60" s="40">
        <f>'Acum. em 4 trimestres'!S61/100</f>
        <v>5.713414155182317E-2</v>
      </c>
      <c r="D60" s="40">
        <f>'Acum. em 4 trimestres'!T61/100</f>
        <v>2.8937949721112854E-2</v>
      </c>
      <c r="E60" s="40">
        <f>'Acum. em 4 trimestres'!U61/100</f>
        <v>6.2114775471038053E-2</v>
      </c>
      <c r="F60" s="40">
        <f>'Acum. em 4 trimestres'!V61/100</f>
        <v>-3.2181368113669784E-2</v>
      </c>
      <c r="G60" s="40">
        <f>'Acum. em 4 trimestres'!W61/100</f>
        <v>2.9456609744451079E-2</v>
      </c>
      <c r="I60" t="s">
        <v>63</v>
      </c>
      <c r="J60" s="40">
        <f>'Acum. em 4 trimestres'!B61/100</f>
        <v>-1.5005169327659051E-2</v>
      </c>
      <c r="K60" s="40">
        <f>'Acum. em 4 trimestres'!C61/100</f>
        <v>2.7813782126593356E-2</v>
      </c>
      <c r="L60" s="40">
        <f>'Acum. em 4 trimestres'!D61/100</f>
        <v>-2.4946822721564788E-2</v>
      </c>
      <c r="M60" s="40">
        <f>'Acum. em 4 trimestres'!E61/100</f>
        <v>3.3560025977695362E-2</v>
      </c>
      <c r="N60" s="40">
        <f>'Acum. em 4 trimestres'!F61/100</f>
        <v>0.11711376451566281</v>
      </c>
      <c r="O60" s="40">
        <f>'Acum. em 4 trimestres'!G61/100</f>
        <v>1.0623623747873845E-2</v>
      </c>
      <c r="P60" s="40">
        <f>'Acum. em 4 trimestres'!H61/100</f>
        <v>2.9656703400192663E-2</v>
      </c>
      <c r="Q60" s="40">
        <f>'Acum. em 4 trimestres'!I61/100</f>
        <v>2.1275616028857414E-3</v>
      </c>
      <c r="R60" s="40">
        <f>'Acum. em 4 trimestres'!J61/100</f>
        <v>1.5409007539726183E-3</v>
      </c>
      <c r="S60" s="40">
        <f>'Acum. em 4 trimestres'!K61/100</f>
        <v>8.7571027772663346E-2</v>
      </c>
      <c r="T60" s="40">
        <f>'Acum. em 4 trimestres'!L61/100</f>
        <v>3.763747715381438E-2</v>
      </c>
      <c r="U60" s="40">
        <f>'Acum. em 4 trimestres'!M61/100</f>
        <v>2.8700577255673654E-2</v>
      </c>
      <c r="V60" s="40">
        <f>'Acum. em 4 trimestres'!N61/100</f>
        <v>3.251492341917861E-2</v>
      </c>
      <c r="W60" s="40">
        <f>'Acum. em 4 trimestres'!O61/100</f>
        <v>3.3349428275812887E-2</v>
      </c>
      <c r="X60" s="40">
        <f>'Acum. em 4 trimestres'!P61/100</f>
        <v>2.4620608412362577E-2</v>
      </c>
      <c r="Y60" s="40">
        <f>'Acum. em 4 trimestres'!Q61/100</f>
        <v>3.6262998725602902E-2</v>
      </c>
      <c r="Z60" s="40">
        <f>'Acum. em 4 trimestres'!R61/100</f>
        <v>2.6367021261510581E-2</v>
      </c>
    </row>
    <row r="61" spans="1:26" x14ac:dyDescent="0.3">
      <c r="A61" t="s">
        <v>62</v>
      </c>
      <c r="B61" s="40">
        <f>'Acum. em 4 trimestres'!R62/100</f>
        <v>5.3337139001252698E-2</v>
      </c>
      <c r="C61" s="40">
        <f>'Acum. em 4 trimestres'!S62/100</f>
        <v>6.0581317869979001E-2</v>
      </c>
      <c r="D61" s="40">
        <f>'Acum. em 4 trimestres'!T62/100</f>
        <v>3.6340166866507984E-2</v>
      </c>
      <c r="E61" s="40">
        <f>'Acum. em 4 trimestres'!U62/100</f>
        <v>0.13960281711599043</v>
      </c>
      <c r="F61" s="40">
        <f>'Acum. em 4 trimestres'!V62/100</f>
        <v>1.2195465726215104E-2</v>
      </c>
      <c r="G61" s="40">
        <f>'Acum. em 4 trimestres'!W62/100</f>
        <v>0.14650173923198118</v>
      </c>
      <c r="I61" t="s">
        <v>62</v>
      </c>
      <c r="J61" s="40">
        <f>'Acum. em 4 trimestres'!B62/100</f>
        <v>2.7666806711747371E-2</v>
      </c>
      <c r="K61" s="40">
        <f>'Acum. em 4 trimestres'!C62/100</f>
        <v>7.864014996597346E-2</v>
      </c>
      <c r="L61" s="40">
        <f>'Acum. em 4 trimestres'!D62/100</f>
        <v>3.985030932858602E-2</v>
      </c>
      <c r="M61" s="40">
        <f>'Acum. em 4 trimestres'!E62/100</f>
        <v>4.8529040907674847E-2</v>
      </c>
      <c r="N61" s="40">
        <f>'Acum. em 4 trimestres'!F62/100</f>
        <v>0.14975993560635947</v>
      </c>
      <c r="O61" s="40">
        <f>'Acum. em 4 trimestres'!G62/100</f>
        <v>6.3415522989433093E-2</v>
      </c>
      <c r="P61" s="40">
        <f>'Acum. em 4 trimestres'!H62/100</f>
        <v>7.4397940713768707E-2</v>
      </c>
      <c r="Q61" s="40">
        <f>'Acum. em 4 trimestres'!I62/100</f>
        <v>5.7094663558377334E-2</v>
      </c>
      <c r="R61" s="40">
        <f>'Acum. em 4 trimestres'!J62/100</f>
        <v>1.1189824043095431E-2</v>
      </c>
      <c r="S61" s="40">
        <f>'Acum. em 4 trimestres'!K62/100</f>
        <v>8.7843852418558507E-2</v>
      </c>
      <c r="T61" s="40">
        <f>'Acum. em 4 trimestres'!L62/100</f>
        <v>4.5703573615747839E-2</v>
      </c>
      <c r="U61" s="40">
        <f>'Acum. em 4 trimestres'!M62/100</f>
        <v>3.290249022333902E-2</v>
      </c>
      <c r="V61" s="40">
        <f>'Acum. em 4 trimestres'!N62/100</f>
        <v>3.1065082977719038E-2</v>
      </c>
      <c r="W61" s="40">
        <f>'Acum. em 4 trimestres'!O62/100</f>
        <v>4.6675438411416748E-2</v>
      </c>
      <c r="X61" s="40">
        <f>'Acum. em 4 trimestres'!P62/100</f>
        <v>4.9928645814098838E-2</v>
      </c>
      <c r="Y61" s="40">
        <f>'Acum. em 4 trimestres'!Q62/100</f>
        <v>7.2603158846322735E-2</v>
      </c>
      <c r="Z61" s="40">
        <f>'Acum. em 4 trimestres'!R62/100</f>
        <v>5.3337139001252698E-2</v>
      </c>
    </row>
    <row r="62" spans="1:26" x14ac:dyDescent="0.3">
      <c r="A62" t="s">
        <v>61</v>
      </c>
      <c r="B62" s="40">
        <f>'Acum. em 4 trimestres'!R63/100</f>
        <v>7.4612635505520108E-2</v>
      </c>
      <c r="C62" s="40">
        <f>'Acum. em 4 trimestres'!S63/100</f>
        <v>6.2508792331396279E-2</v>
      </c>
      <c r="D62" s="40">
        <f>'Acum. em 4 trimestres'!T63/100</f>
        <v>4.7768843363569236E-2</v>
      </c>
      <c r="E62" s="40">
        <f>'Acum. em 4 trimestres'!U63/100</f>
        <v>0.1952512020284658</v>
      </c>
      <c r="F62" s="40">
        <f>'Acum. em 4 trimestres'!V63/100</f>
        <v>7.1708832371909947E-2</v>
      </c>
      <c r="G62" s="40">
        <f>'Acum. em 4 trimestres'!W63/100</f>
        <v>0.28776623587236894</v>
      </c>
      <c r="I62" t="s">
        <v>61</v>
      </c>
      <c r="J62" s="40">
        <f>'Acum. em 4 trimestres'!B63/100</f>
        <v>6.3371264170918984E-2</v>
      </c>
      <c r="K62" s="40">
        <f>'Acum. em 4 trimestres'!C63/100</f>
        <v>0.12693973388499247</v>
      </c>
      <c r="L62" s="40">
        <f>'Acum. em 4 trimestres'!D63/100</f>
        <v>9.2301706418344676E-2</v>
      </c>
      <c r="M62" s="40">
        <f>'Acum. em 4 trimestres'!E63/100</f>
        <v>6.2836121073083451E-2</v>
      </c>
      <c r="N62" s="40">
        <f>'Acum. em 4 trimestres'!F63/100</f>
        <v>0.15466826487906693</v>
      </c>
      <c r="O62" s="40">
        <f>'Acum. em 4 trimestres'!G63/100</f>
        <v>0.10338779366518679</v>
      </c>
      <c r="P62" s="40">
        <f>'Acum. em 4 trimestres'!H63/100</f>
        <v>0.11165811867018348</v>
      </c>
      <c r="Q62" s="40">
        <f>'Acum. em 4 trimestres'!I63/100</f>
        <v>0.10176221925316886</v>
      </c>
      <c r="R62" s="40">
        <f>'Acum. em 4 trimestres'!J63/100</f>
        <v>2.903325250312272E-2</v>
      </c>
      <c r="S62" s="40">
        <f>'Acum. em 4 trimestres'!K63/100</f>
        <v>9.2976827606372728E-2</v>
      </c>
      <c r="T62" s="40">
        <f>'Acum. em 4 trimestres'!L63/100</f>
        <v>5.1830522645737398E-2</v>
      </c>
      <c r="U62" s="40">
        <f>'Acum. em 4 trimestres'!M63/100</f>
        <v>3.410367298778505E-2</v>
      </c>
      <c r="V62" s="40">
        <f>'Acum. em 4 trimestres'!N63/100</f>
        <v>2.8296843850058373E-2</v>
      </c>
      <c r="W62" s="40">
        <f>'Acum. em 4 trimestres'!O63/100</f>
        <v>5.7674535101681634E-2</v>
      </c>
      <c r="X62" s="40">
        <f>'Acum. em 4 trimestres'!P63/100</f>
        <v>6.9561036366820872E-2</v>
      </c>
      <c r="Y62" s="40">
        <f>'Acum. em 4 trimestres'!Q63/100</f>
        <v>0.10368103147656547</v>
      </c>
      <c r="Z62" s="40">
        <f>'Acum. em 4 trimestres'!R63/100</f>
        <v>7.4612635505520108E-2</v>
      </c>
    </row>
    <row r="63" spans="1:26" x14ac:dyDescent="0.3">
      <c r="A63" t="s">
        <v>60</v>
      </c>
      <c r="B63" s="40">
        <f>'Acum. em 4 trimestres'!R64/100</f>
        <v>7.5282258172416183E-2</v>
      </c>
      <c r="C63" s="40">
        <f>'Acum. em 4 trimestres'!S64/100</f>
        <v>6.2293721275334946E-2</v>
      </c>
      <c r="D63" s="40">
        <f>'Acum. em 4 trimestres'!T64/100</f>
        <v>3.9206645689786601E-2</v>
      </c>
      <c r="E63" s="40">
        <f>'Acum. em 4 trimestres'!U64/100</f>
        <v>0.17853921413872009</v>
      </c>
      <c r="F63" s="40">
        <f>'Acum. em 4 trimestres'!V64/100</f>
        <v>0.11721721530020467</v>
      </c>
      <c r="G63" s="40">
        <f>'Acum. em 4 trimestres'!W64/100</f>
        <v>0.33639024660147032</v>
      </c>
      <c r="I63" t="s">
        <v>60</v>
      </c>
      <c r="J63" s="40">
        <f>'Acum. em 4 trimestres'!B64/100</f>
        <v>6.6969424597159266E-2</v>
      </c>
      <c r="K63" s="40">
        <f>'Acum. em 4 trimestres'!C64/100</f>
        <v>0.14887903478535836</v>
      </c>
      <c r="L63" s="40">
        <f>'Acum. em 4 trimestres'!D64/100</f>
        <v>9.1900349603204479E-2</v>
      </c>
      <c r="M63" s="40">
        <f>'Acum. em 4 trimestres'!E64/100</f>
        <v>6.2757053571440125E-2</v>
      </c>
      <c r="N63" s="40">
        <f>'Acum. em 4 trimestres'!F64/100</f>
        <v>0.13100999942292657</v>
      </c>
      <c r="O63" s="40">
        <f>'Acum. em 4 trimestres'!G64/100</f>
        <v>0.10203071316803092</v>
      </c>
      <c r="P63" s="40">
        <f>'Acum. em 4 trimestres'!H64/100</f>
        <v>0.11149464185691847</v>
      </c>
      <c r="Q63" s="40">
        <f>'Acum. em 4 trimestres'!I64/100</f>
        <v>0.11189298748132392</v>
      </c>
      <c r="R63" s="40">
        <f>'Acum. em 4 trimestres'!J64/100</f>
        <v>5.3505145809040755E-2</v>
      </c>
      <c r="S63" s="40">
        <f>'Acum. em 4 trimestres'!K64/100</f>
        <v>9.3220386247521603E-2</v>
      </c>
      <c r="T63" s="40">
        <f>'Acum. em 4 trimestres'!L64/100</f>
        <v>4.8871198195421295E-2</v>
      </c>
      <c r="U63" s="40">
        <f>'Acum. em 4 trimestres'!M64/100</f>
        <v>3.2620959355200929E-2</v>
      </c>
      <c r="V63" s="40">
        <f>'Acum. em 4 trimestres'!N64/100</f>
        <v>2.2250061302993673E-2</v>
      </c>
      <c r="W63" s="40">
        <f>'Acum. em 4 trimestres'!O64/100</f>
        <v>5.8036528354641348E-2</v>
      </c>
      <c r="X63" s="40">
        <f>'Acum. em 4 trimestres'!P64/100</f>
        <v>6.9761866506045545E-2</v>
      </c>
      <c r="Y63" s="40">
        <f>'Acum. em 4 trimestres'!Q64/100</f>
        <v>0.10783465129639926</v>
      </c>
      <c r="Z63" s="40">
        <f>'Acum. em 4 trimestres'!R64/100</f>
        <v>7.5282258172416183E-2</v>
      </c>
    </row>
    <row r="64" spans="1:26" x14ac:dyDescent="0.3">
      <c r="A64" t="s">
        <v>59</v>
      </c>
      <c r="B64" s="40">
        <f>'Acum. em 4 trimestres'!R65/100</f>
        <v>6.5547593334902343E-2</v>
      </c>
      <c r="C64" s="40">
        <f>'Acum. em 4 trimestres'!S65/100</f>
        <v>5.9888506985458889E-2</v>
      </c>
      <c r="D64" s="40">
        <f>'Acum. em 4 trimestres'!T65/100</f>
        <v>3.8187196544456237E-2</v>
      </c>
      <c r="E64" s="40">
        <f>'Acum. em 4 trimestres'!U65/100</f>
        <v>0.13138178258452515</v>
      </c>
      <c r="F64" s="40">
        <f>'Acum. em 4 trimestres'!V65/100</f>
        <v>9.1791681766341102E-2</v>
      </c>
      <c r="G64" s="40">
        <f>'Acum. em 4 trimestres'!W65/100</f>
        <v>0.26676102241738375</v>
      </c>
      <c r="I64" t="s">
        <v>59</v>
      </c>
      <c r="J64" s="40">
        <f>'Acum. em 4 trimestres'!B65/100</f>
        <v>6.2605478723386732E-2</v>
      </c>
      <c r="K64" s="40">
        <f>'Acum. em 4 trimestres'!C65/100</f>
        <v>0.12024207597813617</v>
      </c>
      <c r="L64" s="40">
        <f>'Acum. em 4 trimestres'!D65/100</f>
        <v>6.7675705342650661E-2</v>
      </c>
      <c r="M64" s="40">
        <f>'Acum. em 4 trimestres'!E65/100</f>
        <v>5.3354529261651518E-2</v>
      </c>
      <c r="N64" s="40">
        <f>'Acum. em 4 trimestres'!F65/100</f>
        <v>0.10644038784494114</v>
      </c>
      <c r="O64" s="40">
        <f>'Acum. em 4 trimestres'!G65/100</f>
        <v>8.026874259620298E-2</v>
      </c>
      <c r="P64" s="40">
        <f>'Acum. em 4 trimestres'!H65/100</f>
        <v>8.4358502762509099E-2</v>
      </c>
      <c r="Q64" s="40">
        <f>'Acum. em 4 trimestres'!I65/100</f>
        <v>9.6106051073184151E-2</v>
      </c>
      <c r="R64" s="40">
        <f>'Acum. em 4 trimestres'!J65/100</f>
        <v>6.120839977835435E-2</v>
      </c>
      <c r="S64" s="40">
        <f>'Acum. em 4 trimestres'!K65/100</f>
        <v>9.2749764922688716E-2</v>
      </c>
      <c r="T64" s="40">
        <f>'Acum. em 4 trimestres'!L65/100</f>
        <v>4.6103438271603903E-2</v>
      </c>
      <c r="U64" s="40">
        <f>'Acum. em 4 trimestres'!M65/100</f>
        <v>3.9639409685569449E-2</v>
      </c>
      <c r="V64" s="40">
        <f>'Acum. em 4 trimestres'!N65/100</f>
        <v>2.2021151294187025E-2</v>
      </c>
      <c r="W64" s="40">
        <f>'Acum. em 4 trimestres'!O65/100</f>
        <v>5.4331746825307725E-2</v>
      </c>
      <c r="X64" s="40">
        <f>'Acum. em 4 trimestres'!P65/100</f>
        <v>6.1124608926394597E-2</v>
      </c>
      <c r="Y64" s="40">
        <f>'Acum. em 4 trimestres'!Q65/100</f>
        <v>9.1638280678830064E-2</v>
      </c>
      <c r="Z64" s="40">
        <f>'Acum. em 4 trimestres'!R65/100</f>
        <v>6.5547593334902343E-2</v>
      </c>
    </row>
    <row r="65" spans="1:26" x14ac:dyDescent="0.3">
      <c r="A65" t="s">
        <v>58</v>
      </c>
      <c r="B65" s="40">
        <f>'Acum. em 4 trimestres'!R66/100</f>
        <v>5.6149192453840646E-2</v>
      </c>
      <c r="C65" s="40">
        <f>'Acum. em 4 trimestres'!S66/100</f>
        <v>6.2901201799897111E-2</v>
      </c>
      <c r="D65" s="40">
        <f>'Acum. em 4 trimestres'!T66/100</f>
        <v>3.3654928721515764E-2</v>
      </c>
      <c r="E65" s="40">
        <f>'Acum. em 4 trimestres'!U66/100</f>
        <v>9.8054777812642366E-2</v>
      </c>
      <c r="F65" s="40">
        <f>'Acum. em 4 trimestres'!V66/100</f>
        <v>8.9929374031445075E-2</v>
      </c>
      <c r="G65" s="40">
        <f>'Acum. em 4 trimestres'!W66/100</f>
        <v>0.21348897211814077</v>
      </c>
      <c r="I65" t="s">
        <v>58</v>
      </c>
      <c r="J65" s="40">
        <f>'Acum. em 4 trimestres'!B66/100</f>
        <v>3.6619061936890018E-2</v>
      </c>
      <c r="K65" s="40">
        <f>'Acum. em 4 trimestres'!C66/100</f>
        <v>8.9585803670806138E-2</v>
      </c>
      <c r="L65" s="40">
        <f>'Acum. em 4 trimestres'!D66/100</f>
        <v>4.9468774194999066E-2</v>
      </c>
      <c r="M65" s="40">
        <f>'Acum. em 4 trimestres'!E66/100</f>
        <v>5.0447653856378061E-2</v>
      </c>
      <c r="N65" s="40">
        <f>'Acum. em 4 trimestres'!F66/100</f>
        <v>8.1532217523481165E-2</v>
      </c>
      <c r="O65" s="40">
        <f>'Acum. em 4 trimestres'!G66/100</f>
        <v>6.1435324639212974E-2</v>
      </c>
      <c r="P65" s="40">
        <f>'Acum. em 4 trimestres'!H66/100</f>
        <v>6.5176150817657375E-2</v>
      </c>
      <c r="Q65" s="40">
        <f>'Acum. em 4 trimestres'!I66/100</f>
        <v>7.4866201643715602E-2</v>
      </c>
      <c r="R65" s="40">
        <f>'Acum. em 4 trimestres'!J66/100</f>
        <v>6.6521966364426977E-2</v>
      </c>
      <c r="S65" s="40">
        <f>'Acum. em 4 trimestres'!K66/100</f>
        <v>9.1897205718652911E-2</v>
      </c>
      <c r="T65" s="40">
        <f>'Acum. em 4 trimestres'!L66/100</f>
        <v>3.6544615832454719E-2</v>
      </c>
      <c r="U65" s="40">
        <f>'Acum. em 4 trimestres'!M66/100</f>
        <v>4.6422931457438477E-2</v>
      </c>
      <c r="V65" s="40">
        <f>'Acum. em 4 trimestres'!N66/100</f>
        <v>2.131267171813267E-2</v>
      </c>
      <c r="W65" s="40">
        <f>'Acum. em 4 trimestres'!O66/100</f>
        <v>5.0163158688868892E-2</v>
      </c>
      <c r="X65" s="40">
        <f>'Acum. em 4 trimestres'!P66/100</f>
        <v>5.1959678382409002E-2</v>
      </c>
      <c r="Y65" s="40">
        <f>'Acum. em 4 trimestres'!Q66/100</f>
        <v>8.0919241617104051E-2</v>
      </c>
      <c r="Z65" s="40">
        <f>'Acum. em 4 trimestres'!R66/100</f>
        <v>5.6149192453840646E-2</v>
      </c>
    </row>
    <row r="66" spans="1:26" x14ac:dyDescent="0.3">
      <c r="A66" t="s">
        <v>57</v>
      </c>
      <c r="B66" s="40">
        <f>'Acum. em 4 trimestres'!R67/100</f>
        <v>4.7610560195729512E-2</v>
      </c>
      <c r="C66" s="40">
        <f>'Acum. em 4 trimestres'!S67/100</f>
        <v>5.9370260834326949E-2</v>
      </c>
      <c r="D66" s="40">
        <f>'Acum. em 4 trimestres'!T67/100</f>
        <v>2.6058590654031377E-2</v>
      </c>
      <c r="E66" s="40">
        <f>'Acum. em 4 trimestres'!U67/100</f>
        <v>7.4302148096508702E-2</v>
      </c>
      <c r="F66" s="40">
        <f>'Acum. em 4 trimestres'!V67/100</f>
        <v>7.079951657401673E-2</v>
      </c>
      <c r="G66" s="40">
        <f>'Acum. em 4 trimestres'!W67/100</f>
        <v>0.13562535831711853</v>
      </c>
      <c r="I66" t="s">
        <v>57</v>
      </c>
      <c r="J66" s="40">
        <f>'Acum. em 4 trimestres'!B67/100</f>
        <v>4.2323249804441909E-2</v>
      </c>
      <c r="K66" s="40">
        <f>'Acum. em 4 trimestres'!C67/100</f>
        <v>6.0303329153285512E-2</v>
      </c>
      <c r="L66" s="40">
        <f>'Acum. em 4 trimestres'!D67/100</f>
        <v>3.5766724471772537E-2</v>
      </c>
      <c r="M66" s="40">
        <f>'Acum. em 4 trimestres'!E67/100</f>
        <v>5.0505548046400506E-2</v>
      </c>
      <c r="N66" s="40">
        <f>'Acum. em 4 trimestres'!F67/100</f>
        <v>8.1944142886321014E-2</v>
      </c>
      <c r="O66" s="40">
        <f>'Acum. em 4 trimestres'!G67/100</f>
        <v>5.0342645098673033E-2</v>
      </c>
      <c r="P66" s="40">
        <f>'Acum. em 4 trimestres'!H67/100</f>
        <v>4.1183187068636995E-2</v>
      </c>
      <c r="Q66" s="40">
        <f>'Acum. em 4 trimestres'!I67/100</f>
        <v>5.5319681181623448E-2</v>
      </c>
      <c r="R66" s="40">
        <f>'Acum. em 4 trimestres'!J67/100</f>
        <v>6.5917172890548992E-2</v>
      </c>
      <c r="S66" s="40">
        <f>'Acum. em 4 trimestres'!K67/100</f>
        <v>8.1765260962660236E-2</v>
      </c>
      <c r="T66" s="40">
        <f>'Acum. em 4 trimestres'!L67/100</f>
        <v>2.6945150671299656E-2</v>
      </c>
      <c r="U66" s="40">
        <f>'Acum. em 4 trimestres'!M67/100</f>
        <v>4.9920472309477271E-2</v>
      </c>
      <c r="V66" s="40">
        <f>'Acum. em 4 trimestres'!N67/100</f>
        <v>2.0075527362346746E-2</v>
      </c>
      <c r="W66" s="40">
        <f>'Acum. em 4 trimestres'!O67/100</f>
        <v>4.2772374615733799E-2</v>
      </c>
      <c r="X66" s="40">
        <f>'Acum. em 4 trimestres'!P67/100</f>
        <v>4.441963886674305E-2</v>
      </c>
      <c r="Y66" s="40">
        <f>'Acum. em 4 trimestres'!Q67/100</f>
        <v>6.6329371747217092E-2</v>
      </c>
      <c r="Z66" s="40">
        <f>'Acum. em 4 trimestres'!R67/100</f>
        <v>4.7610560195729512E-2</v>
      </c>
    </row>
    <row r="67" spans="1:26" x14ac:dyDescent="0.3">
      <c r="A67" t="s">
        <v>56</v>
      </c>
      <c r="B67" s="40">
        <f>'Acum. em 4 trimestres'!R68/100</f>
        <v>3.9744230818544946E-2</v>
      </c>
      <c r="C67" s="40">
        <f>'Acum. em 4 trimestres'!S68/100</f>
        <v>4.8184594906839129E-2</v>
      </c>
      <c r="D67" s="40">
        <f>'Acum. em 4 trimestres'!T68/100</f>
        <v>2.2042963135215699E-2</v>
      </c>
      <c r="E67" s="40">
        <f>'Acum. em 4 trimestres'!U68/100</f>
        <v>6.8340464126731115E-2</v>
      </c>
      <c r="F67" s="40">
        <f>'Acum. em 4 trimestres'!V68/100</f>
        <v>4.8119463731434164E-2</v>
      </c>
      <c r="G67" s="40">
        <f>'Acum. em 4 trimestres'!W68/100</f>
        <v>9.3932634583123509E-2</v>
      </c>
      <c r="I67" t="s">
        <v>56</v>
      </c>
      <c r="J67" s="40">
        <f>'Acum. em 4 trimestres'!B68/100</f>
        <v>5.6386464618924048E-2</v>
      </c>
      <c r="K67" s="40">
        <f>'Acum. em 4 trimestres'!C68/100</f>
        <v>3.4701950874531207E-2</v>
      </c>
      <c r="L67" s="40">
        <f>'Acum. em 4 trimestres'!D68/100</f>
        <v>2.2471842151347454E-2</v>
      </c>
      <c r="M67" s="40">
        <f>'Acum. em 4 trimestres'!E68/100</f>
        <v>5.6062596063535697E-2</v>
      </c>
      <c r="N67" s="40">
        <f>'Acum. em 4 trimestres'!F68/100</f>
        <v>8.2473529180318264E-2</v>
      </c>
      <c r="O67" s="40">
        <f>'Acum. em 4 trimestres'!G68/100</f>
        <v>4.1143251692087768E-2</v>
      </c>
      <c r="P67" s="40">
        <f>'Acum. em 4 trimestres'!H68/100</f>
        <v>2.3410189838479756E-2</v>
      </c>
      <c r="Q67" s="40">
        <f>'Acum. em 4 trimestres'!I68/100</f>
        <v>4.2785543365616352E-2</v>
      </c>
      <c r="R67" s="40">
        <f>'Acum. em 4 trimestres'!J68/100</f>
        <v>6.4927059889326122E-2</v>
      </c>
      <c r="S67" s="40">
        <f>'Acum. em 4 trimestres'!K68/100</f>
        <v>6.2081127318271312E-2</v>
      </c>
      <c r="T67" s="40">
        <f>'Acum. em 4 trimestres'!L68/100</f>
        <v>1.9313461200063831E-2</v>
      </c>
      <c r="U67" s="40">
        <f>'Acum. em 4 trimestres'!M68/100</f>
        <v>4.6226711864625125E-2</v>
      </c>
      <c r="V67" s="40">
        <f>'Acum. em 4 trimestres'!N68/100</f>
        <v>1.901663145163357E-2</v>
      </c>
      <c r="W67" s="40">
        <f>'Acum. em 4 trimestres'!O68/100</f>
        <v>3.4578224452147754E-2</v>
      </c>
      <c r="X67" s="40">
        <f>'Acum. em 4 trimestres'!P68/100</f>
        <v>3.7431422719328866E-2</v>
      </c>
      <c r="Y67" s="40">
        <f>'Acum. em 4 trimestres'!Q68/100</f>
        <v>5.2846706606538785E-2</v>
      </c>
      <c r="Z67" s="40">
        <f>'Acum. em 4 trimestres'!R68/100</f>
        <v>3.9744230818544946E-2</v>
      </c>
    </row>
    <row r="68" spans="1:26" x14ac:dyDescent="0.3">
      <c r="A68" t="s">
        <v>55</v>
      </c>
      <c r="B68" s="40">
        <f>'Acum. em 4 trimestres'!R69/100</f>
        <v>3.1237248203603407E-2</v>
      </c>
      <c r="C68" s="40">
        <f>'Acum. em 4 trimestres'!S69/100</f>
        <v>3.9861596530324617E-2</v>
      </c>
      <c r="D68" s="40">
        <f>'Acum. em 4 trimestres'!T69/100</f>
        <v>2.0840137223743005E-2</v>
      </c>
      <c r="E68" s="40">
        <f>'Acum. em 4 trimestres'!U69/100</f>
        <v>5.6041787410112009E-2</v>
      </c>
      <c r="F68" s="40">
        <f>'Acum. em 4 trimestres'!V69/100</f>
        <v>5.0560820315262101E-2</v>
      </c>
      <c r="G68" s="40">
        <f>'Acum. em 4 trimestres'!W69/100</f>
        <v>8.2351024374318627E-2</v>
      </c>
      <c r="I68" t="s">
        <v>55</v>
      </c>
      <c r="J68" s="40">
        <f>'Acum. em 4 trimestres'!B69/100</f>
        <v>8.0467424358188211E-3</v>
      </c>
      <c r="K68" s="40">
        <f>'Acum. em 4 trimestres'!C69/100</f>
        <v>3.1791029611802468E-2</v>
      </c>
      <c r="L68" s="40">
        <f>'Acum. em 4 trimestres'!D69/100</f>
        <v>7.4828496165531E-3</v>
      </c>
      <c r="M68" s="40">
        <f>'Acum. em 4 trimestres'!E69/100</f>
        <v>6.1381967136793669E-2</v>
      </c>
      <c r="N68" s="40">
        <f>'Acum. em 4 trimestres'!F69/100</f>
        <v>8.2779039346555047E-2</v>
      </c>
      <c r="O68" s="40">
        <f>'Acum. em 4 trimestres'!G69/100</f>
        <v>3.3292385186291629E-2</v>
      </c>
      <c r="P68" s="40">
        <f>'Acum. em 4 trimestres'!H69/100</f>
        <v>1.4315831178263849E-2</v>
      </c>
      <c r="Q68" s="40">
        <f>'Acum. em 4 trimestres'!I69/100</f>
        <v>2.668327395553538E-2</v>
      </c>
      <c r="R68" s="40">
        <f>'Acum. em 4 trimestres'!J69/100</f>
        <v>6.6386301663302394E-2</v>
      </c>
      <c r="S68" s="40">
        <f>'Acum. em 4 trimestres'!K69/100</f>
        <v>5.037641627200462E-2</v>
      </c>
      <c r="T68" s="40">
        <f>'Acum. em 4 trimestres'!L69/100</f>
        <v>1.6976287809127966E-2</v>
      </c>
      <c r="U68" s="40">
        <f>'Acum. em 4 trimestres'!M69/100</f>
        <v>4.0093168493384956E-2</v>
      </c>
      <c r="V68" s="40">
        <f>'Acum. em 4 trimestres'!N69/100</f>
        <v>1.6524114701154557E-2</v>
      </c>
      <c r="W68" s="40">
        <f>'Acum. em 4 trimestres'!O69/100</f>
        <v>2.8429560003606635E-2</v>
      </c>
      <c r="X68" s="40">
        <f>'Acum. em 4 trimestres'!P69/100</f>
        <v>2.9057785960787674E-2</v>
      </c>
      <c r="Y68" s="40">
        <f>'Acum. em 4 trimestres'!Q69/100</f>
        <v>4.35594601063507E-2</v>
      </c>
      <c r="Z68" s="40">
        <f>'Acum. em 4 trimestres'!R69/100</f>
        <v>3.1237248203603407E-2</v>
      </c>
    </row>
    <row r="69" spans="1:26" x14ac:dyDescent="0.3">
      <c r="A69" t="s">
        <v>54</v>
      </c>
      <c r="B69" s="40">
        <f>'Acum. em 4 trimestres'!R70/100</f>
        <v>2.1970905286655906E-2</v>
      </c>
      <c r="C69" s="40">
        <f>'Acum. em 4 trimestres'!S70/100</f>
        <v>2.9164842988780082E-2</v>
      </c>
      <c r="D69" s="40">
        <f>'Acum. em 4 trimestres'!T70/100</f>
        <v>1.7977844036393797E-2</v>
      </c>
      <c r="E69" s="40">
        <f>'Acum. em 4 trimestres'!U70/100</f>
        <v>3.8755874965050507E-2</v>
      </c>
      <c r="F69" s="40">
        <f>'Acum. em 4 trimestres'!V70/100</f>
        <v>3.1116031537075317E-2</v>
      </c>
      <c r="G69" s="40">
        <f>'Acum. em 4 trimestres'!W70/100</f>
        <v>5.4434092509688448E-2</v>
      </c>
      <c r="I69" t="s">
        <v>54</v>
      </c>
      <c r="J69" s="40">
        <f>'Acum. em 4 trimestres'!B70/100</f>
        <v>5.5630813766835985E-3</v>
      </c>
      <c r="K69" s="40">
        <f>'Acum. em 4 trimestres'!C70/100</f>
        <v>1.6716763300103299E-2</v>
      </c>
      <c r="L69" s="40">
        <f>'Acum. em 4 trimestres'!D70/100</f>
        <v>-1.8388316673435656E-2</v>
      </c>
      <c r="M69" s="40">
        <f>'Acum. em 4 trimestres'!E70/100</f>
        <v>4.3399039907772829E-2</v>
      </c>
      <c r="N69" s="40">
        <f>'Acum. em 4 trimestres'!F70/100</f>
        <v>6.842393704887062E-2</v>
      </c>
      <c r="O69" s="40">
        <f>'Acum. em 4 trimestres'!G70/100</f>
        <v>1.22863100989965E-2</v>
      </c>
      <c r="P69" s="40">
        <f>'Acum. em 4 trimestres'!H70/100</f>
        <v>6.5785858417712895E-3</v>
      </c>
      <c r="Q69" s="40">
        <f>'Acum. em 4 trimestres'!I70/100</f>
        <v>1.5579495869223692E-2</v>
      </c>
      <c r="R69" s="40">
        <f>'Acum. em 4 trimestres'!J70/100</f>
        <v>6.0410082745341542E-2</v>
      </c>
      <c r="S69" s="40">
        <f>'Acum. em 4 trimestres'!K70/100</f>
        <v>3.6676169070731346E-2</v>
      </c>
      <c r="T69" s="40">
        <f>'Acum. em 4 trimestres'!L70/100</f>
        <v>2.738337709382499E-2</v>
      </c>
      <c r="U69" s="40">
        <f>'Acum. em 4 trimestres'!M70/100</f>
        <v>3.1247611464365166E-2</v>
      </c>
      <c r="V69" s="40">
        <f>'Acum. em 4 trimestres'!N70/100</f>
        <v>1.5898683276152514E-2</v>
      </c>
      <c r="W69" s="40">
        <f>'Acum. em 4 trimestres'!O70/100</f>
        <v>2.3691710465331584E-2</v>
      </c>
      <c r="X69" s="40">
        <f>'Acum. em 4 trimestres'!P70/100</f>
        <v>2.0143357973901432E-2</v>
      </c>
      <c r="Y69" s="40">
        <f>'Acum. em 4 trimestres'!Q70/100</f>
        <v>3.2252012435193711E-2</v>
      </c>
      <c r="Z69" s="40">
        <f>'Acum. em 4 trimestres'!R70/100</f>
        <v>2.1970905286655906E-2</v>
      </c>
    </row>
    <row r="70" spans="1:26" x14ac:dyDescent="0.3">
      <c r="A70" t="s">
        <v>53</v>
      </c>
      <c r="B70" s="40">
        <f>'Acum. em 4 trimestres'!R71/100</f>
        <v>1.9387270619124486E-2</v>
      </c>
      <c r="C70" s="40">
        <f>'Acum. em 4 trimestres'!S71/100</f>
        <v>2.9179681331501728E-2</v>
      </c>
      <c r="D70" s="40">
        <f>'Acum. em 4 trimestres'!T71/100</f>
        <v>1.8412355313172979E-2</v>
      </c>
      <c r="E70" s="40">
        <f>'Acum. em 4 trimestres'!U71/100</f>
        <v>1.9726107670868132E-2</v>
      </c>
      <c r="F70" s="40">
        <f>'Acum. em 4 trimestres'!V71/100</f>
        <v>9.3363198011460202E-3</v>
      </c>
      <c r="G70" s="40">
        <f>'Acum. em 4 trimestres'!W71/100</f>
        <v>2.4001889766259055E-2</v>
      </c>
      <c r="I70" t="s">
        <v>53</v>
      </c>
      <c r="J70" s="40">
        <f>'Acum. em 4 trimestres'!B71/100</f>
        <v>-8.4800890519010075E-4</v>
      </c>
      <c r="K70" s="40">
        <f>'Acum. em 4 trimestres'!C71/100</f>
        <v>2.9151931492243932E-4</v>
      </c>
      <c r="L70" s="40">
        <f>'Acum. em 4 trimestres'!D71/100</f>
        <v>-2.6473554350076145E-2</v>
      </c>
      <c r="M70" s="40">
        <f>'Acum. em 4 trimestres'!E71/100</f>
        <v>3.3765548644835608E-2</v>
      </c>
      <c r="N70" s="40">
        <f>'Acum. em 4 trimestres'!F71/100</f>
        <v>5.1633392621620144E-2</v>
      </c>
      <c r="O70" s="40">
        <f>'Acum. em 4 trimestres'!G71/100</f>
        <v>9.6181477445389518E-4</v>
      </c>
      <c r="P70" s="40">
        <f>'Acum. em 4 trimestres'!H71/100</f>
        <v>1.5337921640785179E-2</v>
      </c>
      <c r="Q70" s="40">
        <f>'Acum. em 4 trimestres'!I71/100</f>
        <v>2.0721324382055428E-2</v>
      </c>
      <c r="R70" s="40">
        <f>'Acum. em 4 trimestres'!J71/100</f>
        <v>6.4168935525238613E-2</v>
      </c>
      <c r="S70" s="40">
        <f>'Acum. em 4 trimestres'!K71/100</f>
        <v>2.2313257432515776E-2</v>
      </c>
      <c r="T70" s="40">
        <f>'Acum. em 4 trimestres'!L71/100</f>
        <v>3.9943240394876511E-2</v>
      </c>
      <c r="U70" s="40">
        <f>'Acum. em 4 trimestres'!M71/100</f>
        <v>2.8077189639179378E-2</v>
      </c>
      <c r="V70" s="40">
        <f>'Acum. em 4 trimestres'!N71/100</f>
        <v>1.424445774574723E-2</v>
      </c>
      <c r="W70" s="40">
        <f>'Acum. em 4 trimestres'!O71/100</f>
        <v>2.4913589248833468E-2</v>
      </c>
      <c r="X70" s="40">
        <f>'Acum. em 4 trimestres'!P71/100</f>
        <v>1.747398296679803E-2</v>
      </c>
      <c r="Y70" s="40">
        <f>'Acum. em 4 trimestres'!Q71/100</f>
        <v>3.0159977251132286E-2</v>
      </c>
      <c r="Z70" s="40">
        <f>'Acum. em 4 trimestres'!R71/100</f>
        <v>1.9387270619124486E-2</v>
      </c>
    </row>
    <row r="71" spans="1:26" x14ac:dyDescent="0.3">
      <c r="A71" t="s">
        <v>52</v>
      </c>
      <c r="B71" s="40">
        <f>'Acum. em 4 trimestres'!R72/100</f>
        <v>1.9211759784276472E-2</v>
      </c>
      <c r="C71" s="40">
        <f>'Acum. em 4 trimestres'!S72/100</f>
        <v>3.4994506910951628E-2</v>
      </c>
      <c r="D71" s="40">
        <f>'Acum. em 4 trimestres'!T72/100</f>
        <v>2.277005460297099E-2</v>
      </c>
      <c r="E71" s="40">
        <f>'Acum. em 4 trimestres'!U72/100</f>
        <v>7.7877697568409232E-3</v>
      </c>
      <c r="F71" s="40">
        <f>'Acum. em 4 trimestres'!V72/100</f>
        <v>7.0764163149772408E-3</v>
      </c>
      <c r="G71" s="40">
        <f>'Acum. em 4 trimestres'!W72/100</f>
        <v>1.1308517351175773E-2</v>
      </c>
      <c r="I71" t="s">
        <v>52</v>
      </c>
      <c r="J71" s="40">
        <f>'Acum. em 4 trimestres'!B72/100</f>
        <v>-3.0822422683010386E-2</v>
      </c>
      <c r="K71" s="40">
        <f>'Acum. em 4 trimestres'!C72/100</f>
        <v>-1.9401231357536464E-2</v>
      </c>
      <c r="L71" s="40">
        <f>'Acum. em 4 trimestres'!D72/100</f>
        <v>-2.3786901456635867E-2</v>
      </c>
      <c r="M71" s="40">
        <f>'Acum. em 4 trimestres'!E72/100</f>
        <v>6.823289674385391E-3</v>
      </c>
      <c r="N71" s="40">
        <f>'Acum. em 4 trimestres'!F72/100</f>
        <v>3.1839824432039698E-2</v>
      </c>
      <c r="O71" s="40">
        <f>'Acum. em 4 trimestres'!G72/100</f>
        <v>-7.2282438307693653E-3</v>
      </c>
      <c r="P71" s="40">
        <f>'Acum. em 4 trimestres'!H72/100</f>
        <v>2.3644932882155079E-2</v>
      </c>
      <c r="Q71" s="40">
        <f>'Acum. em 4 trimestres'!I72/100</f>
        <v>2.0421969529020645E-2</v>
      </c>
      <c r="R71" s="40">
        <f>'Acum. em 4 trimestres'!J72/100</f>
        <v>6.9996934297483104E-2</v>
      </c>
      <c r="S71" s="40">
        <f>'Acum. em 4 trimestres'!K72/100</f>
        <v>1.5491216364760252E-2</v>
      </c>
      <c r="T71" s="40">
        <f>'Acum. em 4 trimestres'!L72/100</f>
        <v>5.088958796257681E-2</v>
      </c>
      <c r="U71" s="40">
        <f>'Acum. em 4 trimestres'!M72/100</f>
        <v>3.6050212945227589E-2</v>
      </c>
      <c r="V71" s="40">
        <f>'Acum. em 4 trimestres'!N72/100</f>
        <v>1.344683358239851E-2</v>
      </c>
      <c r="W71" s="40">
        <f>'Acum. em 4 trimestres'!O72/100</f>
        <v>2.9029099324791918E-2</v>
      </c>
      <c r="X71" s="40">
        <f>'Acum. em 4 trimestres'!P72/100</f>
        <v>1.6119238878867126E-2</v>
      </c>
      <c r="Y71" s="40">
        <f>'Acum. em 4 trimestres'!Q72/100</f>
        <v>3.6752901816113903E-2</v>
      </c>
      <c r="Z71" s="40">
        <f>'Acum. em 4 trimestres'!R72/100</f>
        <v>1.9211759784276472E-2</v>
      </c>
    </row>
    <row r="72" spans="1:26" x14ac:dyDescent="0.3">
      <c r="A72" t="s">
        <v>51</v>
      </c>
      <c r="B72" s="40">
        <f>'Acum. em 4 trimestres'!R73/100</f>
        <v>2.168477238568367E-2</v>
      </c>
      <c r="C72" s="40">
        <f>'Acum. em 4 trimestres'!S73/100</f>
        <v>3.7080341033497E-2</v>
      </c>
      <c r="D72" s="40">
        <f>'Acum. em 4 trimestres'!T73/100</f>
        <v>1.7320113296836803E-2</v>
      </c>
      <c r="E72" s="40">
        <f>'Acum. em 4 trimestres'!U73/100</f>
        <v>7.5090806370849972E-3</v>
      </c>
      <c r="F72" s="40">
        <f>'Acum. em 4 trimestres'!V73/100</f>
        <v>-1.5724127770618046E-2</v>
      </c>
      <c r="G72" s="40">
        <f>'Acum. em 4 trimestres'!W73/100</f>
        <v>1.2669011279416553E-2</v>
      </c>
      <c r="I72" t="s">
        <v>51</v>
      </c>
      <c r="J72" s="40">
        <f>'Acum. em 4 trimestres'!B73/100</f>
        <v>5.5711682269594442E-2</v>
      </c>
      <c r="K72" s="40">
        <f>'Acum. em 4 trimestres'!C73/100</f>
        <v>-4.6689863387661019E-2</v>
      </c>
      <c r="L72" s="40">
        <f>'Acum. em 4 trimestres'!D73/100</f>
        <v>-2.017092692736222E-2</v>
      </c>
      <c r="M72" s="40">
        <f>'Acum. em 4 trimestres'!E73/100</f>
        <v>-1.6568182926129715E-2</v>
      </c>
      <c r="N72" s="40">
        <f>'Acum. em 4 trimestres'!F73/100</f>
        <v>1.4602735242059683E-2</v>
      </c>
      <c r="O72" s="40">
        <f>'Acum. em 4 trimestres'!G73/100</f>
        <v>-1.6122989601784377E-2</v>
      </c>
      <c r="P72" s="40">
        <f>'Acum. em 4 trimestres'!H73/100</f>
        <v>3.0964273902562622E-2</v>
      </c>
      <c r="Q72" s="40">
        <f>'Acum. em 4 trimestres'!I73/100</f>
        <v>2.2174822289921403E-2</v>
      </c>
      <c r="R72" s="40">
        <f>'Acum. em 4 trimestres'!J73/100</f>
        <v>6.628998402315367E-2</v>
      </c>
      <c r="S72" s="40">
        <f>'Acum. em 4 trimestres'!K73/100</f>
        <v>8.6924798795917635E-3</v>
      </c>
      <c r="T72" s="40">
        <f>'Acum. em 4 trimestres'!L73/100</f>
        <v>6.2130636284054352E-2</v>
      </c>
      <c r="U72" s="40">
        <f>'Acum. em 4 trimestres'!M73/100</f>
        <v>3.319979123993666E-2</v>
      </c>
      <c r="V72" s="40">
        <f>'Acum. em 4 trimestres'!N73/100</f>
        <v>1.3970367769577496E-2</v>
      </c>
      <c r="W72" s="40">
        <f>'Acum. em 4 trimestres'!O73/100</f>
        <v>3.0498337022374145E-2</v>
      </c>
      <c r="X72" s="40">
        <f>'Acum. em 4 trimestres'!P73/100</f>
        <v>1.9024606085676465E-2</v>
      </c>
      <c r="Y72" s="40">
        <f>'Acum. em 4 trimestres'!Q73/100</f>
        <v>3.670520014324774E-2</v>
      </c>
      <c r="Z72" s="40">
        <f>'Acum. em 4 trimestres'!R73/100</f>
        <v>2.168477238568367E-2</v>
      </c>
    </row>
    <row r="73" spans="1:26" x14ac:dyDescent="0.3">
      <c r="A73" t="s">
        <v>50</v>
      </c>
      <c r="B73" s="40">
        <f>'Acum. em 4 trimestres'!R74/100</f>
        <v>2.9284553919284084E-2</v>
      </c>
      <c r="C73" s="40">
        <f>'Acum. em 4 trimestres'!S74/100</f>
        <v>4.1743328706512317E-2</v>
      </c>
      <c r="D73" s="40">
        <f>'Acum. em 4 trimestres'!T74/100</f>
        <v>1.4934581440383177E-2</v>
      </c>
      <c r="E73" s="40">
        <f>'Acum. em 4 trimestres'!U74/100</f>
        <v>2.5691011226598226E-2</v>
      </c>
      <c r="F73" s="40">
        <f>'Acum. em 4 trimestres'!V74/100</f>
        <v>1.5710004093034691E-3</v>
      </c>
      <c r="G73" s="40">
        <f>'Acum. em 4 trimestres'!W74/100</f>
        <v>2.3062813363035506E-2</v>
      </c>
      <c r="I73" t="s">
        <v>50</v>
      </c>
      <c r="J73" s="40">
        <f>'Acum. em 4 trimestres'!B74/100</f>
        <v>8.4523018309023326E-2</v>
      </c>
      <c r="K73" s="40">
        <f>'Acum. em 4 trimestres'!C74/100</f>
        <v>-4.9202442956067467E-2</v>
      </c>
      <c r="L73" s="40">
        <f>'Acum. em 4 trimestres'!D74/100</f>
        <v>9.4277391710246849E-3</v>
      </c>
      <c r="M73" s="40">
        <f>'Acum. em 4 trimestres'!E74/100</f>
        <v>-9.074810059269689E-3</v>
      </c>
      <c r="N73" s="40">
        <f>'Acum. em 4 trimestres'!F74/100</f>
        <v>2.9627817516207244E-2</v>
      </c>
      <c r="O73" s="40">
        <f>'Acum. em 4 trimestres'!G74/100</f>
        <v>2.6620879320669033E-3</v>
      </c>
      <c r="P73" s="40">
        <f>'Acum. em 4 trimestres'!H74/100</f>
        <v>3.8619661572131703E-2</v>
      </c>
      <c r="Q73" s="40">
        <f>'Acum. em 4 trimestres'!I74/100</f>
        <v>3.7082854619411076E-2</v>
      </c>
      <c r="R73" s="40">
        <f>'Acum. em 4 trimestres'!J74/100</f>
        <v>6.8385377875462172E-2</v>
      </c>
      <c r="S73" s="40">
        <f>'Acum. em 4 trimestres'!K74/100</f>
        <v>1.2647651901019685E-2</v>
      </c>
      <c r="T73" s="40">
        <f>'Acum. em 4 trimestres'!L74/100</f>
        <v>5.9724394837379791E-2</v>
      </c>
      <c r="U73" s="40">
        <f>'Acum. em 4 trimestres'!M74/100</f>
        <v>3.0758651137259951E-2</v>
      </c>
      <c r="V73" s="40">
        <f>'Acum. em 4 trimestres'!N74/100</f>
        <v>1.2588298157963473E-2</v>
      </c>
      <c r="W73" s="40">
        <f>'Acum. em 4 trimestres'!O74/100</f>
        <v>3.2196845427806098E-2</v>
      </c>
      <c r="X73" s="40">
        <f>'Acum. em 4 trimestres'!P74/100</f>
        <v>2.6765272897884662E-2</v>
      </c>
      <c r="Y73" s="40">
        <f>'Acum. em 4 trimestres'!Q74/100</f>
        <v>4.3476440663098748E-2</v>
      </c>
      <c r="Z73" s="40">
        <f>'Acum. em 4 trimestres'!R74/100</f>
        <v>2.9284553919284084E-2</v>
      </c>
    </row>
    <row r="74" spans="1:26" x14ac:dyDescent="0.3">
      <c r="A74" t="s">
        <v>49</v>
      </c>
      <c r="B74" s="40">
        <f>'Acum. em 4 trimestres'!R75/100</f>
        <v>2.996297224173694E-2</v>
      </c>
      <c r="C74" s="40">
        <f>'Acum. em 4 trimestres'!S75/100</f>
        <v>4.0569096455281839E-2</v>
      </c>
      <c r="D74" s="40">
        <f>'Acum. em 4 trimestres'!T75/100</f>
        <v>1.631136233681274E-2</v>
      </c>
      <c r="E74" s="40">
        <f>'Acum. em 4 trimestres'!U75/100</f>
        <v>4.8583717405523252E-2</v>
      </c>
      <c r="F74" s="40">
        <f>'Acum. em 4 trimestres'!V75/100</f>
        <v>1.7772890188856971E-2</v>
      </c>
      <c r="G74" s="40">
        <f>'Acum. em 4 trimestres'!W75/100</f>
        <v>6.5505201084165909E-2</v>
      </c>
      <c r="I74" t="s">
        <v>49</v>
      </c>
      <c r="J74" s="40">
        <f>'Acum. em 4 trimestres'!B75/100</f>
        <v>6.3537154737169033E-2</v>
      </c>
      <c r="K74" s="40">
        <f>'Acum. em 4 trimestres'!C75/100</f>
        <v>-4.2100242310014524E-2</v>
      </c>
      <c r="L74" s="40">
        <f>'Acum. em 4 trimestres'!D75/100</f>
        <v>2.2281737053453154E-2</v>
      </c>
      <c r="M74" s="40">
        <f>'Acum. em 4 trimestres'!E75/100</f>
        <v>-1.4808076883770394E-2</v>
      </c>
      <c r="N74" s="40">
        <f>'Acum. em 4 trimestres'!F75/100</f>
        <v>3.6538798366789305E-2</v>
      </c>
      <c r="O74" s="40">
        <f>'Acum. em 4 trimestres'!G75/100</f>
        <v>1.1340636863324871E-2</v>
      </c>
      <c r="P74" s="40">
        <f>'Acum. em 4 trimestres'!H75/100</f>
        <v>3.5970068694783475E-2</v>
      </c>
      <c r="Q74" s="40">
        <f>'Acum. em 4 trimestres'!I75/100</f>
        <v>2.7860005847160085E-2</v>
      </c>
      <c r="R74" s="40">
        <f>'Acum. em 4 trimestres'!J75/100</f>
        <v>5.1673771699076276E-2</v>
      </c>
      <c r="S74" s="40">
        <f>'Acum. em 4 trimestres'!K75/100</f>
        <v>2.0321150742609095E-2</v>
      </c>
      <c r="T74" s="40">
        <f>'Acum. em 4 trimestres'!L75/100</f>
        <v>5.4684235949116866E-2</v>
      </c>
      <c r="U74" s="40">
        <f>'Acum. em 4 trimestres'!M75/100</f>
        <v>2.7346697922582486E-2</v>
      </c>
      <c r="V74" s="40">
        <f>'Acum. em 4 trimestres'!N75/100</f>
        <v>1.780671588080307E-2</v>
      </c>
      <c r="W74" s="40">
        <f>'Acum. em 4 trimestres'!O75/100</f>
        <v>3.0807160336393302E-2</v>
      </c>
      <c r="X74" s="40">
        <f>'Acum. em 4 trimestres'!P75/100</f>
        <v>2.7146952157334869E-2</v>
      </c>
      <c r="Y74" s="40">
        <f>'Acum. em 4 trimestres'!Q75/100</f>
        <v>4.5825045740018666E-2</v>
      </c>
      <c r="Z74" s="40">
        <f>'Acum. em 4 trimestres'!R75/100</f>
        <v>2.996297224173694E-2</v>
      </c>
    </row>
    <row r="75" spans="1:26" x14ac:dyDescent="0.3">
      <c r="A75" t="s">
        <v>48</v>
      </c>
      <c r="B75" s="40">
        <f>'Acum. em 4 trimestres'!R76/100</f>
        <v>3.0048226753653262E-2</v>
      </c>
      <c r="C75" s="40">
        <f>'Acum. em 4 trimestres'!S76/100</f>
        <v>3.4710436797241284E-2</v>
      </c>
      <c r="D75" s="40">
        <f>'Acum. em 4 trimestres'!T76/100</f>
        <v>1.5101212541966058E-2</v>
      </c>
      <c r="E75" s="40">
        <f>'Acum. em 4 trimestres'!U76/100</f>
        <v>5.8272010877636227E-2</v>
      </c>
      <c r="F75" s="40">
        <f>'Acum. em 4 trimestres'!V76/100</f>
        <v>1.8302950845481947E-2</v>
      </c>
      <c r="G75" s="40">
        <f>'Acum. em 4 trimestres'!W76/100</f>
        <v>6.6696793049146663E-2</v>
      </c>
      <c r="I75" t="s">
        <v>48</v>
      </c>
      <c r="J75" s="40">
        <f>'Acum. em 4 trimestres'!B76/100</f>
        <v>8.361443972603988E-2</v>
      </c>
      <c r="K75" s="40">
        <f>'Acum. em 4 trimestres'!C76/100</f>
        <v>-3.1865128183814373E-2</v>
      </c>
      <c r="L75" s="40">
        <f>'Acum. em 4 trimestres'!D76/100</f>
        <v>3.013301047946193E-2</v>
      </c>
      <c r="M75" s="40">
        <f>'Acum. em 4 trimestres'!E76/100</f>
        <v>1.6012690534046081E-2</v>
      </c>
      <c r="N75" s="40">
        <f>'Acum. em 4 trimestres'!F76/100</f>
        <v>4.4956020763957882E-2</v>
      </c>
      <c r="O75" s="40">
        <f>'Acum. em 4 trimestres'!G76/100</f>
        <v>2.1662184574035903E-2</v>
      </c>
      <c r="P75" s="40">
        <f>'Acum. em 4 trimestres'!H76/100</f>
        <v>3.4243415152192203E-2</v>
      </c>
      <c r="Q75" s="40">
        <f>'Acum. em 4 trimestres'!I76/100</f>
        <v>2.6280569883816884E-2</v>
      </c>
      <c r="R75" s="40">
        <f>'Acum. em 4 trimestres'!J76/100</f>
        <v>4.0067092821646666E-2</v>
      </c>
      <c r="S75" s="40">
        <f>'Acum. em 4 trimestres'!K76/100</f>
        <v>1.803989063018796E-2</v>
      </c>
      <c r="T75" s="40">
        <f>'Acum. em 4 trimestres'!L76/100</f>
        <v>5.1213688937598256E-2</v>
      </c>
      <c r="U75" s="40">
        <f>'Acum. em 4 trimestres'!M76/100</f>
        <v>1.6019648979730183E-2</v>
      </c>
      <c r="V75" s="40">
        <f>'Acum. em 4 trimestres'!N76/100</f>
        <v>2.2113139370207868E-2</v>
      </c>
      <c r="W75" s="40">
        <f>'Acum. em 4 trimestres'!O76/100</f>
        <v>2.7538277815609025E-2</v>
      </c>
      <c r="X75" s="40">
        <f>'Acum. em 4 trimestres'!P76/100</f>
        <v>2.8757584781338164E-2</v>
      </c>
      <c r="Y75" s="40">
        <f>'Acum. em 4 trimestres'!Q76/100</f>
        <v>3.7382321377765093E-2</v>
      </c>
      <c r="Z75" s="40">
        <f>'Acum. em 4 trimestres'!R76/100</f>
        <v>3.0048226753653262E-2</v>
      </c>
    </row>
    <row r="76" spans="1:26" x14ac:dyDescent="0.3">
      <c r="A76" t="s">
        <v>47</v>
      </c>
      <c r="B76" s="40">
        <f>'Acum. em 4 trimestres'!R77/100</f>
        <v>3.1871247146741277E-2</v>
      </c>
      <c r="C76" s="40">
        <f>'Acum. em 4 trimestres'!S77/100</f>
        <v>3.4078644664246704E-2</v>
      </c>
      <c r="D76" s="40">
        <f>'Acum. em 4 trimestres'!T77/100</f>
        <v>2.0326220195344913E-2</v>
      </c>
      <c r="E76" s="40">
        <f>'Acum. em 4 trimestres'!U77/100</f>
        <v>6.1045070099563503E-2</v>
      </c>
      <c r="F76" s="40">
        <f>'Acum. em 4 trimestres'!V77/100</f>
        <v>3.5194988822599749E-2</v>
      </c>
      <c r="G76" s="40">
        <f>'Acum. em 4 trimestres'!W77/100</f>
        <v>4.9691442996983914E-2</v>
      </c>
      <c r="I76" t="s">
        <v>47</v>
      </c>
      <c r="J76" s="40">
        <f>'Acum. em 4 trimestres'!B77/100</f>
        <v>4.7369298086510581E-2</v>
      </c>
      <c r="K76" s="40">
        <f>'Acum. em 4 trimestres'!C77/100</f>
        <v>3.545544565603187E-3</v>
      </c>
      <c r="L76" s="40">
        <f>'Acum. em 4 trimestres'!D77/100</f>
        <v>3.1522314509983218E-2</v>
      </c>
      <c r="M76" s="40">
        <f>'Acum. em 4 trimestres'!E77/100</f>
        <v>3.6723985120861169E-2</v>
      </c>
      <c r="N76" s="40">
        <f>'Acum. em 4 trimestres'!F77/100</f>
        <v>6.1855979567270625E-2</v>
      </c>
      <c r="O76" s="40">
        <f>'Acum. em 4 trimestres'!G77/100</f>
        <v>3.443917322064971E-2</v>
      </c>
      <c r="P76" s="40">
        <f>'Acum. em 4 trimestres'!H77/100</f>
        <v>3.5934130126107799E-2</v>
      </c>
      <c r="Q76" s="40">
        <f>'Acum. em 4 trimestres'!I77/100</f>
        <v>3.643616914636949E-2</v>
      </c>
      <c r="R76" s="40">
        <f>'Acum. em 4 trimestres'!J77/100</f>
        <v>4.3713768363418115E-2</v>
      </c>
      <c r="S76" s="40">
        <f>'Acum. em 4 trimestres'!K77/100</f>
        <v>2.0541232456369185E-2</v>
      </c>
      <c r="T76" s="40">
        <f>'Acum. em 4 trimestres'!L77/100</f>
        <v>3.706383096304644E-2</v>
      </c>
      <c r="U76" s="40">
        <f>'Acum. em 4 trimestres'!M77/100</f>
        <v>2.0855342662042808E-2</v>
      </c>
      <c r="V76" s="40">
        <f>'Acum. em 4 trimestres'!N77/100</f>
        <v>1.8755169841698782E-2</v>
      </c>
      <c r="W76" s="40">
        <f>'Acum. em 4 trimestres'!O77/100</f>
        <v>2.7600627021032498E-2</v>
      </c>
      <c r="X76" s="40">
        <f>'Acum. em 4 trimestres'!P77/100</f>
        <v>3.0507124646157902E-2</v>
      </c>
      <c r="Y76" s="40">
        <f>'Acum. em 4 trimestres'!Q77/100</f>
        <v>3.9588791663192513E-2</v>
      </c>
      <c r="Z76" s="40">
        <f>'Acum. em 4 trimestres'!R77/100</f>
        <v>3.1871247146741277E-2</v>
      </c>
    </row>
    <row r="77" spans="1:26" x14ac:dyDescent="0.3">
      <c r="A77" t="s">
        <v>46</v>
      </c>
      <c r="B77" s="40">
        <f>'Acum. em 4 trimestres'!R78/100</f>
        <v>2.0632116785714638E-2</v>
      </c>
      <c r="C77" s="40">
        <f>'Acum. em 4 trimestres'!S78/100</f>
        <v>2.7690433339658371E-2</v>
      </c>
      <c r="D77" s="40">
        <f>'Acum. em 4 trimestres'!T78/100</f>
        <v>2.0471067116468067E-2</v>
      </c>
      <c r="E77" s="40">
        <f>'Acum. em 4 trimestres'!U78/100</f>
        <v>2.2744768191185427E-2</v>
      </c>
      <c r="F77" s="40">
        <f>'Acum. em 4 trimestres'!V78/100</f>
        <v>1.761138904963766E-2</v>
      </c>
      <c r="G77" s="40">
        <f>'Acum. em 4 trimestres'!W78/100</f>
        <v>2.1832777609824383E-2</v>
      </c>
      <c r="I77" t="s">
        <v>46</v>
      </c>
      <c r="J77" s="40">
        <f>'Acum. em 4 trimestres'!B78/100</f>
        <v>2.0528898826939423E-2</v>
      </c>
      <c r="K77" s="40">
        <f>'Acum. em 4 trimestres'!C78/100</f>
        <v>3.1502860009668288E-2</v>
      </c>
      <c r="L77" s="40">
        <f>'Acum. em 4 trimestres'!D78/100</f>
        <v>-3.0034275996296822E-3</v>
      </c>
      <c r="M77" s="40">
        <f>'Acum. em 4 trimestres'!E78/100</f>
        <v>2.2357036671125208E-2</v>
      </c>
      <c r="N77" s="40">
        <f>'Acum. em 4 trimestres'!F78/100</f>
        <v>3.4271983482122792E-2</v>
      </c>
      <c r="O77" s="40">
        <f>'Acum. em 4 trimestres'!G78/100</f>
        <v>1.4219843639188046E-2</v>
      </c>
      <c r="P77" s="40">
        <f>'Acum. em 4 trimestres'!H78/100</f>
        <v>2.1896027040186228E-2</v>
      </c>
      <c r="Q77" s="40">
        <f>'Acum. em 4 trimestres'!I78/100</f>
        <v>1.6148172476235123E-2</v>
      </c>
      <c r="R77" s="40">
        <f>'Acum. em 4 trimestres'!J78/100</f>
        <v>4.3410352986093859E-2</v>
      </c>
      <c r="S77" s="40">
        <f>'Acum. em 4 trimestres'!K78/100</f>
        <v>7.1298055703470364E-3</v>
      </c>
      <c r="T77" s="40">
        <f>'Acum. em 4 trimestres'!L78/100</f>
        <v>2.6382645930485671E-2</v>
      </c>
      <c r="U77" s="40">
        <f>'Acum. em 4 trimestres'!M78/100</f>
        <v>2.5004674795660042E-2</v>
      </c>
      <c r="V77" s="40">
        <f>'Acum. em 4 trimestres'!N78/100</f>
        <v>1.6665597712836711E-2</v>
      </c>
      <c r="W77" s="40">
        <f>'Acum. em 4 trimestres'!O78/100</f>
        <v>2.1497402974083757E-2</v>
      </c>
      <c r="X77" s="40">
        <f>'Acum. em 4 trimestres'!P78/100</f>
        <v>1.9794999664343615E-2</v>
      </c>
      <c r="Y77" s="40">
        <f>'Acum. em 4 trimestres'!Q78/100</f>
        <v>2.5305287400432253E-2</v>
      </c>
      <c r="Z77" s="40">
        <f>'Acum. em 4 trimestres'!R78/100</f>
        <v>2.0632116785714638E-2</v>
      </c>
    </row>
    <row r="78" spans="1:26" x14ac:dyDescent="0.3">
      <c r="A78" t="s">
        <v>45</v>
      </c>
      <c r="B78" s="40">
        <f>'Acum. em 4 trimestres'!R79/100</f>
        <v>1.1928645650248759E-2</v>
      </c>
      <c r="C78" s="40">
        <f>'Acum. em 4 trimestres'!S79/100</f>
        <v>2.1739785158838565E-2</v>
      </c>
      <c r="D78" s="40">
        <f>'Acum. em 4 trimestres'!T79/100</f>
        <v>1.6839297386649132E-2</v>
      </c>
      <c r="E78" s="40">
        <f>'Acum. em 4 trimestres'!U79/100</f>
        <v>-1.5324989092144525E-2</v>
      </c>
      <c r="F78" s="40">
        <f>'Acum. em 4 trimestres'!V79/100</f>
        <v>2.1846001445710694E-2</v>
      </c>
      <c r="G78" s="40">
        <f>'Acum. em 4 trimestres'!W79/100</f>
        <v>-3.210562333463951E-3</v>
      </c>
      <c r="I78" t="s">
        <v>45</v>
      </c>
      <c r="J78" s="40">
        <f>'Acum. em 4 trimestres'!B79/100</f>
        <v>3.0310922869685397E-2</v>
      </c>
      <c r="K78" s="40">
        <f>'Acum. em 4 trimestres'!C79/100</f>
        <v>6.070317299635386E-2</v>
      </c>
      <c r="L78" s="40">
        <f>'Acum. em 4 trimestres'!D79/100</f>
        <v>-2.5838936875321461E-2</v>
      </c>
      <c r="M78" s="40">
        <f>'Acum. em 4 trimestres'!E79/100</f>
        <v>7.5118280977479746E-3</v>
      </c>
      <c r="N78" s="40">
        <f>'Acum. em 4 trimestres'!F79/100</f>
        <v>-4.0251450597207361E-3</v>
      </c>
      <c r="O78" s="40">
        <f>'Acum. em 4 trimestres'!G79/100</f>
        <v>-2.68843763739679E-3</v>
      </c>
      <c r="P78" s="40">
        <f>'Acum. em 4 trimestres'!H79/100</f>
        <v>1.28501755721806E-2</v>
      </c>
      <c r="Q78" s="40">
        <f>'Acum. em 4 trimestres'!I79/100</f>
        <v>1.513371287594234E-2</v>
      </c>
      <c r="R78" s="40">
        <f>'Acum. em 4 trimestres'!J79/100</f>
        <v>5.6695843250673006E-2</v>
      </c>
      <c r="S78" s="40">
        <f>'Acum. em 4 trimestres'!K79/100</f>
        <v>-5.4314332221527817E-3</v>
      </c>
      <c r="T78" s="40">
        <f>'Acum. em 4 trimestres'!L79/100</f>
        <v>1.6402917482422952E-2</v>
      </c>
      <c r="U78" s="40">
        <f>'Acum. em 4 trimestres'!M79/100</f>
        <v>2.3135106328492361E-2</v>
      </c>
      <c r="V78" s="40">
        <f>'Acum. em 4 trimestres'!N79/100</f>
        <v>8.4028959333433129E-3</v>
      </c>
      <c r="W78" s="40">
        <f>'Acum. em 4 trimestres'!O79/100</f>
        <v>1.5539653646135188E-2</v>
      </c>
      <c r="X78" s="40">
        <f>'Acum. em 4 trimestres'!P79/100</f>
        <v>1.1854558445345109E-2</v>
      </c>
      <c r="Y78" s="40">
        <f>'Acum. em 4 trimestres'!Q79/100</f>
        <v>1.2314209272884735E-2</v>
      </c>
      <c r="Z78" s="40">
        <f>'Acum. em 4 trimestres'!R79/100</f>
        <v>1.1928645650248759E-2</v>
      </c>
    </row>
    <row r="79" spans="1:26" x14ac:dyDescent="0.3">
      <c r="A79" t="s">
        <v>44</v>
      </c>
      <c r="B79" s="40">
        <f>'Acum. em 4 trimestres'!R80/100</f>
        <v>5.0395574468804494E-3</v>
      </c>
      <c r="C79" s="40">
        <f>'Acum. em 4 trimestres'!S80/100</f>
        <v>2.2503192834262276E-2</v>
      </c>
      <c r="D79" s="40">
        <f>'Acum. em 4 trimestres'!T80/100</f>
        <v>8.1308482542616911E-3</v>
      </c>
      <c r="E79" s="40">
        <f>'Acum. em 4 trimestres'!U80/100</f>
        <v>-4.2240686148474434E-2</v>
      </c>
      <c r="F79" s="40">
        <f>'Acum. em 4 trimestres'!V80/100</f>
        <v>-1.5696804507244866E-2</v>
      </c>
      <c r="G79" s="40">
        <f>'Acum. em 4 trimestres'!W80/100</f>
        <v>-2.2718955836457111E-2</v>
      </c>
      <c r="I79" t="s">
        <v>44</v>
      </c>
      <c r="J79" s="40">
        <f>'Acum. em 4 trimestres'!B80/100</f>
        <v>2.7907944648613237E-2</v>
      </c>
      <c r="K79" s="40">
        <f>'Acum. em 4 trimestres'!C80/100</f>
        <v>9.051701411471956E-2</v>
      </c>
      <c r="L79" s="40">
        <f>'Acum. em 4 trimestres'!D80/100</f>
        <v>-4.6870329669643995E-2</v>
      </c>
      <c r="M79" s="40">
        <f>'Acum. em 4 trimestres'!E80/100</f>
        <v>-1.9435885517704921E-2</v>
      </c>
      <c r="N79" s="40">
        <f>'Acum. em 4 trimestres'!F80/100</f>
        <v>-2.1407853526771436E-2</v>
      </c>
      <c r="O79" s="40">
        <f>'Acum. em 4 trimestres'!G80/100</f>
        <v>-1.5081837853555324E-2</v>
      </c>
      <c r="P79" s="40">
        <f>'Acum. em 4 trimestres'!H80/100</f>
        <v>5.5578445965196455E-3</v>
      </c>
      <c r="Q79" s="40">
        <f>'Acum. em 4 trimestres'!I80/100</f>
        <v>1.4909964695543509E-2</v>
      </c>
      <c r="R79" s="40">
        <f>'Acum. em 4 trimestres'!J80/100</f>
        <v>5.2619215252079021E-2</v>
      </c>
      <c r="S79" s="40">
        <f>'Acum. em 4 trimestres'!K80/100</f>
        <v>-5.6499039582511568E-3</v>
      </c>
      <c r="T79" s="40">
        <f>'Acum. em 4 trimestres'!L80/100</f>
        <v>7.3449079764305036E-3</v>
      </c>
      <c r="U79" s="40">
        <f>'Acum. em 4 trimestres'!M80/100</f>
        <v>1.8669029021920469E-2</v>
      </c>
      <c r="V79" s="40">
        <f>'Acum. em 4 trimestres'!N80/100</f>
        <v>9.7428610044847375E-4</v>
      </c>
      <c r="W79" s="40">
        <f>'Acum. em 4 trimestres'!O80/100</f>
        <v>9.8540343636472905E-3</v>
      </c>
      <c r="X79" s="40">
        <f>'Acum. em 4 trimestres'!P80/100</f>
        <v>4.6100366053050124E-3</v>
      </c>
      <c r="Y79" s="40">
        <f>'Acum. em 4 trimestres'!Q80/100</f>
        <v>7.5540682102381851E-3</v>
      </c>
      <c r="Z79" s="40">
        <f>'Acum. em 4 trimestres'!R80/100</f>
        <v>5.0395574468804494E-3</v>
      </c>
    </row>
    <row r="80" spans="1:26" x14ac:dyDescent="0.3">
      <c r="A80" t="s">
        <v>43</v>
      </c>
      <c r="B80" s="40">
        <f>'Acum. em 4 trimestres'!R81/100</f>
        <v>-7.2729814932331882E-3</v>
      </c>
      <c r="C80" s="40">
        <f>'Acum. em 4 trimestres'!S81/100</f>
        <v>1.2198578199061227E-2</v>
      </c>
      <c r="D80" s="40">
        <f>'Acum. em 4 trimestres'!T81/100</f>
        <v>2.3507540307752262E-3</v>
      </c>
      <c r="E80" s="40">
        <f>'Acum. em 4 trimestres'!U81/100</f>
        <v>-7.4331586678771155E-2</v>
      </c>
      <c r="F80" s="40">
        <f>'Acum. em 4 trimestres'!V81/100</f>
        <v>-1.1758361016711572E-2</v>
      </c>
      <c r="G80" s="40">
        <f>'Acum. em 4 trimestres'!W81/100</f>
        <v>-3.5080126371557663E-2</v>
      </c>
      <c r="I80" t="s">
        <v>43</v>
      </c>
      <c r="J80" s="40">
        <f>'Acum. em 4 trimestres'!B81/100</f>
        <v>2.9436957668247388E-2</v>
      </c>
      <c r="K80" s="40">
        <f>'Acum. em 4 trimestres'!C81/100</f>
        <v>0.10612158833673124</v>
      </c>
      <c r="L80" s="40">
        <f>'Acum. em 4 trimestres'!D81/100</f>
        <v>-6.2497339464078754E-2</v>
      </c>
      <c r="M80" s="40">
        <f>'Acum. em 4 trimestres'!E81/100</f>
        <v>-4.4412615005509866E-2</v>
      </c>
      <c r="N80" s="40">
        <f>'Acum. em 4 trimestres'!F81/100</f>
        <v>-6.4004772768458729E-2</v>
      </c>
      <c r="O80" s="40">
        <f>'Acum. em 4 trimestres'!G81/100</f>
        <v>-3.3801732467190426E-2</v>
      </c>
      <c r="P80" s="40">
        <f>'Acum. em 4 trimestres'!H81/100</f>
        <v>-1.4403843070833755E-2</v>
      </c>
      <c r="Q80" s="40">
        <f>'Acum. em 4 trimestres'!I81/100</f>
        <v>-2.23172197355892E-3</v>
      </c>
      <c r="R80" s="40">
        <f>'Acum. em 4 trimestres'!J81/100</f>
        <v>4.3367690472904563E-2</v>
      </c>
      <c r="S80" s="40">
        <f>'Acum. em 4 trimestres'!K81/100</f>
        <v>-1.1291409042488043E-2</v>
      </c>
      <c r="T80" s="40">
        <f>'Acum. em 4 trimestres'!L81/100</f>
        <v>3.0992918027168415E-3</v>
      </c>
      <c r="U80" s="40">
        <f>'Acum. em 4 trimestres'!M81/100</f>
        <v>4.6190069045153326E-3</v>
      </c>
      <c r="V80" s="40">
        <f>'Acum. em 4 trimestres'!N81/100</f>
        <v>1.5137905786231087E-3</v>
      </c>
      <c r="W80" s="40">
        <f>'Acum. em 4 trimestres'!O81/100</f>
        <v>9.9266471266235001E-5</v>
      </c>
      <c r="X80" s="40">
        <f>'Acum. em 4 trimestres'!P81/100</f>
        <v>-7.149918102316466E-3</v>
      </c>
      <c r="Y80" s="40">
        <f>'Acum. em 4 trimestres'!Q81/100</f>
        <v>-8.1390652845593214E-3</v>
      </c>
      <c r="Z80" s="40">
        <f>'Acum. em 4 trimestres'!R81/100</f>
        <v>-7.2729814932331882E-3</v>
      </c>
    </row>
    <row r="81" spans="1:26" x14ac:dyDescent="0.3">
      <c r="A81" t="s">
        <v>42</v>
      </c>
      <c r="B81" s="40">
        <f>'Acum. em 4 trimestres'!R82/100</f>
        <v>-1.298779006049311E-2</v>
      </c>
      <c r="C81" s="40">
        <f>'Acum. em 4 trimestres'!S82/100</f>
        <v>3.030012193954823E-3</v>
      </c>
      <c r="D81" s="40">
        <f>'Acum. em 4 trimestres'!T82/100</f>
        <v>-4.8250533394815776E-3</v>
      </c>
      <c r="E81" s="40">
        <f>'Acum. em 4 trimestres'!U82/100</f>
        <v>-8.8473969436622321E-2</v>
      </c>
      <c r="F81" s="40">
        <f>'Acum. em 4 trimestres'!V82/100</f>
        <v>1.3169232832784594E-2</v>
      </c>
      <c r="G81" s="40">
        <f>'Acum. em 4 trimestres'!W82/100</f>
        <v>-5.1759354684766112E-2</v>
      </c>
      <c r="I81" t="s">
        <v>42</v>
      </c>
      <c r="J81" s="40">
        <f>'Acum. em 4 trimestres'!B82/100</f>
        <v>4.1402306724950488E-2</v>
      </c>
      <c r="K81" s="40">
        <f>'Acum. em 4 trimestres'!C82/100</f>
        <v>0.10765996973803539</v>
      </c>
      <c r="L81" s="40">
        <f>'Acum. em 4 trimestres'!D82/100</f>
        <v>-5.9171443525980916E-2</v>
      </c>
      <c r="M81" s="40">
        <f>'Acum. em 4 trimestres'!E82/100</f>
        <v>-3.8037768241809489E-2</v>
      </c>
      <c r="N81" s="40">
        <f>'Acum. em 4 trimestres'!F82/100</f>
        <v>-8.3377890267086419E-2</v>
      </c>
      <c r="O81" s="40">
        <f>'Acum. em 4 trimestres'!G82/100</f>
        <v>-3.6755890793199186E-2</v>
      </c>
      <c r="P81" s="40">
        <f>'Acum. em 4 trimestres'!H82/100</f>
        <v>-2.4253250611084853E-2</v>
      </c>
      <c r="Q81" s="40">
        <f>'Acum. em 4 trimestres'!I82/100</f>
        <v>-5.1517830841699697E-3</v>
      </c>
      <c r="R81" s="40">
        <f>'Acum. em 4 trimestres'!J82/100</f>
        <v>2.7637832852880351E-2</v>
      </c>
      <c r="S81" s="40">
        <f>'Acum. em 4 trimestres'!K82/100</f>
        <v>-9.786002854653475E-3</v>
      </c>
      <c r="T81" s="40">
        <f>'Acum. em 4 trimestres'!L82/100</f>
        <v>6.9877915998106666E-4</v>
      </c>
      <c r="U81" s="40">
        <f>'Acum. em 4 trimestres'!M82/100</f>
        <v>-1.0505517092915917E-2</v>
      </c>
      <c r="V81" s="40">
        <f>'Acum. em 4 trimestres'!N82/100</f>
        <v>-4.2476736319874142E-4</v>
      </c>
      <c r="W81" s="40">
        <f>'Acum. em 4 trimestres'!O82/100</f>
        <v>-7.0359068809334735E-3</v>
      </c>
      <c r="X81" s="40">
        <f>'Acum. em 4 trimestres'!P82/100</f>
        <v>-1.2303783760680975E-2</v>
      </c>
      <c r="Y81" s="40">
        <f>'Acum. em 4 trimestres'!Q82/100</f>
        <v>-1.7450530992122348E-2</v>
      </c>
      <c r="Z81" s="40">
        <f>'Acum. em 4 trimestres'!R82/100</f>
        <v>-1.298779006049311E-2</v>
      </c>
    </row>
    <row r="82" spans="1:26" x14ac:dyDescent="0.3">
      <c r="A82" t="s">
        <v>41</v>
      </c>
      <c r="B82" s="40">
        <f>'Acum. em 4 trimestres'!R83/100</f>
        <v>-2.2164038000606845E-2</v>
      </c>
      <c r="C82" s="40">
        <f>'Acum. em 4 trimestres'!S83/100</f>
        <v>-9.5510848511179969E-3</v>
      </c>
      <c r="D82" s="40">
        <f>'Acum. em 4 trimestres'!T83/100</f>
        <v>-1.1875079330956995E-2</v>
      </c>
      <c r="E82" s="40">
        <f>'Acum. em 4 trimestres'!U83/100</f>
        <v>-0.10726270951426498</v>
      </c>
      <c r="F82" s="40">
        <f>'Acum. em 4 trimestres'!V83/100</f>
        <v>8.2404599784080546E-3</v>
      </c>
      <c r="G82" s="40">
        <f>'Acum. em 4 trimestres'!W83/100</f>
        <v>-0.10523305386073589</v>
      </c>
      <c r="I82" t="s">
        <v>41</v>
      </c>
      <c r="J82" s="40">
        <f>'Acum. em 4 trimestres'!B83/100</f>
        <v>3.8166221319689608E-2</v>
      </c>
      <c r="K82" s="40">
        <f>'Acum. em 4 trimestres'!C83/100</f>
        <v>9.2781247500561381E-2</v>
      </c>
      <c r="L82" s="40">
        <f>'Acum. em 4 trimestres'!D83/100</f>
        <v>-7.1681978595773743E-2</v>
      </c>
      <c r="M82" s="40">
        <f>'Acum. em 4 trimestres'!E83/100</f>
        <v>-1.6800161779014999E-2</v>
      </c>
      <c r="N82" s="40">
        <f>'Acum. em 4 trimestres'!F83/100</f>
        <v>-7.7853710643760454E-2</v>
      </c>
      <c r="O82" s="40">
        <f>'Acum. em 4 trimestres'!G83/100</f>
        <v>-4.2406317354096161E-2</v>
      </c>
      <c r="P82" s="40">
        <f>'Acum. em 4 trimestres'!H83/100</f>
        <v>-4.4164461662450465E-2</v>
      </c>
      <c r="Q82" s="40">
        <f>'Acum. em 4 trimestres'!I83/100</f>
        <v>-2.1321682331854608E-2</v>
      </c>
      <c r="R82" s="40">
        <f>'Acum. em 4 trimestres'!J83/100</f>
        <v>6.8299093442489855E-3</v>
      </c>
      <c r="S82" s="40">
        <f>'Acum. em 4 trimestres'!K83/100</f>
        <v>-8.5992490001703947E-3</v>
      </c>
      <c r="T82" s="40">
        <f>'Acum. em 4 trimestres'!L83/100</f>
        <v>-3.6846239169829875E-4</v>
      </c>
      <c r="U82" s="40">
        <f>'Acum. em 4 trimestres'!M83/100</f>
        <v>-2.6410570372171316E-2</v>
      </c>
      <c r="V82" s="40">
        <f>'Acum. em 4 trimestres'!N83/100</f>
        <v>8.6958049022101136E-4</v>
      </c>
      <c r="W82" s="40">
        <f>'Acum. em 4 trimestres'!O83/100</f>
        <v>-1.6573578232504937E-2</v>
      </c>
      <c r="X82" s="40">
        <f>'Acum. em 4 trimestres'!P83/100</f>
        <v>-2.0393059931994584E-2</v>
      </c>
      <c r="Y82" s="40">
        <f>'Acum. em 4 trimestres'!Q83/100</f>
        <v>-3.3417879451442589E-2</v>
      </c>
      <c r="Z82" s="40">
        <f>'Acum. em 4 trimestres'!R83/100</f>
        <v>-2.2164038000606845E-2</v>
      </c>
    </row>
    <row r="83" spans="1:26" x14ac:dyDescent="0.3">
      <c r="A83" t="s">
        <v>40</v>
      </c>
      <c r="B83" s="40">
        <f>'Acum. em 4 trimestres'!R84/100</f>
        <v>-3.5457633973564384E-2</v>
      </c>
      <c r="C83" s="40">
        <f>'Acum. em 4 trimestres'!S84/100</f>
        <v>-3.2164927315403102E-2</v>
      </c>
      <c r="D83" s="40">
        <f>'Acum. em 4 trimestres'!T84/100</f>
        <v>-1.436568201639643E-2</v>
      </c>
      <c r="E83" s="40">
        <f>'Acum. em 4 trimestres'!U84/100</f>
        <v>-0.13946500199158385</v>
      </c>
      <c r="F83" s="40">
        <f>'Acum. em 4 trimestres'!V84/100</f>
        <v>6.8195639504678329E-2</v>
      </c>
      <c r="G83" s="40">
        <f>'Acum. em 4 trimestres'!W84/100</f>
        <v>-0.14190636862280959</v>
      </c>
      <c r="I83" t="s">
        <v>40</v>
      </c>
      <c r="J83" s="40">
        <f>'Acum. em 4 trimestres'!B84/100</f>
        <v>3.3143314265342338E-2</v>
      </c>
      <c r="K83" s="40">
        <f>'Acum. em 4 trimestres'!C84/100</f>
        <v>5.6965210291825219E-2</v>
      </c>
      <c r="L83" s="40">
        <f>'Acum. em 4 trimestres'!D84/100</f>
        <v>-8.4842711956997441E-2</v>
      </c>
      <c r="M83" s="40">
        <f>'Acum. em 4 trimestres'!E84/100</f>
        <v>-3.9265757731927753E-3</v>
      </c>
      <c r="N83" s="40">
        <f>'Acum. em 4 trimestres'!F84/100</f>
        <v>-9.0045155051085471E-2</v>
      </c>
      <c r="O83" s="40">
        <f>'Acum. em 4 trimestres'!G84/100</f>
        <v>-5.7615033175630215E-2</v>
      </c>
      <c r="P83" s="40">
        <f>'Acum. em 4 trimestres'!H84/100</f>
        <v>-7.303543522301581E-2</v>
      </c>
      <c r="Q83" s="40">
        <f>'Acum. em 4 trimestres'!I84/100</f>
        <v>-4.324345637598026E-2</v>
      </c>
      <c r="R83" s="40">
        <f>'Acum. em 4 trimestres'!J84/100</f>
        <v>-9.4478379893330189E-3</v>
      </c>
      <c r="S83" s="40">
        <f>'Acum. em 4 trimestres'!K84/100</f>
        <v>-1.2081084479126036E-2</v>
      </c>
      <c r="T83" s="40">
        <f>'Acum. em 4 trimestres'!L84/100</f>
        <v>-3.8143004228778921E-3</v>
      </c>
      <c r="U83" s="40">
        <f>'Acum. em 4 trimestres'!M84/100</f>
        <v>-3.7201415423658735E-2</v>
      </c>
      <c r="V83" s="40">
        <f>'Acum. em 4 trimestres'!N84/100</f>
        <v>2.4228462225113212E-3</v>
      </c>
      <c r="W83" s="40">
        <f>'Acum. em 4 trimestres'!O84/100</f>
        <v>-2.733761531459844E-2</v>
      </c>
      <c r="X83" s="40">
        <f>'Acum. em 4 trimestres'!P84/100</f>
        <v>-3.150078009241708E-2</v>
      </c>
      <c r="Y83" s="40">
        <f>'Acum. em 4 trimestres'!Q84/100</f>
        <v>-5.9863387040680498E-2</v>
      </c>
      <c r="Z83" s="40">
        <f>'Acum. em 4 trimestres'!R84/100</f>
        <v>-3.5457633973564384E-2</v>
      </c>
    </row>
    <row r="84" spans="1:26" x14ac:dyDescent="0.3">
      <c r="A84" t="s">
        <v>39</v>
      </c>
      <c r="B84" s="40">
        <f>'Acum. em 4 trimestres'!R85/100</f>
        <v>-4.4140793919420836E-2</v>
      </c>
      <c r="C84" s="40">
        <f>'Acum. em 4 trimestres'!S85/100</f>
        <v>-4.4342365117670202E-2</v>
      </c>
      <c r="D84" s="40">
        <f>'Acum. em 4 trimestres'!T85/100</f>
        <v>-1.3797622008119514E-2</v>
      </c>
      <c r="E84" s="40">
        <f>'Acum. em 4 trimestres'!U85/100</f>
        <v>-0.16260032079699571</v>
      </c>
      <c r="F84" s="40">
        <f>'Acum. em 4 trimestres'!V85/100</f>
        <v>8.6197005948924113E-2</v>
      </c>
      <c r="G84" s="40">
        <f>'Acum. em 4 trimestres'!W85/100</f>
        <v>-0.18089701990368609</v>
      </c>
      <c r="I84" t="s">
        <v>39</v>
      </c>
      <c r="J84" s="40">
        <f>'Acum. em 4 trimestres'!B85/100</f>
        <v>-1.2340999850594891E-2</v>
      </c>
      <c r="K84" s="40">
        <f>'Acum. em 4 trimestres'!C85/100</f>
        <v>8.6047711707302188E-3</v>
      </c>
      <c r="L84" s="40">
        <f>'Acum. em 4 trimestres'!D85/100</f>
        <v>-9.2642103082416605E-2</v>
      </c>
      <c r="M84" s="40">
        <f>'Acum. em 4 trimestres'!E85/100</f>
        <v>2.5084725526656415E-2</v>
      </c>
      <c r="N84" s="40">
        <f>'Acum. em 4 trimestres'!F85/100</f>
        <v>-8.8768999858852352E-2</v>
      </c>
      <c r="O84" s="40">
        <f>'Acum. em 4 trimestres'!G85/100</f>
        <v>-6.5579938844213315E-2</v>
      </c>
      <c r="P84" s="40">
        <f>'Acum. em 4 trimestres'!H85/100</f>
        <v>-8.8411767789731588E-2</v>
      </c>
      <c r="Q84" s="40">
        <f>'Acum. em 4 trimestres'!I85/100</f>
        <v>-5.2297559062527865E-2</v>
      </c>
      <c r="R84" s="40">
        <f>'Acum. em 4 trimestres'!J85/100</f>
        <v>-2.6386494812711048E-2</v>
      </c>
      <c r="S84" s="40">
        <f>'Acum. em 4 trimestres'!K85/100</f>
        <v>-1.5936077970713947E-2</v>
      </c>
      <c r="T84" s="40">
        <f>'Acum. em 4 trimestres'!L85/100</f>
        <v>-3.6191114048120809E-3</v>
      </c>
      <c r="U84" s="40">
        <f>'Acum. em 4 trimestres'!M85/100</f>
        <v>-3.853543366625245E-2</v>
      </c>
      <c r="V84" s="40">
        <f>'Acum. em 4 trimestres'!N85/100</f>
        <v>2.2205056351018992E-3</v>
      </c>
      <c r="W84" s="40">
        <f>'Acum. em 4 trimestres'!O85/100</f>
        <v>-3.22487041925128E-2</v>
      </c>
      <c r="X84" s="40">
        <f>'Acum. em 4 trimestres'!P85/100</f>
        <v>-3.8993700241597207E-2</v>
      </c>
      <c r="Y84" s="40">
        <f>'Acum. em 4 trimestres'!Q85/100</f>
        <v>-7.5557097180096955E-2</v>
      </c>
      <c r="Z84" s="40">
        <f>'Acum. em 4 trimestres'!R85/100</f>
        <v>-4.4140793919420836E-2</v>
      </c>
    </row>
    <row r="85" spans="1:26" x14ac:dyDescent="0.3">
      <c r="A85" t="s">
        <v>38</v>
      </c>
      <c r="B85" s="40">
        <f>'Acum. em 4 trimestres'!R86/100</f>
        <v>-4.542335338834292E-2</v>
      </c>
      <c r="C85" s="40">
        <f>'Acum. em 4 trimestres'!S86/100</f>
        <v>-5.0018688487415301E-2</v>
      </c>
      <c r="D85" s="40">
        <f>'Acum. em 4 trimestres'!T86/100</f>
        <v>-8.413536757532647E-3</v>
      </c>
      <c r="E85" s="40">
        <f>'Acum. em 4 trimestres'!U86/100</f>
        <v>-0.16033343870759398</v>
      </c>
      <c r="F85" s="40">
        <f>'Acum. em 4 trimestres'!V86/100</f>
        <v>6.9297433070353964E-2</v>
      </c>
      <c r="G85" s="40">
        <f>'Acum. em 4 trimestres'!W86/100</f>
        <v>-0.18186499206299478</v>
      </c>
      <c r="I85" t="s">
        <v>38</v>
      </c>
      <c r="J85" s="40">
        <f>'Acum. em 4 trimestres'!B86/100</f>
        <v>-3.9005618802371189E-2</v>
      </c>
      <c r="K85" s="40">
        <f>'Acum. em 4 trimestres'!C86/100</f>
        <v>-2.1573569249760505E-2</v>
      </c>
      <c r="L85" s="40">
        <f>'Acum. em 4 trimestres'!D86/100</f>
        <v>-8.8508213627641497E-2</v>
      </c>
      <c r="M85" s="40">
        <f>'Acum. em 4 trimestres'!E86/100</f>
        <v>5.260673211172473E-2</v>
      </c>
      <c r="N85" s="40">
        <f>'Acum. em 4 trimestres'!F86/100</f>
        <v>-8.2332625908328239E-2</v>
      </c>
      <c r="O85" s="40">
        <f>'Acum. em 4 trimestres'!G86/100</f>
        <v>-6.3728156078458165E-2</v>
      </c>
      <c r="P85" s="40">
        <f>'Acum. em 4 trimestres'!H86/100</f>
        <v>-9.2473436731487654E-2</v>
      </c>
      <c r="Q85" s="40">
        <f>'Acum. em 4 trimestres'!I86/100</f>
        <v>-5.5049352189304956E-2</v>
      </c>
      <c r="R85" s="40">
        <f>'Acum. em 4 trimestres'!J86/100</f>
        <v>-2.9160211523658663E-2</v>
      </c>
      <c r="S85" s="40">
        <f>'Acum. em 4 trimestres'!K86/100</f>
        <v>-2.0894023272308049E-2</v>
      </c>
      <c r="T85" s="40">
        <f>'Acum. em 4 trimestres'!L86/100</f>
        <v>-1.6018566783594368E-3</v>
      </c>
      <c r="U85" s="40">
        <f>'Acum. em 4 trimestres'!M86/100</f>
        <v>-3.5985220838873455E-2</v>
      </c>
      <c r="V85" s="40">
        <f>'Acum. em 4 trimestres'!N86/100</f>
        <v>4.9063237976085805E-3</v>
      </c>
      <c r="W85" s="40">
        <f>'Acum. em 4 trimestres'!O86/100</f>
        <v>-3.2138670652264278E-2</v>
      </c>
      <c r="X85" s="40">
        <f>'Acum. em 4 trimestres'!P86/100</f>
        <v>-3.9760545844827466E-2</v>
      </c>
      <c r="Y85" s="40">
        <f>'Acum. em 4 trimestres'!Q86/100</f>
        <v>-7.9737456451349331E-2</v>
      </c>
      <c r="Z85" s="40">
        <f>'Acum. em 4 trimestres'!R86/100</f>
        <v>-4.542335338834292E-2</v>
      </c>
    </row>
    <row r="86" spans="1:26" x14ac:dyDescent="0.3">
      <c r="A86" t="s">
        <v>37</v>
      </c>
      <c r="B86" s="40">
        <f>'Acum. em 4 trimestres'!R87/100</f>
        <v>-4.0975668957215043E-2</v>
      </c>
      <c r="C86" s="40">
        <f>'Acum. em 4 trimestres'!S87/100</f>
        <v>-4.7565210758919507E-2</v>
      </c>
      <c r="D86" s="40">
        <f>'Acum. em 4 trimestres'!T87/100</f>
        <v>-4.0164786422900445E-3</v>
      </c>
      <c r="E86" s="40">
        <f>'Acum. em 4 trimestres'!U87/100</f>
        <v>-0.15057334669135414</v>
      </c>
      <c r="F86" s="40">
        <f>'Acum. em 4 trimestres'!V87/100</f>
        <v>6.0484763646370121E-2</v>
      </c>
      <c r="G86" s="40">
        <f>'Acum. em 4 trimestres'!W87/100</f>
        <v>-0.15070599634546478</v>
      </c>
      <c r="I86" t="s">
        <v>37</v>
      </c>
      <c r="J86" s="40">
        <f>'Acum. em 4 trimestres'!B87/100</f>
        <v>-4.905110623482889E-2</v>
      </c>
      <c r="K86" s="40">
        <f>'Acum. em 4 trimestres'!C87/100</f>
        <v>-3.2415172355840127E-2</v>
      </c>
      <c r="L86" s="40">
        <f>'Acum. em 4 trimestres'!D87/100</f>
        <v>-7.0309352026141636E-2</v>
      </c>
      <c r="M86" s="40">
        <f>'Acum. em 4 trimestres'!E87/100</f>
        <v>5.98182582264144E-2</v>
      </c>
      <c r="N86" s="40">
        <f>'Acum. em 4 trimestres'!F87/100</f>
        <v>-9.0504947780636127E-2</v>
      </c>
      <c r="O86" s="40">
        <f>'Acum. em 4 trimestres'!G87/100</f>
        <v>-5.7983271226627053E-2</v>
      </c>
      <c r="P86" s="40">
        <f>'Acum. em 4 trimestres'!H87/100</f>
        <v>-8.4511943153696922E-2</v>
      </c>
      <c r="Q86" s="40">
        <f>'Acum. em 4 trimestres'!I87/100</f>
        <v>-5.8174073481832123E-2</v>
      </c>
      <c r="R86" s="40">
        <f>'Acum. em 4 trimestres'!J87/100</f>
        <v>-2.3846632186206862E-2</v>
      </c>
      <c r="S86" s="40">
        <f>'Acum. em 4 trimestres'!K87/100</f>
        <v>-2.7532773889325846E-2</v>
      </c>
      <c r="T86" s="40">
        <f>'Acum. em 4 trimestres'!L87/100</f>
        <v>-9.6091069647985528E-4</v>
      </c>
      <c r="U86" s="40">
        <f>'Acum. em 4 trimestres'!M87/100</f>
        <v>-2.310006819314403E-2</v>
      </c>
      <c r="V86" s="40">
        <f>'Acum. em 4 trimestres'!N87/100</f>
        <v>5.0259752207884034E-3</v>
      </c>
      <c r="W86" s="40">
        <f>'Acum. em 4 trimestres'!O87/100</f>
        <v>-2.7736025205818748E-2</v>
      </c>
      <c r="X86" s="40">
        <f>'Acum. em 4 trimestres'!P87/100</f>
        <v>-3.5711226282742037E-2</v>
      </c>
      <c r="Y86" s="40">
        <f>'Acum. em 4 trimestres'!Q87/100</f>
        <v>-7.2794918493467642E-2</v>
      </c>
      <c r="Z86" s="40">
        <f>'Acum. em 4 trimestres'!R87/100</f>
        <v>-4.0975668957215043E-2</v>
      </c>
    </row>
    <row r="87" spans="1:26" x14ac:dyDescent="0.3">
      <c r="A87" t="s">
        <v>36</v>
      </c>
      <c r="B87" s="40">
        <f>'Acum. em 4 trimestres'!R88/100</f>
        <v>-3.2759168900599711E-2</v>
      </c>
      <c r="C87" s="40">
        <f>'Acum. em 4 trimestres'!S88/100</f>
        <v>-3.8371993035561491E-2</v>
      </c>
      <c r="D87" s="40">
        <f>'Acum. em 4 trimestres'!T88/100</f>
        <v>2.1100107313571925E-3</v>
      </c>
      <c r="E87" s="40">
        <f>'Acum. em 4 trimestres'!U88/100</f>
        <v>-0.12129826475450267</v>
      </c>
      <c r="F87" s="40">
        <f>'Acum. em 4 trimestres'!V88/100</f>
        <v>8.6312555398690982E-3</v>
      </c>
      <c r="G87" s="40">
        <f>'Acum. em 4 trimestres'!W88/100</f>
        <v>-0.10342932810593919</v>
      </c>
      <c r="I87" t="s">
        <v>36</v>
      </c>
      <c r="J87" s="40">
        <f>'Acum. em 4 trimestres'!B88/100</f>
        <v>-5.2242177265680034E-2</v>
      </c>
      <c r="K87" s="40">
        <f>'Acum. em 4 trimestres'!C88/100</f>
        <v>-1.2196112440142626E-2</v>
      </c>
      <c r="L87" s="40">
        <f>'Acum. em 4 trimestres'!D88/100</f>
        <v>-4.7670228987530594E-2</v>
      </c>
      <c r="M87" s="40">
        <f>'Acum. em 4 trimestres'!E88/100</f>
        <v>6.4716722208119748E-2</v>
      </c>
      <c r="N87" s="40">
        <f>'Acum. em 4 trimestres'!F88/100</f>
        <v>-9.9841901113335685E-2</v>
      </c>
      <c r="O87" s="40">
        <f>'Acum. em 4 trimestres'!G88/100</f>
        <v>-4.5662985551012669E-2</v>
      </c>
      <c r="P87" s="40">
        <f>'Acum. em 4 trimestres'!H88/100</f>
        <v>-6.6258523502649491E-2</v>
      </c>
      <c r="Q87" s="40">
        <f>'Acum. em 4 trimestres'!I88/100</f>
        <v>-5.5845474632883259E-2</v>
      </c>
      <c r="R87" s="40">
        <f>'Acum. em 4 trimestres'!J88/100</f>
        <v>-2.0334765077296257E-2</v>
      </c>
      <c r="S87" s="40">
        <f>'Acum. em 4 trimestres'!K88/100</f>
        <v>-3.4160470550287925E-2</v>
      </c>
      <c r="T87" s="40">
        <f>'Acum. em 4 trimestres'!L88/100</f>
        <v>1.6777446536391238E-3</v>
      </c>
      <c r="U87" s="40">
        <f>'Acum. em 4 trimestres'!M88/100</f>
        <v>-1.3322374328989417E-2</v>
      </c>
      <c r="V87" s="40">
        <f>'Acum. em 4 trimestres'!N88/100</f>
        <v>2.5734346468502256E-3</v>
      </c>
      <c r="W87" s="40">
        <f>'Acum. em 4 trimestres'!O88/100</f>
        <v>-2.2213436331531389E-2</v>
      </c>
      <c r="X87" s="40">
        <f>'Acum. em 4 trimestres'!P88/100</f>
        <v>-2.9001468385737028E-2</v>
      </c>
      <c r="Y87" s="40">
        <f>'Acum. em 4 trimestres'!Q88/100</f>
        <v>-5.5817401883493926E-2</v>
      </c>
      <c r="Z87" s="40">
        <f>'Acum. em 4 trimestres'!R88/100</f>
        <v>-3.2759168900599711E-2</v>
      </c>
    </row>
    <row r="88" spans="1:26" x14ac:dyDescent="0.3">
      <c r="A88" t="s">
        <v>35</v>
      </c>
      <c r="B88" s="40">
        <f>'Acum. em 4 trimestres'!R89/100</f>
        <v>-1.935909792097068E-2</v>
      </c>
      <c r="C88" s="40">
        <f>'Acum. em 4 trimestres'!S89/100</f>
        <v>-2.5930095838223921E-2</v>
      </c>
      <c r="D88" s="40">
        <f>'Acum. em 4 trimestres'!T89/100</f>
        <v>-1.3919066901816324E-3</v>
      </c>
      <c r="E88" s="40">
        <f>'Acum. em 4 trimestres'!U89/100</f>
        <v>-8.6911726016996371E-2</v>
      </c>
      <c r="F88" s="40">
        <f>'Acum. em 4 trimestres'!V89/100</f>
        <v>-1.3457811395767849E-2</v>
      </c>
      <c r="G88" s="40">
        <f>'Acum. em 4 trimestres'!W89/100</f>
        <v>-2.346663692623252E-2</v>
      </c>
      <c r="I88" t="s">
        <v>35</v>
      </c>
      <c r="J88" s="40">
        <f>'Acum. em 4 trimestres'!B89/100</f>
        <v>3.042737117186789E-2</v>
      </c>
      <c r="K88" s="40">
        <f>'Acum. em 4 trimestres'!C89/100</f>
        <v>2.6906193721718097E-2</v>
      </c>
      <c r="L88" s="40">
        <f>'Acum. em 4 trimestres'!D89/100</f>
        <v>-2.4613771460919143E-2</v>
      </c>
      <c r="M88" s="40">
        <f>'Acum. em 4 trimestres'!E89/100</f>
        <v>5.9157727798397897E-2</v>
      </c>
      <c r="N88" s="40">
        <f>'Acum. em 4 trimestres'!F89/100</f>
        <v>-0.10659985673807636</v>
      </c>
      <c r="O88" s="40">
        <f>'Acum. em 4 trimestres'!G89/100</f>
        <v>-3.2195221906395788E-2</v>
      </c>
      <c r="P88" s="40">
        <f>'Acum. em 4 trimestres'!H89/100</f>
        <v>-4.5293031194500122E-2</v>
      </c>
      <c r="Q88" s="40">
        <f>'Acum. em 4 trimestres'!I89/100</f>
        <v>-4.5068764765567086E-2</v>
      </c>
      <c r="R88" s="40">
        <f>'Acum. em 4 trimestres'!J89/100</f>
        <v>-7.6986958548879159E-3</v>
      </c>
      <c r="S88" s="40">
        <f>'Acum. em 4 trimestres'!K89/100</f>
        <v>-3.838017661884896E-2</v>
      </c>
      <c r="T88" s="40">
        <f>'Acum. em 4 trimestres'!L89/100</f>
        <v>7.2821514992327252E-4</v>
      </c>
      <c r="U88" s="40">
        <f>'Acum. em 4 trimestres'!M89/100</f>
        <v>-1.0532741500316689E-2</v>
      </c>
      <c r="V88" s="40">
        <f>'Acum. em 4 trimestres'!N89/100</f>
        <v>8.7782991546125899E-4</v>
      </c>
      <c r="W88" s="40">
        <f>'Acum. em 4 trimestres'!O89/100</f>
        <v>-1.7304873445590063E-2</v>
      </c>
      <c r="X88" s="40">
        <f>'Acum. em 4 trimestres'!P89/100</f>
        <v>-1.7113869364609458E-2</v>
      </c>
      <c r="Y88" s="40">
        <f>'Acum. em 4 trimestres'!Q89/100</f>
        <v>-3.3282848606524529E-2</v>
      </c>
      <c r="Z88" s="40">
        <f>'Acum. em 4 trimestres'!R89/100</f>
        <v>-1.935909792097068E-2</v>
      </c>
    </row>
    <row r="89" spans="1:26" x14ac:dyDescent="0.3">
      <c r="A89" t="s">
        <v>34</v>
      </c>
      <c r="B89" s="40">
        <f>'Acum. em 4 trimestres'!R90/100</f>
        <v>-9.3367261953016811E-3</v>
      </c>
      <c r="C89" s="40">
        <f>'Acum. em 4 trimestres'!S90/100</f>
        <v>-1.1098582085987907E-2</v>
      </c>
      <c r="D89" s="40">
        <f>'Acum. em 4 trimestres'!T90/100</f>
        <v>-5.0574231504566525E-3</v>
      </c>
      <c r="E89" s="40">
        <f>'Acum. em 4 trimestres'!U90/100</f>
        <v>-7.8839008291400448E-2</v>
      </c>
      <c r="F89" s="40">
        <f>'Acum. em 4 trimestres'!V90/100</f>
        <v>-1.4667934530854687E-2</v>
      </c>
      <c r="G89" s="40">
        <f>'Acum. em 4 trimestres'!W90/100</f>
        <v>2.4671179377639962E-3</v>
      </c>
      <c r="I89" t="s">
        <v>34</v>
      </c>
      <c r="J89" s="40">
        <f>'Acum. em 4 trimestres'!B90/100</f>
        <v>9.0575683322040343E-2</v>
      </c>
      <c r="K89" s="40">
        <f>'Acum. em 4 trimestres'!C90/100</f>
        <v>5.4621800716949442E-2</v>
      </c>
      <c r="L89" s="40">
        <f>'Acum. em 4 trimestres'!D90/100</f>
        <v>-1.3063729236005406E-2</v>
      </c>
      <c r="M89" s="40">
        <f>'Acum. em 4 trimestres'!E90/100</f>
        <v>3.1711532920514207E-2</v>
      </c>
      <c r="N89" s="40">
        <f>'Acum. em 4 trimestres'!F90/100</f>
        <v>-0.11462575414958298</v>
      </c>
      <c r="O89" s="40">
        <f>'Acum. em 4 trimestres'!G90/100</f>
        <v>-2.8141248544509501E-2</v>
      </c>
      <c r="P89" s="40">
        <f>'Acum. em 4 trimestres'!H90/100</f>
        <v>-2.4596529728274308E-2</v>
      </c>
      <c r="Q89" s="40">
        <f>'Acum. em 4 trimestres'!I90/100</f>
        <v>-3.6145930131334492E-2</v>
      </c>
      <c r="R89" s="40">
        <f>'Acum. em 4 trimestres'!J90/100</f>
        <v>-2.0571901849770757E-3</v>
      </c>
      <c r="S89" s="40">
        <f>'Acum. em 4 trimestres'!K90/100</f>
        <v>-3.4450908669077407E-2</v>
      </c>
      <c r="T89" s="40">
        <f>'Acum. em 4 trimestres'!L90/100</f>
        <v>2.3379025880596593E-3</v>
      </c>
      <c r="U89" s="40">
        <f>'Acum. em 4 trimestres'!M90/100</f>
        <v>-4.2362507585531617E-3</v>
      </c>
      <c r="V89" s="40">
        <f>'Acum. em 4 trimestres'!N90/100</f>
        <v>-1.7411595525526069E-3</v>
      </c>
      <c r="W89" s="40">
        <f>'Acum. em 4 trimestres'!O90/100</f>
        <v>-1.1270030456215219E-2</v>
      </c>
      <c r="X89" s="40">
        <f>'Acum. em 4 trimestres'!P90/100</f>
        <v>-8.1583748848945703E-3</v>
      </c>
      <c r="Y89" s="40">
        <f>'Acum. em 4 trimestres'!Q90/100</f>
        <v>-1.6778112820640234E-2</v>
      </c>
      <c r="Z89" s="40">
        <f>'Acum. em 4 trimestres'!R90/100</f>
        <v>-9.3367261953016811E-3</v>
      </c>
    </row>
    <row r="90" spans="1:26" x14ac:dyDescent="0.3">
      <c r="A90" t="s">
        <v>33</v>
      </c>
      <c r="B90" s="40">
        <f>'Acum. em 4 trimestres'!R91/100</f>
        <v>1.0729636998203507E-3</v>
      </c>
      <c r="C90" s="40">
        <f>'Acum. em 4 trimestres'!S91/100</f>
        <v>3.8773187191183389E-3</v>
      </c>
      <c r="D90" s="40">
        <f>'Acum. em 4 trimestres'!T91/100</f>
        <v>-6.8991179989391638E-3</v>
      </c>
      <c r="E90" s="40">
        <f>'Acum. em 4 trimestres'!U91/100</f>
        <v>-5.4084368083937469E-2</v>
      </c>
      <c r="F90" s="40">
        <f>'Acum. em 4 trimestres'!V91/100</f>
        <v>6.6934723265463791E-3</v>
      </c>
      <c r="G90" s="40">
        <f>'Acum. em 4 trimestres'!W91/100</f>
        <v>4.0898804634210029E-2</v>
      </c>
      <c r="I90" t="s">
        <v>33</v>
      </c>
      <c r="J90" s="40">
        <f>'Acum. em 4 trimestres'!B91/100</f>
        <v>0.12769662895616096</v>
      </c>
      <c r="K90" s="40">
        <f>'Acum. em 4 trimestres'!C91/100</f>
        <v>6.1060141601714246E-2</v>
      </c>
      <c r="L90" s="40">
        <f>'Acum. em 4 trimestres'!D91/100</f>
        <v>1.8155236408374797E-3</v>
      </c>
      <c r="M90" s="40">
        <f>'Acum. em 4 trimestres'!E91/100</f>
        <v>1.7644349439638995E-2</v>
      </c>
      <c r="N90" s="40">
        <f>'Acum. em 4 trimestres'!F91/100</f>
        <v>-0.11388418378987651</v>
      </c>
      <c r="O90" s="40">
        <f>'Acum. em 4 trimestres'!G91/100</f>
        <v>-2.0138629331262425E-2</v>
      </c>
      <c r="P90" s="40">
        <f>'Acum. em 4 trimestres'!H91/100</f>
        <v>-2.3470182347107293E-4</v>
      </c>
      <c r="Q90" s="40">
        <f>'Acum. em 4 trimestres'!I91/100</f>
        <v>-1.5048666493731155E-2</v>
      </c>
      <c r="R90" s="40">
        <f>'Acum. em 4 trimestres'!J91/100</f>
        <v>-3.1044662365781184E-3</v>
      </c>
      <c r="S90" s="40">
        <f>'Acum. em 4 trimestres'!K91/100</f>
        <v>-2.5639550129688549E-2</v>
      </c>
      <c r="T90" s="40">
        <f>'Acum. em 4 trimestres'!L91/100</f>
        <v>8.2295806331655896E-3</v>
      </c>
      <c r="U90" s="40">
        <f>'Acum. em 4 trimestres'!M91/100</f>
        <v>-7.5117560802551164E-4</v>
      </c>
      <c r="V90" s="40">
        <f>'Acum. em 4 trimestres'!N91/100</f>
        <v>-2.6128943390905102E-3</v>
      </c>
      <c r="W90" s="40">
        <f>'Acum. em 4 trimestres'!O91/100</f>
        <v>-3.4496124699554542E-3</v>
      </c>
      <c r="X90" s="40">
        <f>'Acum. em 4 trimestres'!P91/100</f>
        <v>1.180588180934139E-3</v>
      </c>
      <c r="Y90" s="40">
        <f>'Acum. em 4 trimestres'!Q91/100</f>
        <v>2.7775618281022929E-4</v>
      </c>
      <c r="Z90" s="40">
        <f>'Acum. em 4 trimestres'!R91/100</f>
        <v>1.0729636998203507E-3</v>
      </c>
    </row>
    <row r="91" spans="1:26" x14ac:dyDescent="0.3">
      <c r="A91" t="s">
        <v>32</v>
      </c>
      <c r="B91" s="40">
        <f>'Acum. em 4 trimestres'!R92/100</f>
        <v>1.3228690438595869E-2</v>
      </c>
      <c r="C91" s="40">
        <f>'Acum. em 4 trimestres'!S92/100</f>
        <v>1.9779619981793228E-2</v>
      </c>
      <c r="D91" s="40">
        <f>'Acum. em 4 trimestres'!T92/100</f>
        <v>-6.706870892214889E-3</v>
      </c>
      <c r="E91" s="40">
        <f>'Acum. em 4 trimestres'!U92/100</f>
        <v>-2.5573555697032013E-2</v>
      </c>
      <c r="F91" s="40">
        <f>'Acum. em 4 trimestres'!V92/100</f>
        <v>4.9087933888077862E-2</v>
      </c>
      <c r="G91" s="40">
        <f>'Acum. em 4 trimestres'!W92/100</f>
        <v>6.7169407176642659E-2</v>
      </c>
      <c r="I91" t="s">
        <v>32</v>
      </c>
      <c r="J91" s="40">
        <f>'Acum. em 4 trimestres'!B92/100</f>
        <v>0.14152386194123179</v>
      </c>
      <c r="K91" s="40">
        <f>'Acum. em 4 trimestres'!C92/100</f>
        <v>4.9230768848427475E-2</v>
      </c>
      <c r="L91" s="40">
        <f>'Acum. em 4 trimestres'!D92/100</f>
        <v>2.3095418899853559E-2</v>
      </c>
      <c r="M91" s="40">
        <f>'Acum. em 4 trimestres'!E92/100</f>
        <v>9.233230827307537E-3</v>
      </c>
      <c r="N91" s="40">
        <f>'Acum. em 4 trimestres'!F92/100</f>
        <v>-9.2457128983695402E-2</v>
      </c>
      <c r="O91" s="40">
        <f>'Acum. em 4 trimestres'!G92/100</f>
        <v>-5.0072999112714678E-3</v>
      </c>
      <c r="P91" s="40">
        <f>'Acum. em 4 trimestres'!H92/100</f>
        <v>2.3137701533961774E-2</v>
      </c>
      <c r="Q91" s="40">
        <f>'Acum. em 4 trimestres'!I92/100</f>
        <v>9.7508673828179404E-3</v>
      </c>
      <c r="R91" s="40">
        <f>'Acum. em 4 trimestres'!J92/100</f>
        <v>1.3969725620796458E-2</v>
      </c>
      <c r="S91" s="40">
        <f>'Acum. em 4 trimestres'!K92/100</f>
        <v>-1.1463297613191314E-2</v>
      </c>
      <c r="T91" s="40">
        <f>'Acum. em 4 trimestres'!L92/100</f>
        <v>1.327499132627552E-2</v>
      </c>
      <c r="U91" s="40">
        <f>'Acum. em 4 trimestres'!M92/100</f>
        <v>6.7914933909534181E-3</v>
      </c>
      <c r="V91" s="40">
        <f>'Acum. em 4 trimestres'!N92/100</f>
        <v>8.2105850554348159E-4</v>
      </c>
      <c r="W91" s="40">
        <f>'Acum. em 4 trimestres'!O92/100</f>
        <v>7.6566323478906018E-3</v>
      </c>
      <c r="X91" s="40">
        <f>'Acum. em 4 trimestres'!P92/100</f>
        <v>1.2542109244613853E-2</v>
      </c>
      <c r="Y91" s="40">
        <f>'Acum. em 4 trimestres'!Q92/100</f>
        <v>1.7609057215567159E-2</v>
      </c>
      <c r="Z91" s="40">
        <f>'Acum. em 4 trimestres'!R92/100</f>
        <v>1.3228690438595869E-2</v>
      </c>
    </row>
    <row r="92" spans="1:26" x14ac:dyDescent="0.3">
      <c r="A92" t="s">
        <v>31</v>
      </c>
      <c r="B92" s="40">
        <f>'Acum. em 4 trimestres'!R93/100</f>
        <v>1.7249591005323639E-2</v>
      </c>
      <c r="C92" s="40">
        <f>'Acum. em 4 trimestres'!S93/100</f>
        <v>3.0200482189427724E-2</v>
      </c>
      <c r="D92" s="40">
        <f>'Acum. em 4 trimestres'!T93/100</f>
        <v>-4.7062648310014499E-4</v>
      </c>
      <c r="E92" s="40">
        <f>'Acum. em 4 trimestres'!U93/100</f>
        <v>-4.6097395801705243E-3</v>
      </c>
      <c r="F92" s="40">
        <f>'Acum. em 4 trimestres'!V93/100</f>
        <v>5.7475012513390711E-2</v>
      </c>
      <c r="G92" s="40">
        <f>'Acum. em 4 trimestres'!W93/100</f>
        <v>5.8352331776057476E-2</v>
      </c>
      <c r="I92" t="s">
        <v>31</v>
      </c>
      <c r="J92" s="40">
        <f>'Acum. em 4 trimestres'!B93/100</f>
        <v>6.6303318924282317E-2</v>
      </c>
      <c r="K92" s="40">
        <f>'Acum. em 4 trimestres'!C93/100</f>
        <v>2.5179837974396824E-2</v>
      </c>
      <c r="L92" s="40">
        <f>'Acum. em 4 trimestres'!D93/100</f>
        <v>3.2368306250650347E-2</v>
      </c>
      <c r="M92" s="40">
        <f>'Acum. em 4 trimestres'!E93/100</f>
        <v>3.4151719749009324E-3</v>
      </c>
      <c r="N92" s="40">
        <f>'Acum. em 4 trimestres'!F93/100</f>
        <v>-7.600371022746466E-2</v>
      </c>
      <c r="O92" s="40">
        <f>'Acum. em 4 trimestres'!G93/100</f>
        <v>2.8067360817380926E-3</v>
      </c>
      <c r="P92" s="40">
        <f>'Acum. em 4 trimestres'!H93/100</f>
        <v>4.2229734047171341E-2</v>
      </c>
      <c r="Q92" s="40">
        <f>'Acum. em 4 trimestres'!I93/100</f>
        <v>2.0109744231048721E-2</v>
      </c>
      <c r="R92" s="40">
        <f>'Acum. em 4 trimestres'!J93/100</f>
        <v>1.0264724505019363E-2</v>
      </c>
      <c r="S92" s="40">
        <f>'Acum. em 4 trimestres'!K93/100</f>
        <v>8.821356830517324E-4</v>
      </c>
      <c r="T92" s="40">
        <f>'Acum. em 4 trimestres'!L93/100</f>
        <v>2.1649675179993721E-2</v>
      </c>
      <c r="U92" s="40">
        <f>'Acum. em 4 trimestres'!M93/100</f>
        <v>1.8592050682793682E-2</v>
      </c>
      <c r="V92" s="40">
        <f>'Acum. em 4 trimestres'!N93/100</f>
        <v>3.5174103984747518E-3</v>
      </c>
      <c r="W92" s="40">
        <f>'Acum. em 4 trimestres'!O93/100</f>
        <v>1.7337714325294851E-2</v>
      </c>
      <c r="X92" s="40">
        <f>'Acum. em 4 trimestres'!P93/100</f>
        <v>1.6075280341839138E-2</v>
      </c>
      <c r="Y92" s="40">
        <f>'Acum. em 4 trimestres'!Q93/100</f>
        <v>2.4810566756845231E-2</v>
      </c>
      <c r="Z92" s="40">
        <f>'Acum. em 4 trimestres'!R93/100</f>
        <v>1.7249591005323639E-2</v>
      </c>
    </row>
    <row r="93" spans="1:26" x14ac:dyDescent="0.3">
      <c r="A93" t="s">
        <v>30</v>
      </c>
      <c r="B93" s="40">
        <f>'Acum. em 4 trimestres'!R94/100</f>
        <v>1.9320579861197285E-2</v>
      </c>
      <c r="C93" s="40">
        <f>'Acum. em 4 trimestres'!S94/100</f>
        <v>3.1663235205901641E-2</v>
      </c>
      <c r="D93" s="40">
        <f>'Acum. em 4 trimestres'!T94/100</f>
        <v>4.9964388664611725E-3</v>
      </c>
      <c r="E93" s="40">
        <f>'Acum. em 4 trimestres'!U94/100</f>
        <v>2.5220497739005143E-2</v>
      </c>
      <c r="F93" s="40">
        <f>'Acum. em 4 trimestres'!V94/100</f>
        <v>4.4924750278138692E-2</v>
      </c>
      <c r="G93" s="40">
        <f>'Acum. em 4 trimestres'!W94/100</f>
        <v>7.5448773948145309E-2</v>
      </c>
      <c r="I93" t="s">
        <v>30</v>
      </c>
      <c r="J93" s="40">
        <f>'Acum. em 4 trimestres'!B94/100</f>
        <v>2.5357009112927598E-2</v>
      </c>
      <c r="K93" s="40">
        <f>'Acum. em 4 trimestres'!C94/100</f>
        <v>1.1574924295576272E-2</v>
      </c>
      <c r="L93" s="40">
        <f>'Acum. em 4 trimestres'!D94/100</f>
        <v>3.6782269575601712E-2</v>
      </c>
      <c r="M93" s="40">
        <f>'Acum. em 4 trimestres'!E94/100</f>
        <v>1.5277727684172904E-2</v>
      </c>
      <c r="N93" s="40">
        <f>'Acum. em 4 trimestres'!F94/100</f>
        <v>-5.4923112190879531E-2</v>
      </c>
      <c r="O93" s="40">
        <f>'Acum. em 4 trimestres'!G94/100</f>
        <v>1.1464739202031726E-2</v>
      </c>
      <c r="P93" s="40">
        <f>'Acum. em 4 trimestres'!H94/100</f>
        <v>4.5336548170897384E-2</v>
      </c>
      <c r="Q93" s="40">
        <f>'Acum. em 4 trimestres'!I94/100</f>
        <v>2.4362236092803968E-2</v>
      </c>
      <c r="R93" s="40">
        <f>'Acum. em 4 trimestres'!J94/100</f>
        <v>1.5569202904397006E-2</v>
      </c>
      <c r="S93" s="40">
        <f>'Acum. em 4 trimestres'!K94/100</f>
        <v>8.0145464463436955E-3</v>
      </c>
      <c r="T93" s="40">
        <f>'Acum. em 4 trimestres'!L94/100</f>
        <v>2.7147839121263173E-2</v>
      </c>
      <c r="U93" s="40">
        <f>'Acum. em 4 trimestres'!M94/100</f>
        <v>2.4839223105982189E-2</v>
      </c>
      <c r="V93" s="40">
        <f>'Acum. em 4 trimestres'!N94/100</f>
        <v>4.6369382069426646E-3</v>
      </c>
      <c r="W93" s="40">
        <f>'Acum. em 4 trimestres'!O94/100</f>
        <v>2.1671953861267301E-2</v>
      </c>
      <c r="X93" s="40">
        <f>'Acum. em 4 trimestres'!P94/100</f>
        <v>1.8052839213730243E-2</v>
      </c>
      <c r="Y93" s="40">
        <f>'Acum. em 4 trimestres'!Q94/100</f>
        <v>2.7610139501247577E-2</v>
      </c>
      <c r="Z93" s="40">
        <f>'Acum. em 4 trimestres'!R94/100</f>
        <v>1.9320579861197285E-2</v>
      </c>
    </row>
    <row r="94" spans="1:26" x14ac:dyDescent="0.3">
      <c r="A94" t="s">
        <v>29</v>
      </c>
      <c r="B94" s="40">
        <f>'Acum. em 4 trimestres'!R95/100</f>
        <v>2.0372581758965502E-2</v>
      </c>
      <c r="C94" s="40">
        <f>'Acum. em 4 trimestres'!S95/100</f>
        <v>2.868003837680333E-2</v>
      </c>
      <c r="D94" s="40">
        <f>'Acum. em 4 trimestres'!T95/100</f>
        <v>1.0941494115598749E-2</v>
      </c>
      <c r="E94" s="40">
        <f>'Acum. em 4 trimestres'!U95/100</f>
        <v>5.1751961792958934E-2</v>
      </c>
      <c r="F94" s="40">
        <f>'Acum. em 4 trimestres'!V95/100</f>
        <v>3.2092094603428434E-2</v>
      </c>
      <c r="G94" s="40">
        <f>'Acum. em 4 trimestres'!W95/100</f>
        <v>9.0505768438217782E-2</v>
      </c>
      <c r="I94" t="s">
        <v>29</v>
      </c>
      <c r="J94" s="40">
        <f>'Acum. em 4 trimestres'!B95/100</f>
        <v>1.3873121193223703E-2</v>
      </c>
      <c r="K94" s="40">
        <f>'Acum. em 4 trimestres'!C95/100</f>
        <v>4.283855753496546E-3</v>
      </c>
      <c r="L94" s="40">
        <f>'Acum. em 4 trimestres'!D95/100</f>
        <v>3.3374485139654908E-2</v>
      </c>
      <c r="M94" s="40">
        <f>'Acum. em 4 trimestres'!E95/100</f>
        <v>2.1187025376989022E-2</v>
      </c>
      <c r="N94" s="40">
        <f>'Acum. em 4 trimestres'!F95/100</f>
        <v>-3.2496756139966831E-2</v>
      </c>
      <c r="O94" s="40">
        <f>'Acum. em 4 trimestres'!G95/100</f>
        <v>1.5098113588247752E-2</v>
      </c>
      <c r="P94" s="40">
        <f>'Acum. em 4 trimestres'!H95/100</f>
        <v>3.8532835000436139E-2</v>
      </c>
      <c r="Q94" s="40">
        <f>'Acum. em 4 trimestres'!I95/100</f>
        <v>2.638054272239998E-2</v>
      </c>
      <c r="R94" s="40">
        <f>'Acum. em 4 trimestres'!J95/100</f>
        <v>2.2258887756332557E-2</v>
      </c>
      <c r="S94" s="40">
        <f>'Acum. em 4 trimestres'!K95/100</f>
        <v>1.42566559293964E-2</v>
      </c>
      <c r="T94" s="40">
        <f>'Acum. em 4 trimestres'!L95/100</f>
        <v>3.0015612880825104E-2</v>
      </c>
      <c r="U94" s="40">
        <f>'Acum. em 4 trimestres'!M95/100</f>
        <v>3.0238176169436359E-2</v>
      </c>
      <c r="V94" s="40">
        <f>'Acum. em 4 trimestres'!N95/100</f>
        <v>4.0055302828350126E-3</v>
      </c>
      <c r="W94" s="40">
        <f>'Acum. em 4 trimestres'!O95/100</f>
        <v>2.3148381572072552E-2</v>
      </c>
      <c r="X94" s="40">
        <f>'Acum. em 4 trimestres'!P95/100</f>
        <v>1.9513516496561412E-2</v>
      </c>
      <c r="Y94" s="40">
        <f>'Acum. em 4 trimestres'!Q95/100</f>
        <v>2.60271871397737E-2</v>
      </c>
      <c r="Z94" s="40">
        <f>'Acum. em 4 trimestres'!R95/100</f>
        <v>2.0372581758965502E-2</v>
      </c>
    </row>
    <row r="95" spans="1:26" x14ac:dyDescent="0.3">
      <c r="A95" t="s">
        <v>28</v>
      </c>
      <c r="B95" s="40">
        <f>'Acum. em 4 trimestres'!R96/100</f>
        <v>1.7836667578435605E-2</v>
      </c>
      <c r="C95" s="40">
        <f>'Acum. em 4 trimestres'!S96/100</f>
        <v>2.3659023291353165E-2</v>
      </c>
      <c r="D95" s="40">
        <f>'Acum. em 4 trimestres'!T96/100</f>
        <v>7.8689042021569122E-3</v>
      </c>
      <c r="E95" s="40">
        <f>'Acum. em 4 trimestres'!U96/100</f>
        <v>5.2317583481626517E-2</v>
      </c>
      <c r="F95" s="40">
        <f>'Acum. em 4 trimestres'!V96/100</f>
        <v>4.0530836854298924E-2</v>
      </c>
      <c r="G95" s="40">
        <f>'Acum. em 4 trimestres'!W96/100</f>
        <v>7.7427789313681217E-2</v>
      </c>
      <c r="I95" t="s">
        <v>28</v>
      </c>
      <c r="J95" s="40">
        <f>'Acum. em 4 trimestres'!B96/100</f>
        <v>1.307055803762136E-2</v>
      </c>
      <c r="K95" s="40">
        <f>'Acum. em 4 trimestres'!C96/100</f>
        <v>3.8921235236015761E-3</v>
      </c>
      <c r="L95" s="40">
        <f>'Acum. em 4 trimestres'!D96/100</f>
        <v>1.3927955261631819E-2</v>
      </c>
      <c r="M95" s="40">
        <f>'Acum. em 4 trimestres'!E96/100</f>
        <v>3.664187607968894E-2</v>
      </c>
      <c r="N95" s="40">
        <f>'Acum. em 4 trimestres'!F96/100</f>
        <v>-2.9918300740387815E-2</v>
      </c>
      <c r="O95" s="40">
        <f>'Acum. em 4 trimestres'!G96/100</f>
        <v>7.169811287601302E-3</v>
      </c>
      <c r="P95" s="40">
        <f>'Acum. em 4 trimestres'!H96/100</f>
        <v>2.6328168035812505E-2</v>
      </c>
      <c r="Q95" s="40">
        <f>'Acum. em 4 trimestres'!I96/100</f>
        <v>2.1452809394410188E-2</v>
      </c>
      <c r="R95" s="40">
        <f>'Acum. em 4 trimestres'!J96/100</f>
        <v>1.826650696802079E-2</v>
      </c>
      <c r="S95" s="40">
        <f>'Acum. em 4 trimestres'!K96/100</f>
        <v>1.0021817785644371E-2</v>
      </c>
      <c r="T95" s="40">
        <f>'Acum. em 4 trimestres'!L96/100</f>
        <v>3.3152705702765628E-2</v>
      </c>
      <c r="U95" s="40">
        <f>'Acum. em 4 trimestres'!M96/100</f>
        <v>3.494256551813546E-2</v>
      </c>
      <c r="V95" s="40">
        <f>'Acum. em 4 trimestres'!N96/100</f>
        <v>9.7504948491500265E-4</v>
      </c>
      <c r="W95" s="40">
        <f>'Acum. em 4 trimestres'!O96/100</f>
        <v>2.0871437188212383E-2</v>
      </c>
      <c r="X95" s="40">
        <f>'Acum. em 4 trimestres'!P96/100</f>
        <v>1.756123045077862E-2</v>
      </c>
      <c r="Y95" s="40">
        <f>'Acum. em 4 trimestres'!Q96/100</f>
        <v>1.9546758844053658E-2</v>
      </c>
      <c r="Z95" s="40">
        <f>'Acum. em 4 trimestres'!R96/100</f>
        <v>1.7836667578435605E-2</v>
      </c>
    </row>
    <row r="96" spans="1:26" x14ac:dyDescent="0.3">
      <c r="A96" t="s">
        <v>27</v>
      </c>
      <c r="B96" s="40">
        <f>'Acum. em 4 trimestres'!R97/100</f>
        <v>1.5346871382333038E-2</v>
      </c>
      <c r="C96" s="40">
        <f>'Acum. em 4 trimestres'!S97/100</f>
        <v>2.0273813417491571E-2</v>
      </c>
      <c r="D96" s="40">
        <f>'Acum. em 4 trimestres'!T97/100</f>
        <v>4.4908751306009798E-3</v>
      </c>
      <c r="E96" s="40">
        <f>'Acum. em 4 trimestres'!U97/100</f>
        <v>5.1188367141694391E-2</v>
      </c>
      <c r="F96" s="40">
        <f>'Acum. em 4 trimestres'!V97/100</f>
        <v>2.3348795115837317E-2</v>
      </c>
      <c r="G96" s="40">
        <f>'Acum. em 4 trimestres'!W97/100</f>
        <v>5.1585612168555839E-2</v>
      </c>
      <c r="I96" t="s">
        <v>27</v>
      </c>
      <c r="J96" s="40">
        <f>'Acum. em 4 trimestres'!B97/100</f>
        <v>2.3230332124472008E-2</v>
      </c>
      <c r="K96" s="40">
        <f>'Acum. em 4 trimestres'!C97/100</f>
        <v>-1.7018328024672735E-2</v>
      </c>
      <c r="L96" s="40">
        <f>'Acum. em 4 trimestres'!D97/100</f>
        <v>1.8024835681198503E-3</v>
      </c>
      <c r="M96" s="40">
        <f>'Acum. em 4 trimestres'!E97/100</f>
        <v>4.5626667138755073E-2</v>
      </c>
      <c r="N96" s="40">
        <f>'Acum. em 4 trimestres'!F97/100</f>
        <v>-2.047010051918996E-2</v>
      </c>
      <c r="O96" s="40">
        <f>'Acum. em 4 trimestres'!G97/100</f>
        <v>4.4226878670361458E-4</v>
      </c>
      <c r="P96" s="40">
        <f>'Acum. em 4 trimestres'!H97/100</f>
        <v>1.2256355141026187E-2</v>
      </c>
      <c r="Q96" s="40">
        <f>'Acum. em 4 trimestres'!I97/100</f>
        <v>1.8753279698306091E-2</v>
      </c>
      <c r="R96" s="40">
        <f>'Acum. em 4 trimestres'!J97/100</f>
        <v>3.0532267783992761E-2</v>
      </c>
      <c r="S96" s="40">
        <f>'Acum. em 4 trimestres'!K97/100</f>
        <v>1.0961883093089542E-2</v>
      </c>
      <c r="T96" s="40">
        <f>'Acum. em 4 trimestres'!L97/100</f>
        <v>3.4147655106164798E-2</v>
      </c>
      <c r="U96" s="40">
        <f>'Acum. em 4 trimestres'!M97/100</f>
        <v>3.4153270549515558E-2</v>
      </c>
      <c r="V96" s="40">
        <f>'Acum. em 4 trimestres'!N97/100</f>
        <v>-1.5708470551868414E-3</v>
      </c>
      <c r="W96" s="40">
        <f>'Acum. em 4 trimestres'!O97/100</f>
        <v>1.8194554481667735E-2</v>
      </c>
      <c r="X96" s="40">
        <f>'Acum. em 4 trimestres'!P97/100</f>
        <v>1.5323922359447018E-2</v>
      </c>
      <c r="Y96" s="40">
        <f>'Acum. em 4 trimestres'!Q97/100</f>
        <v>1.5411039639175783E-2</v>
      </c>
      <c r="Z96" s="40">
        <f>'Acum. em 4 trimestres'!R97/100</f>
        <v>1.5346871382333038E-2</v>
      </c>
    </row>
    <row r="97" spans="1:26" x14ac:dyDescent="0.3">
      <c r="A97" t="s">
        <v>26</v>
      </c>
      <c r="B97" s="40">
        <f>'Acum. em 4 trimestres'!R98/100</f>
        <v>1.4234002303070037E-2</v>
      </c>
      <c r="C97" s="40">
        <f>'Acum. em 4 trimestres'!S98/100</f>
        <v>2.0968597506825892E-2</v>
      </c>
      <c r="D97" s="40">
        <f>'Acum. em 4 trimestres'!T98/100</f>
        <v>1.7109174301421781E-4</v>
      </c>
      <c r="E97" s="40">
        <f>'Acum. em 4 trimestres'!U98/100</f>
        <v>5.9620887294045577E-2</v>
      </c>
      <c r="F97" s="40">
        <f>'Acum. em 4 trimestres'!V98/100</f>
        <v>3.136551518273123E-2</v>
      </c>
      <c r="G97" s="40">
        <f>'Acum. em 4 trimestres'!W98/100</f>
        <v>5.0034382654674081E-2</v>
      </c>
      <c r="I97" t="s">
        <v>26</v>
      </c>
      <c r="J97" s="40">
        <f>'Acum. em 4 trimestres'!B98/100</f>
        <v>2.318477384390083E-2</v>
      </c>
      <c r="K97" s="40">
        <f>'Acum. em 4 trimestres'!C98/100</f>
        <v>-6.3392967475419448E-2</v>
      </c>
      <c r="L97" s="40">
        <f>'Acum. em 4 trimestres'!D98/100</f>
        <v>7.9027476924031781E-4</v>
      </c>
      <c r="M97" s="40">
        <f>'Acum. em 4 trimestres'!E98/100</f>
        <v>4.2841149668273903E-2</v>
      </c>
      <c r="N97" s="40">
        <f>'Acum. em 4 trimestres'!F98/100</f>
        <v>-6.5948669711823893E-3</v>
      </c>
      <c r="O97" s="40">
        <f>'Acum. em 4 trimestres'!G98/100</f>
        <v>-3.3234322251645132E-3</v>
      </c>
      <c r="P97" s="40">
        <f>'Acum. em 4 trimestres'!H98/100</f>
        <v>9.4316954714648293E-3</v>
      </c>
      <c r="Q97" s="40">
        <f>'Acum. em 4 trimestres'!I98/100</f>
        <v>1.8296631105602756E-2</v>
      </c>
      <c r="R97" s="40">
        <f>'Acum. em 4 trimestres'!J98/100</f>
        <v>3.3425874982611292E-2</v>
      </c>
      <c r="S97" s="40">
        <f>'Acum. em 4 trimestres'!K98/100</f>
        <v>5.2857316416392575E-3</v>
      </c>
      <c r="T97" s="40">
        <f>'Acum. em 4 trimestres'!L98/100</f>
        <v>3.3735355273029066E-2</v>
      </c>
      <c r="U97" s="40">
        <f>'Acum. em 4 trimestres'!M98/100</f>
        <v>3.2715222625956608E-2</v>
      </c>
      <c r="V97" s="40">
        <f>'Acum. em 4 trimestres'!N98/100</f>
        <v>-3.5698231926974966E-3</v>
      </c>
      <c r="W97" s="40">
        <f>'Acum. em 4 trimestres'!O98/100</f>
        <v>1.6393390083676573E-2</v>
      </c>
      <c r="X97" s="40">
        <f>'Acum. em 4 trimestres'!P98/100</f>
        <v>1.3473510433354541E-2</v>
      </c>
      <c r="Y97" s="40">
        <f>'Acum. em 4 trimestres'!Q98/100</f>
        <v>1.8768893773761786E-2</v>
      </c>
      <c r="Z97" s="40">
        <f>'Acum. em 4 trimestres'!R98/100</f>
        <v>1.4234002303070037E-2</v>
      </c>
    </row>
    <row r="98" spans="1:26" x14ac:dyDescent="0.3">
      <c r="A98" t="s">
        <v>25</v>
      </c>
      <c r="B98" s="40">
        <f>'Acum. em 4 trimestres'!R99/100</f>
        <v>1.1843917190129227E-2</v>
      </c>
      <c r="C98" s="40">
        <f>'Acum. em 4 trimestres'!S99/100</f>
        <v>2.2620706150088044E-2</v>
      </c>
      <c r="D98" s="40">
        <f>'Acum. em 4 trimestres'!T99/100</f>
        <v>-6.7187402737225455E-3</v>
      </c>
      <c r="E98" s="40">
        <f>'Acum. em 4 trimestres'!U99/100</f>
        <v>4.8600776819897495E-2</v>
      </c>
      <c r="F98" s="40">
        <f>'Acum. em 4 trimestres'!V99/100</f>
        <v>1.5231241139346929E-2</v>
      </c>
      <c r="G98" s="40">
        <f>'Acum. em 4 trimestres'!W99/100</f>
        <v>2.3006067745901415E-2</v>
      </c>
      <c r="I98" t="s">
        <v>25</v>
      </c>
      <c r="J98" s="40">
        <f>'Acum. em 4 trimestres'!B99/100</f>
        <v>1.4103576583893718E-2</v>
      </c>
      <c r="K98" s="40">
        <f>'Acum. em 4 trimestres'!C99/100</f>
        <v>-7.8272961724040968E-2</v>
      </c>
      <c r="L98" s="40">
        <f>'Acum. em 4 trimestres'!D99/100</f>
        <v>-8.4150303585346364E-3</v>
      </c>
      <c r="M98" s="40">
        <f>'Acum. em 4 trimestres'!E99/100</f>
        <v>4.3388540607864012E-2</v>
      </c>
      <c r="N98" s="40">
        <f>'Acum. em 4 trimestres'!F99/100</f>
        <v>7.9706712263427626E-3</v>
      </c>
      <c r="O98" s="40">
        <f>'Acum. em 4 trimestres'!G99/100</f>
        <v>-7.7999880394954424E-3</v>
      </c>
      <c r="P98" s="40">
        <f>'Acum. em 4 trimestres'!H99/100</f>
        <v>1.0404855847408356E-2</v>
      </c>
      <c r="Q98" s="40">
        <f>'Acum. em 4 trimestres'!I99/100</f>
        <v>8.1865161767009642E-3</v>
      </c>
      <c r="R98" s="40">
        <f>'Acum. em 4 trimestres'!J99/100</f>
        <v>3.8977148817999741E-2</v>
      </c>
      <c r="S98" s="40">
        <f>'Acum. em 4 trimestres'!K99/100</f>
        <v>3.5462836189610325E-3</v>
      </c>
      <c r="T98" s="40">
        <f>'Acum. em 4 trimestres'!L99/100</f>
        <v>3.0405028240885423E-2</v>
      </c>
      <c r="U98" s="40">
        <f>'Acum. em 4 trimestres'!M99/100</f>
        <v>2.8299929599989726E-2</v>
      </c>
      <c r="V98" s="40">
        <f>'Acum. em 4 trimestres'!N99/100</f>
        <v>-5.4056935349939828E-3</v>
      </c>
      <c r="W98" s="40">
        <f>'Acum. em 4 trimestres'!O99/100</f>
        <v>1.4159202441689223E-2</v>
      </c>
      <c r="X98" s="40">
        <f>'Acum. em 4 trimestres'!P99/100</f>
        <v>1.0232204520651544E-2</v>
      </c>
      <c r="Y98" s="40">
        <f>'Acum. em 4 trimestres'!Q99/100</f>
        <v>2.1548062813143032E-2</v>
      </c>
      <c r="Z98" s="40">
        <f>'Acum. em 4 trimestres'!R99/100</f>
        <v>1.1843917190129227E-2</v>
      </c>
    </row>
    <row r="99" spans="1:26" x14ac:dyDescent="0.3">
      <c r="A99" t="s">
        <v>24</v>
      </c>
      <c r="B99" s="40">
        <f>'Acum. em 4 trimestres'!R100/100</f>
        <v>1.2207778175691297E-2</v>
      </c>
      <c r="C99" s="40">
        <f>'Acum. em 4 trimestres'!S100/100</f>
        <v>2.5953417081509222E-2</v>
      </c>
      <c r="D99" s="40">
        <f>'Acum. em 4 trimestres'!T100/100</f>
        <v>-4.8619289369783436E-3</v>
      </c>
      <c r="E99" s="40">
        <f>'Acum. em 4 trimestres'!U100/100</f>
        <v>4.0260674581535927E-2</v>
      </c>
      <c r="F99" s="40">
        <f>'Acum. em 4 trimestres'!V100/100</f>
        <v>-2.5614210465168763E-2</v>
      </c>
      <c r="G99" s="40">
        <f>'Acum. em 4 trimestres'!W100/100</f>
        <v>1.332566095115717E-2</v>
      </c>
      <c r="I99" t="s">
        <v>24</v>
      </c>
      <c r="J99" s="40">
        <f>'Acum. em 4 trimestres'!B100/100</f>
        <v>4.1503695456088785E-3</v>
      </c>
      <c r="K99" s="40">
        <f>'Acum. em 4 trimestres'!C100/100</f>
        <v>-9.149494941739246E-2</v>
      </c>
      <c r="L99" s="40">
        <f>'Acum. em 4 trimestres'!D100/100</f>
        <v>-4.2580427533782661E-3</v>
      </c>
      <c r="M99" s="40">
        <f>'Acum. em 4 trimestres'!E100/100</f>
        <v>2.5776834233797841E-2</v>
      </c>
      <c r="N99" s="40">
        <f>'Acum. em 4 trimestres'!F100/100</f>
        <v>1.9150772372094504E-2</v>
      </c>
      <c r="O99" s="40">
        <f>'Acum. em 4 trimestres'!G100/100</f>
        <v>-6.700375443514317E-3</v>
      </c>
      <c r="P99" s="40">
        <f>'Acum. em 4 trimestres'!H100/100</f>
        <v>1.6337461668019859E-2</v>
      </c>
      <c r="Q99" s="40">
        <f>'Acum. em 4 trimestres'!I100/100</f>
        <v>5.9320483012514913E-4</v>
      </c>
      <c r="R99" s="40">
        <f>'Acum. em 4 trimestres'!J100/100</f>
        <v>4.4606075789101363E-2</v>
      </c>
      <c r="S99" s="40">
        <f>'Acum. em 4 trimestres'!K100/100</f>
        <v>1.0758005052763808E-2</v>
      </c>
      <c r="T99" s="40">
        <f>'Acum. em 4 trimestres'!L100/100</f>
        <v>2.4328442477664414E-2</v>
      </c>
      <c r="U99" s="40">
        <f>'Acum. em 4 trimestres'!M100/100</f>
        <v>2.7633382017544728E-2</v>
      </c>
      <c r="V99" s="40">
        <f>'Acum. em 4 trimestres'!N100/100</f>
        <v>-4.2481959056605012E-3</v>
      </c>
      <c r="W99" s="40">
        <f>'Acum. em 4 trimestres'!O100/100</f>
        <v>1.5121017524039937E-2</v>
      </c>
      <c r="X99" s="40">
        <f>'Acum. em 4 trimestres'!P100/100</f>
        <v>9.7888090865774213E-3</v>
      </c>
      <c r="Y99" s="40">
        <f>'Acum. em 4 trimestres'!Q100/100</f>
        <v>2.6851199956584582E-2</v>
      </c>
      <c r="Z99" s="40">
        <f>'Acum. em 4 trimestres'!R100/100</f>
        <v>1.2207778175691297E-2</v>
      </c>
    </row>
    <row r="100" spans="1:26" x14ac:dyDescent="0.3">
      <c r="A100" t="s">
        <v>23</v>
      </c>
      <c r="B100" s="40">
        <f>'Acum. em 4 trimestres'!R101/100</f>
        <v>1.0996571755197859E-2</v>
      </c>
      <c r="C100" s="40">
        <f>'Acum. em 4 trimestres'!S101/100</f>
        <v>2.1267972466281426E-2</v>
      </c>
      <c r="D100" s="40">
        <f>'Acum. em 4 trimestres'!T101/100</f>
        <v>-4.2163355980312511E-3</v>
      </c>
      <c r="E100" s="40">
        <f>'Acum. em 4 trimestres'!U101/100</f>
        <v>5.0000649191706881E-2</v>
      </c>
      <c r="F100" s="40">
        <f>'Acum. em 4 trimestres'!V101/100</f>
        <v>-2.7020624474394461E-2</v>
      </c>
      <c r="G100" s="40">
        <f>'Acum. em 4 trimestres'!W101/100</f>
        <v>3.3589569284351528E-2</v>
      </c>
      <c r="I100" t="s">
        <v>23</v>
      </c>
      <c r="J100" s="40">
        <f>'Acum. em 4 trimestres'!B101/100</f>
        <v>2.4510962334613806E-2</v>
      </c>
      <c r="K100" s="40">
        <f>'Acum. em 4 trimestres'!C101/100</f>
        <v>-6.3260234085979805E-2</v>
      </c>
      <c r="L100" s="40">
        <f>'Acum. em 4 trimestres'!D101/100</f>
        <v>-6.6270126861739387E-3</v>
      </c>
      <c r="M100" s="40">
        <f>'Acum. em 4 trimestres'!E101/100</f>
        <v>1.1600886543630118E-3</v>
      </c>
      <c r="N100" s="40">
        <f>'Acum. em 4 trimestres'!F101/100</f>
        <v>2.5775645668713709E-2</v>
      </c>
      <c r="O100" s="40">
        <f>'Acum. em 4 trimestres'!G101/100</f>
        <v>-6.0436119405807842E-3</v>
      </c>
      <c r="P100" s="40">
        <f>'Acum. em 4 trimestres'!H101/100</f>
        <v>2.195900732307221E-2</v>
      </c>
      <c r="Q100" s="40">
        <f>'Acum. em 4 trimestres'!I101/100</f>
        <v>-1.2215537553090794E-2</v>
      </c>
      <c r="R100" s="40">
        <f>'Acum. em 4 trimestres'!J101/100</f>
        <v>4.1833408131647598E-2</v>
      </c>
      <c r="S100" s="40">
        <f>'Acum. em 4 trimestres'!K101/100</f>
        <v>8.4910425180013682E-3</v>
      </c>
      <c r="T100" s="40">
        <f>'Acum. em 4 trimestres'!L101/100</f>
        <v>1.9911355543496212E-2</v>
      </c>
      <c r="U100" s="40">
        <f>'Acum. em 4 trimestres'!M101/100</f>
        <v>1.7506007504483279E-2</v>
      </c>
      <c r="V100" s="40">
        <f>'Acum. em 4 trimestres'!N101/100</f>
        <v>-4.3652677838981191E-3</v>
      </c>
      <c r="W100" s="40">
        <f>'Acum. em 4 trimestres'!O101/100</f>
        <v>1.1939307572007563E-2</v>
      </c>
      <c r="X100" s="40">
        <f>'Acum. em 4 trimestres'!P101/100</f>
        <v>8.5916705929158788E-3</v>
      </c>
      <c r="Y100" s="40">
        <f>'Acum. em 4 trimestres'!Q101/100</f>
        <v>2.5383057824045929E-2</v>
      </c>
      <c r="Z100" s="40">
        <f>'Acum. em 4 trimestres'!R101/100</f>
        <v>1.0996571755197859E-2</v>
      </c>
    </row>
    <row r="101" spans="1:26" x14ac:dyDescent="0.3">
      <c r="A101" t="s">
        <v>22</v>
      </c>
      <c r="B101" s="40">
        <f>'Acum. em 4 trimestres'!R102/100</f>
        <v>-1.7328037720478195E-2</v>
      </c>
      <c r="C101" s="40">
        <f>'Acum. em 4 trimestres'!S102/100</f>
        <v>-1.2406676641517289E-2</v>
      </c>
      <c r="D101" s="40">
        <f>'Acum. em 4 trimestres'!T102/100</f>
        <v>-2.2795325693870994E-2</v>
      </c>
      <c r="E101" s="40">
        <f>'Acum. em 4 trimestres'!U102/100</f>
        <v>-4.7298313854537977E-3</v>
      </c>
      <c r="F101" s="40">
        <f>'Acum. em 4 trimestres'!V102/100</f>
        <v>-2.7673313511172748E-2</v>
      </c>
      <c r="G101" s="40">
        <f>'Acum. em 4 trimestres'!W102/100</f>
        <v>-1.2497818711009967E-2</v>
      </c>
      <c r="I101" t="s">
        <v>22</v>
      </c>
      <c r="J101" s="40">
        <f>'Acum. em 4 trimestres'!B102/100</f>
        <v>3.7761097708523206E-2</v>
      </c>
      <c r="K101" s="40">
        <f>'Acum. em 4 trimestres'!C102/100</f>
        <v>-6.0788788292496232E-3</v>
      </c>
      <c r="L101" s="40">
        <f>'Acum. em 4 trimestres'!D102/100</f>
        <v>-6.3641443480670801E-2</v>
      </c>
      <c r="M101" s="40">
        <f>'Acum. em 4 trimestres'!E102/100</f>
        <v>-7.7773090356366703E-3</v>
      </c>
      <c r="N101" s="40">
        <f>'Acum. em 4 trimestres'!F102/100</f>
        <v>-4.7147362138127979E-3</v>
      </c>
      <c r="O101" s="40">
        <f>'Acum. em 4 trimestres'!G102/100</f>
        <v>-3.7616429829882003E-2</v>
      </c>
      <c r="P101" s="40">
        <f>'Acum. em 4 trimestres'!H102/100</f>
        <v>-1.2425167005769899E-2</v>
      </c>
      <c r="Q101" s="40">
        <f>'Acum. em 4 trimestres'!I102/100</f>
        <v>-7.1551618341928358E-2</v>
      </c>
      <c r="R101" s="40">
        <f>'Acum. em 4 trimestres'!J102/100</f>
        <v>2.9036218142135084E-2</v>
      </c>
      <c r="S101" s="40">
        <f>'Acum. em 4 trimestres'!K102/100</f>
        <v>2.3361149367004508E-2</v>
      </c>
      <c r="T101" s="40">
        <f>'Acum. em 4 trimestres'!L102/100</f>
        <v>1.426495293450647E-2</v>
      </c>
      <c r="U101" s="40">
        <f>'Acum. em 4 trimestres'!M102/100</f>
        <v>-3.5068190440605829E-2</v>
      </c>
      <c r="V101" s="40">
        <f>'Acum. em 4 trimestres'!N102/100</f>
        <v>-2.5478973195598109E-2</v>
      </c>
      <c r="W101" s="40">
        <f>'Acum. em 4 trimestres'!O102/100</f>
        <v>-1.5609533320743996E-2</v>
      </c>
      <c r="X101" s="40">
        <f>'Acum. em 4 trimestres'!P102/100</f>
        <v>-1.7856266812014243E-2</v>
      </c>
      <c r="Y101" s="40">
        <f>'Acum. em 4 trimestres'!Q102/100</f>
        <v>-1.4756061135456799E-2</v>
      </c>
      <c r="Z101" s="40">
        <f>'Acum. em 4 trimestres'!R102/100</f>
        <v>-1.7328037720478195E-2</v>
      </c>
    </row>
    <row r="102" spans="1:26" x14ac:dyDescent="0.3">
      <c r="A102" t="s">
        <v>21</v>
      </c>
      <c r="B102" s="40">
        <f>'Acum. em 4 trimestres'!R103/100</f>
        <v>-2.7842566043575823E-2</v>
      </c>
      <c r="C102" s="40">
        <f>'Acum. em 4 trimestres'!S103/100</f>
        <v>-3.1806272232057231E-2</v>
      </c>
      <c r="D102" s="40">
        <f>'Acum. em 4 trimestres'!T103/100</f>
        <v>-3.1000599775557691E-2</v>
      </c>
      <c r="E102" s="40">
        <f>'Acum. em 4 trimestres'!U103/100</f>
        <v>-4.1028492016794926E-2</v>
      </c>
      <c r="F102" s="40">
        <f>'Acum. em 4 trimestres'!V103/100</f>
        <v>-2.2602338470866568E-2</v>
      </c>
      <c r="G102" s="40">
        <f>'Acum. em 4 trimestres'!W103/100</f>
        <v>-8.6713101967881623E-2</v>
      </c>
      <c r="I102" t="s">
        <v>21</v>
      </c>
      <c r="J102" s="40">
        <f>'Acum. em 4 trimestres'!B103/100</f>
        <v>3.9548404661720271E-2</v>
      </c>
      <c r="K102" s="40">
        <f>'Acum. em 4 trimestres'!C103/100</f>
        <v>1.3106594238151636E-2</v>
      </c>
      <c r="L102" s="40">
        <f>'Acum. em 4 trimestres'!D103/100</f>
        <v>-6.0081811255033306E-2</v>
      </c>
      <c r="M102" s="40">
        <f>'Acum. em 4 trimestres'!E103/100</f>
        <v>-4.5208189988236169E-3</v>
      </c>
      <c r="N102" s="40">
        <f>'Acum. em 4 trimestres'!F103/100</f>
        <v>-2.186593874533227E-2</v>
      </c>
      <c r="O102" s="40">
        <f>'Acum. em 4 trimestres'!G103/100</f>
        <v>-3.5685900386806524E-2</v>
      </c>
      <c r="P102" s="40">
        <f>'Acum. em 4 trimestres'!H103/100</f>
        <v>-1.6429709127663283E-2</v>
      </c>
      <c r="Q102" s="40">
        <f>'Acum. em 4 trimestres'!I103/100</f>
        <v>-0.10853249935922082</v>
      </c>
      <c r="R102" s="40">
        <f>'Acum. em 4 trimestres'!J103/100</f>
        <v>1.9553807915875687E-2</v>
      </c>
      <c r="S102" s="40">
        <f>'Acum. em 4 trimestres'!K103/100</f>
        <v>3.2561090561589623E-2</v>
      </c>
      <c r="T102" s="40">
        <f>'Acum. em 4 trimestres'!L103/100</f>
        <v>1.31677642266812E-2</v>
      </c>
      <c r="U102" s="40">
        <f>'Acum. em 4 trimestres'!M103/100</f>
        <v>-6.7183824069133591E-2</v>
      </c>
      <c r="V102" s="40">
        <f>'Acum. em 4 trimestres'!N103/100</f>
        <v>-3.6970872822509659E-2</v>
      </c>
      <c r="W102" s="40">
        <f>'Acum. em 4 trimestres'!O103/100</f>
        <v>-2.8923869870278285E-2</v>
      </c>
      <c r="X102" s="40">
        <f>'Acum. em 4 trimestres'!P103/100</f>
        <v>-2.7132864406304025E-2</v>
      </c>
      <c r="Y102" s="40">
        <f>'Acum. em 4 trimestres'!Q103/100</f>
        <v>-3.2726805709045292E-2</v>
      </c>
      <c r="Z102" s="40">
        <f>'Acum. em 4 trimestres'!R103/100</f>
        <v>-2.7842566043575823E-2</v>
      </c>
    </row>
    <row r="103" spans="1:26" x14ac:dyDescent="0.3">
      <c r="A103" t="s">
        <v>20</v>
      </c>
      <c r="B103" s="40">
        <f>'Acum. em 4 trimestres'!R104/100</f>
        <v>-3.2767587827288613E-2</v>
      </c>
      <c r="C103" s="40">
        <f>'Acum. em 4 trimestres'!S104/100</f>
        <v>-4.5641922948904234E-2</v>
      </c>
      <c r="D103" s="40">
        <f>'Acum. em 4 trimestres'!T104/100</f>
        <v>-3.6889828136254077E-2</v>
      </c>
      <c r="E103" s="40">
        <f>'Acum. em 4 trimestres'!U104/100</f>
        <v>-1.746961297343419E-2</v>
      </c>
      <c r="F103" s="40">
        <f>'Acum. em 4 trimestres'!V104/100</f>
        <v>-2.2909058301182172E-2</v>
      </c>
      <c r="G103" s="40">
        <f>'Acum. em 4 trimestres'!W104/100</f>
        <v>-9.4766390397931777E-2</v>
      </c>
      <c r="I103" t="s">
        <v>20</v>
      </c>
      <c r="J103" s="40">
        <f>'Acum. em 4 trimestres'!B104/100</f>
        <v>4.1745785419952997E-2</v>
      </c>
      <c r="K103" s="40">
        <f>'Acum. em 4 trimestres'!C104/100</f>
        <v>8.5878226622566611E-3</v>
      </c>
      <c r="L103" s="40">
        <f>'Acum. em 4 trimestres'!D104/100</f>
        <v>-4.666514732409343E-2</v>
      </c>
      <c r="M103" s="40">
        <f>'Acum. em 4 trimestres'!E104/100</f>
        <v>-1.0096300009449277E-2</v>
      </c>
      <c r="N103" s="40">
        <f>'Acum. em 4 trimestres'!F104/100</f>
        <v>-2.0857212492549126E-2</v>
      </c>
      <c r="O103" s="40">
        <f>'Acum. em 4 trimestres'!G104/100</f>
        <v>-2.9709107442948302E-2</v>
      </c>
      <c r="P103" s="40">
        <f>'Acum. em 4 trimestres'!H104/100</f>
        <v>-1.451148222203047E-2</v>
      </c>
      <c r="Q103" s="40">
        <f>'Acum. em 4 trimestres'!I104/100</f>
        <v>-0.12699009777335213</v>
      </c>
      <c r="R103" s="40">
        <f>'Acum. em 4 trimestres'!J104/100</f>
        <v>2.0751475802244457E-2</v>
      </c>
      <c r="S103" s="40">
        <f>'Acum. em 4 trimestres'!K104/100</f>
        <v>3.258149204356231E-2</v>
      </c>
      <c r="T103" s="40">
        <f>'Acum. em 4 trimestres'!L104/100</f>
        <v>1.7405226488776737E-2</v>
      </c>
      <c r="U103" s="40">
        <f>'Acum. em 4 trimestres'!M104/100</f>
        <v>-9.2646102999721758E-2</v>
      </c>
      <c r="V103" s="40">
        <f>'Acum. em 4 trimestres'!N104/100</f>
        <v>-4.527746767025298E-2</v>
      </c>
      <c r="W103" s="40">
        <f>'Acum. em 4 trimestres'!O104/100</f>
        <v>-3.7381071676107602E-2</v>
      </c>
      <c r="X103" s="40">
        <f>'Acum. em 4 trimestres'!P104/100</f>
        <v>-3.1840814994851363E-2</v>
      </c>
      <c r="Y103" s="40">
        <f>'Acum. em 4 trimestres'!Q104/100</f>
        <v>-3.8473645412281154E-2</v>
      </c>
      <c r="Z103" s="40">
        <f>'Acum. em 4 trimestres'!R104/100</f>
        <v>-3.2767587827288613E-2</v>
      </c>
    </row>
    <row r="104" spans="1:26" x14ac:dyDescent="0.3">
      <c r="A104" t="s">
        <v>19</v>
      </c>
      <c r="B104" s="40">
        <f>'Acum. em 4 trimestres'!R105/100</f>
        <v>-2.9452068671687481E-2</v>
      </c>
      <c r="C104" s="40">
        <f>'Acum. em 4 trimestres'!S105/100</f>
        <v>-5.0158126789891726E-2</v>
      </c>
      <c r="D104" s="40">
        <f>'Acum. em 4 trimestres'!T105/100</f>
        <v>-4.1648316678103307E-2</v>
      </c>
      <c r="E104" s="40">
        <f>'Acum. em 4 trimestres'!U105/100</f>
        <v>-4.5062391315676686E-3</v>
      </c>
      <c r="F104" s="40">
        <f>'Acum. em 4 trimestres'!V105/100</f>
        <v>-1.7453286852678773E-2</v>
      </c>
      <c r="G104" s="40">
        <f>'Acum. em 4 trimestres'!W105/100</f>
        <v>-8.6031725201804465E-2</v>
      </c>
      <c r="I104" t="s">
        <v>19</v>
      </c>
      <c r="J104" s="40">
        <f>'Acum. em 4 trimestres'!B105/100</f>
        <v>3.2233146411610569E-2</v>
      </c>
      <c r="K104" s="40">
        <f>'Acum. em 4 trimestres'!C105/100</f>
        <v>-2.1463936588925758E-3</v>
      </c>
      <c r="L104" s="40">
        <f>'Acum. em 4 trimestres'!D105/100</f>
        <v>-2.3932798687057666E-2</v>
      </c>
      <c r="M104" s="40">
        <f>'Acum. em 4 trimestres'!E105/100</f>
        <v>8.8508757797254312E-3</v>
      </c>
      <c r="N104" s="40">
        <f>'Acum. em 4 trimestres'!F105/100</f>
        <v>-5.7030234271115976E-4</v>
      </c>
      <c r="O104" s="40">
        <f>'Acum. em 4 trimestres'!G105/100</f>
        <v>-1.2239697082744527E-2</v>
      </c>
      <c r="P104" s="40">
        <f>'Acum. em 4 trimestres'!H105/100</f>
        <v>-1.3637785217317733E-2</v>
      </c>
      <c r="Q104" s="40">
        <f>'Acum. em 4 trimestres'!I105/100</f>
        <v>-0.12822979653193689</v>
      </c>
      <c r="R104" s="40">
        <f>'Acum. em 4 trimestres'!J105/100</f>
        <v>2.9552719729825538E-2</v>
      </c>
      <c r="S104" s="40">
        <f>'Acum. em 4 trimestres'!K105/100</f>
        <v>3.8818226335310513E-2</v>
      </c>
      <c r="T104" s="40">
        <f>'Acum. em 4 trimestres'!L105/100</f>
        <v>1.8577145304486065E-2</v>
      </c>
      <c r="U104" s="40">
        <f>'Acum. em 4 trimestres'!M105/100</f>
        <v>-9.8650843708552247E-2</v>
      </c>
      <c r="V104" s="40">
        <f>'Acum. em 4 trimestres'!N105/100</f>
        <v>-5.3525131607807364E-2</v>
      </c>
      <c r="W104" s="40">
        <f>'Acum. em 4 trimestres'!O105/100</f>
        <v>-3.9367538438294547E-2</v>
      </c>
      <c r="X104" s="40">
        <f>'Acum. em 4 trimestres'!P105/100</f>
        <v>-2.8749116920406381E-2</v>
      </c>
      <c r="Y104" s="40">
        <f>'Acum. em 4 trimestres'!Q105/100</f>
        <v>-3.3605693432977146E-2</v>
      </c>
      <c r="Z104" s="40">
        <f>'Acum. em 4 trimestres'!R105/100</f>
        <v>-2.9452068671687481E-2</v>
      </c>
    </row>
    <row r="105" spans="1:26" x14ac:dyDescent="0.3">
      <c r="A105" t="s">
        <v>18</v>
      </c>
      <c r="B105" s="40">
        <f>'Acum. em 4 trimestres'!R106/100</f>
        <v>2.4016599674224759E-2</v>
      </c>
      <c r="C105" s="40">
        <f>'Acum. em 4 trimestres'!S106/100</f>
        <v>-2.0448840034811289E-3</v>
      </c>
      <c r="D105" s="40">
        <f>'Acum. em 4 trimestres'!T106/100</f>
        <v>-2.9873313404167323E-3</v>
      </c>
      <c r="E105" s="40">
        <f>'Acum. em 4 trimestres'!U106/100</f>
        <v>8.9621382803604308E-2</v>
      </c>
      <c r="F105" s="40">
        <f>'Acum. em 4 trimestres'!V106/100</f>
        <v>1.3634128418580582E-2</v>
      </c>
      <c r="G105" s="40">
        <f>'Acum. em 4 trimestres'!W106/100</f>
        <v>-7.4512850335148872E-3</v>
      </c>
      <c r="I105" t="s">
        <v>18</v>
      </c>
      <c r="J105" s="40">
        <f>'Acum. em 4 trimestres'!B106/100</f>
        <v>1.1367315294474212E-2</v>
      </c>
      <c r="K105" s="40">
        <f>'Acum. em 4 trimestres'!C106/100</f>
        <v>1.2795591341969725E-3</v>
      </c>
      <c r="L105" s="40">
        <f>'Acum. em 4 trimestres'!D106/100</f>
        <v>8.8406832817849126E-2</v>
      </c>
      <c r="M105" s="40">
        <f>'Acum. em 4 trimestres'!E106/100</f>
        <v>1.7144570913824042E-2</v>
      </c>
      <c r="N105" s="40">
        <f>'Acum. em 4 trimestres'!F106/100</f>
        <v>6.695839636911094E-2</v>
      </c>
      <c r="O105" s="40">
        <f>'Acum. em 4 trimestres'!G106/100</f>
        <v>6.2867415501834722E-2</v>
      </c>
      <c r="P105" s="40">
        <f>'Acum. em 4 trimestres'!H106/100</f>
        <v>5.5430463036984845E-2</v>
      </c>
      <c r="Q105" s="40">
        <f>'Acum. em 4 trimestres'!I106/100</f>
        <v>-3.370291009526527E-2</v>
      </c>
      <c r="R105" s="40">
        <f>'Acum. em 4 trimestres'!J106/100</f>
        <v>7.5092750061263924E-2</v>
      </c>
      <c r="S105" s="40">
        <f>'Acum. em 4 trimestres'!K106/100</f>
        <v>2.0875568735241767E-2</v>
      </c>
      <c r="T105" s="40">
        <f>'Acum. em 4 trimestres'!L106/100</f>
        <v>2.1626910245836406E-2</v>
      </c>
      <c r="U105" s="40">
        <f>'Acum. em 4 trimestres'!M106/100</f>
        <v>-1.5831965677724158E-2</v>
      </c>
      <c r="V105" s="40">
        <f>'Acum. em 4 trimestres'!N106/100</f>
        <v>-1.6077884471424886E-2</v>
      </c>
      <c r="W105" s="40">
        <f>'Acum. em 4 trimestres'!O106/100</f>
        <v>9.0590916504567076E-3</v>
      </c>
      <c r="X105" s="40">
        <f>'Acum. em 4 trimestres'!P106/100</f>
        <v>2.2403836500669128E-2</v>
      </c>
      <c r="Y105" s="40">
        <f>'Acum. em 4 trimestres'!Q106/100</f>
        <v>3.4238654494185949E-2</v>
      </c>
      <c r="Z105" s="40">
        <f>'Acum. em 4 trimestres'!R106/100</f>
        <v>2.4016599674224759E-2</v>
      </c>
    </row>
    <row r="106" spans="1:26" x14ac:dyDescent="0.3">
      <c r="A106" t="s">
        <v>17</v>
      </c>
      <c r="B106" s="40">
        <f>'Acum. em 4 trimestres'!R107/100</f>
        <v>4.2928429209754704E-2</v>
      </c>
      <c r="C106" s="40">
        <f>'Acum. em 4 trimestres'!S107/100</f>
        <v>2.085369523829339E-2</v>
      </c>
      <c r="D106" s="40">
        <f>'Acum. em 4 trimestres'!T107/100</f>
        <v>2.3497801208509417E-2</v>
      </c>
      <c r="E106" s="40">
        <f>'Acum. em 4 trimestres'!U107/100</f>
        <v>0.15470230269372598</v>
      </c>
      <c r="F106" s="40">
        <f>'Acum. em 4 trimestres'!V107/100</f>
        <v>2.4110674696397272E-2</v>
      </c>
      <c r="G106" s="40">
        <f>'Acum. em 4 trimestres'!W107/100</f>
        <v>0.11853538030871548</v>
      </c>
      <c r="I106" t="s">
        <v>17</v>
      </c>
      <c r="J106" s="40">
        <f>'Acum. em 4 trimestres'!B107/100</f>
        <v>-8.7702248488629175E-3</v>
      </c>
      <c r="K106" s="40">
        <f>'Acum. em 4 trimestres'!C107/100</f>
        <v>7.3524152894233197E-3</v>
      </c>
      <c r="L106" s="40">
        <f>'Acum. em 4 trimestres'!D107/100</f>
        <v>8.4535515405165906E-2</v>
      </c>
      <c r="M106" s="40">
        <f>'Acum. em 4 trimestres'!E107/100</f>
        <v>2.4393179464845538E-3</v>
      </c>
      <c r="N106" s="40">
        <f>'Acum. em 4 trimestres'!F107/100</f>
        <v>0.10702168324120098</v>
      </c>
      <c r="O106" s="40">
        <f>'Acum. em 4 trimestres'!G107/100</f>
        <v>6.660819380534444E-2</v>
      </c>
      <c r="P106" s="40">
        <f>'Acum. em 4 trimestres'!H107/100</f>
        <v>5.7975959821633172E-2</v>
      </c>
      <c r="Q106" s="40">
        <f>'Acum. em 4 trimestres'!I107/100</f>
        <v>2.9228273561634932E-2</v>
      </c>
      <c r="R106" s="40">
        <f>'Acum. em 4 trimestres'!J107/100</f>
        <v>0.11434407723518912</v>
      </c>
      <c r="S106" s="40">
        <f>'Acum. em 4 trimestres'!K107/100</f>
        <v>4.980172473754152E-4</v>
      </c>
      <c r="T106" s="40">
        <f>'Acum. em 4 trimestres'!L107/100</f>
        <v>2.1238020153076409E-2</v>
      </c>
      <c r="U106" s="40">
        <f>'Acum. em 4 trimestres'!M107/100</f>
        <v>4.8115038413802935E-2</v>
      </c>
      <c r="V106" s="40">
        <f>'Acum. em 4 trimestres'!N107/100</f>
        <v>8.8863762119339995E-3</v>
      </c>
      <c r="W106" s="40">
        <f>'Acum. em 4 trimestres'!O107/100</f>
        <v>3.4316175725342957E-2</v>
      </c>
      <c r="X106" s="40">
        <f>'Acum. em 4 trimestres'!P107/100</f>
        <v>4.0096847396513091E-2</v>
      </c>
      <c r="Y106" s="40">
        <f>'Acum. em 4 trimestres'!Q107/100</f>
        <v>6.0949221946102972E-2</v>
      </c>
      <c r="Z106" s="40">
        <f>'Acum. em 4 trimestres'!R107/100</f>
        <v>4.2928429209754704E-2</v>
      </c>
    </row>
    <row r="107" spans="1:26" x14ac:dyDescent="0.3">
      <c r="A107" t="s">
        <v>16</v>
      </c>
      <c r="B107" s="40">
        <f>'Acum. em 4 trimestres'!R108/100</f>
        <v>4.7626043674215746E-2</v>
      </c>
      <c r="C107" s="40">
        <f>'Acum. em 4 trimestres'!S108/100</f>
        <v>2.9576250228510848E-2</v>
      </c>
      <c r="D107" s="40">
        <f>'Acum. em 4 trimestres'!T108/100</f>
        <v>4.172616741029489E-2</v>
      </c>
      <c r="E107" s="40">
        <f>'Acum. em 4 trimestres'!U108/100</f>
        <v>0.12907119089813945</v>
      </c>
      <c r="F107" s="40">
        <f>'Acum. em 4 trimestres'!V108/100</f>
        <v>4.3822566038064448E-2</v>
      </c>
      <c r="G107" s="40">
        <f>'Acum. em 4 trimestres'!W108/100</f>
        <v>0.13752053257629626</v>
      </c>
      <c r="I107" t="s">
        <v>16</v>
      </c>
      <c r="J107" s="40">
        <f>'Acum. em 4 trimestres'!B108/100</f>
        <v>3.4512707597134096E-5</v>
      </c>
      <c r="K107" s="40">
        <f>'Acum. em 4 trimestres'!C108/100</f>
        <v>3.5978617476478236E-2</v>
      </c>
      <c r="L107" s="40">
        <f>'Acum. em 4 trimestres'!D108/100</f>
        <v>3.7776103674690198E-2</v>
      </c>
      <c r="M107" s="40">
        <f>'Acum. em 4 trimestres'!E108/100</f>
        <v>1.547017862906519E-2</v>
      </c>
      <c r="N107" s="40">
        <f>'Acum. em 4 trimestres'!F108/100</f>
        <v>0.12616405508877859</v>
      </c>
      <c r="O107" s="40">
        <f>'Acum. em 4 trimestres'!G108/100</f>
        <v>5.0353120518480177E-2</v>
      </c>
      <c r="P107" s="40">
        <f>'Acum. em 4 trimestres'!H108/100</f>
        <v>4.4908438202287737E-2</v>
      </c>
      <c r="Q107" s="40">
        <f>'Acum. em 4 trimestres'!I108/100</f>
        <v>6.4577165663911806E-2</v>
      </c>
      <c r="R107" s="40">
        <f>'Acum. em 4 trimestres'!J108/100</f>
        <v>0.13935447484028596</v>
      </c>
      <c r="S107" s="40">
        <f>'Acum. em 4 trimestres'!K108/100</f>
        <v>-7.1785281992684524E-3</v>
      </c>
      <c r="T107" s="40">
        <f>'Acum. em 4 trimestres'!L108/100</f>
        <v>1.8522498711219804E-2</v>
      </c>
      <c r="U107" s="40">
        <f>'Acum. em 4 trimestres'!M108/100</f>
        <v>9.0172650637599272E-2</v>
      </c>
      <c r="V107" s="40">
        <f>'Acum. em 4 trimestres'!N108/100</f>
        <v>2.6402476260648733E-2</v>
      </c>
      <c r="W107" s="40">
        <f>'Acum. em 4 trimestres'!O108/100</f>
        <v>4.8029514166278764E-2</v>
      </c>
      <c r="X107" s="40">
        <f>'Acum. em 4 trimestres'!P108/100</f>
        <v>4.5389516142480879E-2</v>
      </c>
      <c r="Y107" s="40">
        <f>'Acum. em 4 trimestres'!Q108/100</f>
        <v>6.2162694538818064E-2</v>
      </c>
      <c r="Z107" s="40">
        <f>'Acum. em 4 trimestres'!R108/100</f>
        <v>4.7626043674215746E-2</v>
      </c>
    </row>
    <row r="108" spans="1:26" x14ac:dyDescent="0.3">
      <c r="A108" t="s">
        <v>15</v>
      </c>
      <c r="B108" s="40">
        <f>'Acum. em 4 trimestres'!R109/100</f>
        <v>4.6781612304360953E-2</v>
      </c>
      <c r="C108" s="40">
        <f>'Acum. em 4 trimestres'!S109/100</f>
        <v>3.7872030918779886E-2</v>
      </c>
      <c r="D108" s="40">
        <f>'Acum. em 4 trimestres'!T109/100</f>
        <v>5.7084186854862384E-2</v>
      </c>
      <c r="E108" s="40">
        <f>'Acum. em 4 trimestres'!U109/100</f>
        <v>7.9978994455844221E-2</v>
      </c>
      <c r="F108" s="40">
        <f>'Acum. em 4 trimestres'!V109/100</f>
        <v>6.4954644430018194E-2</v>
      </c>
      <c r="G108" s="40">
        <f>'Acum. em 4 trimestres'!W109/100</f>
        <v>8.2386139688407578E-2</v>
      </c>
      <c r="I108" t="s">
        <v>15</v>
      </c>
      <c r="J108" s="40">
        <f>'Acum. em 4 trimestres'!B109/100</f>
        <v>-3.3753055009712485E-2</v>
      </c>
      <c r="K108" s="40">
        <f>'Acum. em 4 trimestres'!C109/100</f>
        <v>3.8183336479269192E-2</v>
      </c>
      <c r="L108" s="40">
        <f>'Acum. em 4 trimestres'!D109/100</f>
        <v>2.6316097265564053E-3</v>
      </c>
      <c r="M108" s="40">
        <f>'Acum. em 4 trimestres'!E109/100</f>
        <v>2.6150227043937324E-2</v>
      </c>
      <c r="N108" s="40">
        <f>'Acum. em 4 trimestres'!F109/100</f>
        <v>0.11954989532839466</v>
      </c>
      <c r="O108" s="40">
        <f>'Acum. em 4 trimestres'!G109/100</f>
        <v>2.8939874464390059E-2</v>
      </c>
      <c r="P108" s="40">
        <f>'Acum. em 4 trimestres'!H109/100</f>
        <v>3.3698466238872404E-2</v>
      </c>
      <c r="Q108" s="40">
        <f>'Acum. em 4 trimestres'!I109/100</f>
        <v>9.0889918747260059E-2</v>
      </c>
      <c r="R108" s="40">
        <f>'Acum. em 4 trimestres'!J109/100</f>
        <v>0.13525278661729367</v>
      </c>
      <c r="S108" s="40">
        <f>'Acum. em 4 trimestres'!K109/100</f>
        <v>-1.9037834228608053E-2</v>
      </c>
      <c r="T108" s="40">
        <f>'Acum. em 4 trimestres'!L109/100</f>
        <v>1.4919106555892903E-2</v>
      </c>
      <c r="U108" s="40">
        <f>'Acum. em 4 trimestres'!M109/100</f>
        <v>0.12843326456022264</v>
      </c>
      <c r="V108" s="40">
        <f>'Acum. em 4 trimestres'!N109/100</f>
        <v>4.6055349741516816E-2</v>
      </c>
      <c r="W108" s="40">
        <f>'Acum. em 4 trimestres'!O109/100</f>
        <v>5.8854779673954027E-2</v>
      </c>
      <c r="X108" s="40">
        <f>'Acum. em 4 trimestres'!P109/100</f>
        <v>4.5546421816551108E-2</v>
      </c>
      <c r="Y108" s="40">
        <f>'Acum. em 4 trimestres'!Q109/100</f>
        <v>5.534624480564565E-2</v>
      </c>
      <c r="Z108" s="40">
        <f>'Acum. em 4 trimestres'!R109/100</f>
        <v>4.6781612304360953E-2</v>
      </c>
    </row>
    <row r="109" spans="1:26" x14ac:dyDescent="0.3">
      <c r="A109" t="s">
        <v>14</v>
      </c>
      <c r="B109" s="40">
        <f>'Acum. em 4 trimestres'!R110/100</f>
        <v>2.666728067269819E-2</v>
      </c>
      <c r="C109" s="40">
        <f>'Acum. em 4 trimestres'!S110/100</f>
        <v>2.8892006064594744E-2</v>
      </c>
      <c r="D109" s="40">
        <f>'Acum. em 4 trimestres'!T110/100</f>
        <v>4.1343649839209906E-2</v>
      </c>
      <c r="E109" s="40">
        <f>'Acum. em 4 trimestres'!U110/100</f>
        <v>2.7930475820769463E-2</v>
      </c>
      <c r="F109" s="40">
        <f>'Acum. em 4 trimestres'!V110/100</f>
        <v>1.9964691285207392E-2</v>
      </c>
      <c r="G109" s="40">
        <f>'Acum. em 4 trimestres'!W110/100</f>
        <v>3.1185911619846074E-2</v>
      </c>
      <c r="I109" t="s">
        <v>14</v>
      </c>
      <c r="J109" s="40">
        <f>'Acum. em 4 trimestres'!B110/100</f>
        <v>-3.1157178423374399E-2</v>
      </c>
      <c r="K109" s="40">
        <f>'Acum. em 4 trimestres'!C110/100</f>
        <v>1.1494817876313013E-2</v>
      </c>
      <c r="L109" s="40">
        <f>'Acum. em 4 trimestres'!D110/100</f>
        <v>-5.262426873916725E-2</v>
      </c>
      <c r="M109" s="40">
        <f>'Acum. em 4 trimestres'!E110/100</f>
        <v>4.6856551239190747E-2</v>
      </c>
      <c r="N109" s="40">
        <f>'Acum. em 4 trimestres'!F110/100</f>
        <v>9.647988403463191E-2</v>
      </c>
      <c r="O109" s="40">
        <f>'Acum. em 4 trimestres'!G110/100</f>
        <v>-8.8049909387982739E-3</v>
      </c>
      <c r="P109" s="40">
        <f>'Acum. em 4 trimestres'!H110/100</f>
        <v>2.2247886757729152E-3</v>
      </c>
      <c r="Q109" s="40">
        <f>'Acum. em 4 trimestres'!I110/100</f>
        <v>6.7659967730931969E-2</v>
      </c>
      <c r="R109" s="40">
        <f>'Acum. em 4 trimestres'!J110/100</f>
        <v>0.10197585398780795</v>
      </c>
      <c r="S109" s="40">
        <f>'Acum. em 4 trimestres'!K110/100</f>
        <v>-1.8550226140341297E-2</v>
      </c>
      <c r="T109" s="40">
        <f>'Acum. em 4 trimestres'!L110/100</f>
        <v>1.3129303321162133E-2</v>
      </c>
      <c r="U109" s="40">
        <f>'Acum. em 4 trimestres'!M110/100</f>
        <v>0.11711693862188778</v>
      </c>
      <c r="V109" s="40">
        <f>'Acum. em 4 trimestres'!N110/100</f>
        <v>3.3197822937109045E-2</v>
      </c>
      <c r="W109" s="40">
        <f>'Acum. em 4 trimestres'!O110/100</f>
        <v>4.4824524700671109E-2</v>
      </c>
      <c r="X109" s="40">
        <f>'Acum. em 4 trimestres'!P110/100</f>
        <v>2.6755466360420144E-2</v>
      </c>
      <c r="Y109" s="40">
        <f>'Acum. em 4 trimestres'!Q110/100</f>
        <v>2.7517297823996367E-2</v>
      </c>
      <c r="Z109" s="40">
        <f>'Acum. em 4 trimestres'!R110/100</f>
        <v>2.666728067269819E-2</v>
      </c>
    </row>
    <row r="110" spans="1:26" x14ac:dyDescent="0.3">
      <c r="A110" t="s">
        <v>13</v>
      </c>
      <c r="B110" s="40">
        <f>'Acum. em 4 trimestres'!R111/100</f>
        <v>2.7103780092185614E-2</v>
      </c>
      <c r="C110" s="40">
        <f>'Acum. em 4 trimestres'!S111/100</f>
        <v>3.1373310790898667E-2</v>
      </c>
      <c r="D110" s="40">
        <f>'Acum. em 4 trimestres'!T111/100</f>
        <v>3.2816385642097101E-2</v>
      </c>
      <c r="E110" s="40">
        <f>'Acum. em 4 trimestres'!U111/100</f>
        <v>7.0500752177671266E-3</v>
      </c>
      <c r="F110" s="40">
        <f>'Acum. em 4 trimestres'!V111/100</f>
        <v>3.452459959268328E-2</v>
      </c>
      <c r="G110" s="40">
        <f>'Acum. em 4 trimestres'!W111/100</f>
        <v>1.0351161989319735E-2</v>
      </c>
      <c r="I110" t="s">
        <v>13</v>
      </c>
      <c r="J110" s="40">
        <f>'Acum. em 4 trimestres'!B111/100</f>
        <v>4.2065750149984371E-3</v>
      </c>
      <c r="K110" s="40">
        <f>'Acum. em 4 trimestres'!C111/100</f>
        <v>-5.9273000284912891E-3</v>
      </c>
      <c r="L110" s="40">
        <f>'Acum. em 4 trimestres'!D111/100</f>
        <v>-4.3736642104906236E-2</v>
      </c>
      <c r="M110" s="40">
        <f>'Acum. em 4 trimestres'!E111/100</f>
        <v>7.9890481349149889E-2</v>
      </c>
      <c r="N110" s="40">
        <f>'Acum. em 4 trimestres'!F111/100</f>
        <v>7.9600249610060292E-2</v>
      </c>
      <c r="O110" s="40">
        <f>'Acum. em 4 trimestres'!G111/100</f>
        <v>-5.5807172468791411E-3</v>
      </c>
      <c r="P110" s="40">
        <f>'Acum. em 4 trimestres'!H111/100</f>
        <v>3.7048386131310895E-3</v>
      </c>
      <c r="Q110" s="40">
        <f>'Acum. em 4 trimestres'!I111/100</f>
        <v>7.1115855774370074E-2</v>
      </c>
      <c r="R110" s="40">
        <f>'Acum. em 4 trimestres'!J111/100</f>
        <v>7.712558024117655E-2</v>
      </c>
      <c r="S110" s="40">
        <f>'Acum. em 4 trimestres'!K111/100</f>
        <v>-6.315613888452698E-3</v>
      </c>
      <c r="T110" s="40">
        <f>'Acum. em 4 trimestres'!L111/100</f>
        <v>1.5923475104380858E-2</v>
      </c>
      <c r="U110" s="40">
        <f>'Acum. em 4 trimestres'!M111/100</f>
        <v>0.10939660465098422</v>
      </c>
      <c r="V110" s="40">
        <f>'Acum. em 4 trimestres'!N111/100</f>
        <v>2.6881634878672012E-2</v>
      </c>
      <c r="W110" s="40">
        <f>'Acum. em 4 trimestres'!O111/100</f>
        <v>4.2959074365263472E-2</v>
      </c>
      <c r="X110" s="40">
        <f>'Acum. em 4 trimestres'!P111/100</f>
        <v>2.8345962124380009E-2</v>
      </c>
      <c r="Y110" s="40">
        <f>'Acum. em 4 trimestres'!Q111/100</f>
        <v>2.0681247275447623E-2</v>
      </c>
      <c r="Z110" s="40">
        <f>'Acum. em 4 trimestres'!R111/100</f>
        <v>2.7103780092185614E-2</v>
      </c>
    </row>
    <row r="111" spans="1:26" x14ac:dyDescent="0.3">
      <c r="A111" t="s">
        <v>12</v>
      </c>
      <c r="B111" s="40">
        <f>'Acum. em 4 trimestres'!R112/100</f>
        <v>3.0166943540810509E-2</v>
      </c>
      <c r="C111" s="40">
        <f>'Acum. em 4 trimestres'!S112/100</f>
        <v>4.1454208123623326E-2</v>
      </c>
      <c r="D111" s="40">
        <f>'Acum. em 4 trimestres'!T112/100</f>
        <v>2.1391808429167325E-2</v>
      </c>
      <c r="E111" s="40">
        <f>'Acum. em 4 trimestres'!U112/100</f>
        <v>1.089475223088443E-2</v>
      </c>
      <c r="F111" s="40">
        <f>'Acum. em 4 trimestres'!V112/100</f>
        <v>5.7428398672844994E-2</v>
      </c>
      <c r="G111" s="40">
        <f>'Acum. em 4 trimestres'!W112/100</f>
        <v>9.5149376268617303E-3</v>
      </c>
      <c r="I111" t="s">
        <v>12</v>
      </c>
      <c r="J111" s="40">
        <f>'Acum. em 4 trimestres'!B112/100</f>
        <v>-1.1255862013234808E-2</v>
      </c>
      <c r="K111" s="40">
        <f>'Acum. em 4 trimestres'!C112/100</f>
        <v>-1.3878888627935182E-2</v>
      </c>
      <c r="L111" s="40">
        <f>'Acum. em 4 trimestres'!D112/100</f>
        <v>-5.4662444908928354E-3</v>
      </c>
      <c r="M111" s="40">
        <f>'Acum. em 4 trimestres'!E112/100</f>
        <v>0.10517440180387227</v>
      </c>
      <c r="N111" s="40">
        <f>'Acum. em 4 trimestres'!F112/100</f>
        <v>6.8487840047340987E-2</v>
      </c>
      <c r="O111" s="40">
        <f>'Acum. em 4 trimestres'!G112/100</f>
        <v>1.5208316266887678E-2</v>
      </c>
      <c r="P111" s="40">
        <f>'Acum. em 4 trimestres'!H112/100</f>
        <v>8.9751738842940298E-3</v>
      </c>
      <c r="Q111" s="40">
        <f>'Acum. em 4 trimestres'!I112/100</f>
        <v>8.0658980013108769E-2</v>
      </c>
      <c r="R111" s="40">
        <f>'Acum. em 4 trimestres'!J112/100</f>
        <v>5.1652890316811417E-2</v>
      </c>
      <c r="S111" s="40">
        <f>'Acum. em 4 trimestres'!K112/100</f>
        <v>-1.9452256737422235E-3</v>
      </c>
      <c r="T111" s="40">
        <f>'Acum. em 4 trimestres'!L112/100</f>
        <v>1.8662936034684829E-2</v>
      </c>
      <c r="U111" s="40">
        <f>'Acum. em 4 trimestres'!M112/100</f>
        <v>0.11350330395929455</v>
      </c>
      <c r="V111" s="40">
        <f>'Acum. em 4 trimestres'!N112/100</f>
        <v>1.6205181365573251E-2</v>
      </c>
      <c r="W111" s="40">
        <f>'Acum. em 4 trimestres'!O112/100</f>
        <v>4.2566872916133702E-2</v>
      </c>
      <c r="X111" s="40">
        <f>'Acum. em 4 trimestres'!P112/100</f>
        <v>3.1371476836277834E-2</v>
      </c>
      <c r="Y111" s="40">
        <f>'Acum. em 4 trimestres'!Q112/100</f>
        <v>2.3009204649871995E-2</v>
      </c>
      <c r="Z111" s="40">
        <f>'Acum. em 4 trimestres'!R112/100</f>
        <v>3.0166943540810509E-2</v>
      </c>
    </row>
    <row r="112" spans="1:26" x14ac:dyDescent="0.3">
      <c r="A112" t="s">
        <v>11</v>
      </c>
      <c r="B112" s="40">
        <f>'Acum. em 4 trimestres'!R113/100</f>
        <v>3.7520713772625225E-2</v>
      </c>
      <c r="C112" s="40">
        <f>'Acum. em 4 trimestres'!S113/100</f>
        <v>4.7045794160266885E-2</v>
      </c>
      <c r="D112" s="40">
        <f>'Acum. em 4 trimestres'!T113/100</f>
        <v>1.5480051285675644E-2</v>
      </c>
      <c r="E112" s="40">
        <f>'Acum. em 4 trimestres'!U113/100</f>
        <v>2.971984564341601E-2</v>
      </c>
      <c r="F112" s="40">
        <f>'Acum. em 4 trimestres'!V113/100</f>
        <v>5.4279579682577905E-2</v>
      </c>
      <c r="G112" s="40">
        <f>'Acum. em 4 trimestres'!W113/100</f>
        <v>4.0931647993631026E-2</v>
      </c>
      <c r="I112" t="s">
        <v>11</v>
      </c>
      <c r="J112" s="40">
        <f>'Acum. em 4 trimestres'!B113/100</f>
        <v>8.6582248435152179E-2</v>
      </c>
      <c r="K112" s="40">
        <f>'Acum. em 4 trimestres'!C113/100</f>
        <v>7.5282827673501806E-3</v>
      </c>
      <c r="L112" s="40">
        <f>'Acum. em 4 trimestres'!D113/100</f>
        <v>7.2608853132996032E-3</v>
      </c>
      <c r="M112" s="40">
        <f>'Acum. em 4 trimestres'!E113/100</f>
        <v>0.10048356004286152</v>
      </c>
      <c r="N112" s="40">
        <f>'Acum. em 4 trimestres'!F113/100</f>
        <v>5.4522187101901709E-2</v>
      </c>
      <c r="O112" s="40">
        <f>'Acum. em 4 trimestres'!G113/100</f>
        <v>2.4792392002000341E-2</v>
      </c>
      <c r="P112" s="40">
        <f>'Acum. em 4 trimestres'!H113/100</f>
        <v>1.7137907494807481E-2</v>
      </c>
      <c r="Q112" s="40">
        <f>'Acum. em 4 trimestres'!I113/100</f>
        <v>7.86326404777411E-2</v>
      </c>
      <c r="R112" s="40">
        <f>'Acum. em 4 trimestres'!J113/100</f>
        <v>5.2219416155012022E-2</v>
      </c>
      <c r="S112" s="40">
        <f>'Acum. em 4 trimestres'!K113/100</f>
        <v>1.8604394316176442E-2</v>
      </c>
      <c r="T112" s="40">
        <f>'Acum. em 4 trimestres'!L113/100</f>
        <v>2.4132047679835011E-2</v>
      </c>
      <c r="U112" s="40">
        <f>'Acum. em 4 trimestres'!M113/100</f>
        <v>9.9852528681404498E-2</v>
      </c>
      <c r="V112" s="40">
        <f>'Acum. em 4 trimestres'!N113/100</f>
        <v>8.0422660151180381E-3</v>
      </c>
      <c r="W112" s="40">
        <f>'Acum. em 4 trimestres'!O113/100</f>
        <v>4.1815605492470098E-2</v>
      </c>
      <c r="X112" s="40">
        <f>'Acum. em 4 trimestres'!P113/100</f>
        <v>3.840030113612114E-2</v>
      </c>
      <c r="Y112" s="40">
        <f>'Acum. em 4 trimestres'!Q113/100</f>
        <v>3.160826590356991E-2</v>
      </c>
      <c r="Z112" s="40">
        <f>'Acum. em 4 trimestres'!R113/100</f>
        <v>3.7520713772625225E-2</v>
      </c>
    </row>
    <row r="113" spans="1:26" x14ac:dyDescent="0.3">
      <c r="A113" t="s">
        <v>10</v>
      </c>
      <c r="B113" s="40">
        <f>'Acum. em 4 trimestres'!R114/100</f>
        <v>3.8279511691816648E-2</v>
      </c>
      <c r="C113" s="40">
        <f>'Acum. em 4 trimestres'!S114/100</f>
        <v>4.1171429940368931E-2</v>
      </c>
      <c r="D113" s="40">
        <f>'Acum. em 4 trimestres'!T114/100</f>
        <v>2.3060473151004679E-2</v>
      </c>
      <c r="E113" s="40">
        <f>'Acum. em 4 trimestres'!U114/100</f>
        <v>2.0848850068599267E-2</v>
      </c>
      <c r="F113" s="40">
        <f>'Acum. em 4 trimestres'!V114/100</f>
        <v>9.6887797397671852E-2</v>
      </c>
      <c r="G113" s="40">
        <f>'Acum. em 4 trimestres'!W114/100</f>
        <v>4.3677280766795112E-2</v>
      </c>
      <c r="I113" t="s">
        <v>10</v>
      </c>
      <c r="J113" s="40">
        <f>'Acum. em 4 trimestres'!B114/100</f>
        <v>0.15402840840758603</v>
      </c>
      <c r="K113" s="40">
        <f>'Acum. em 4 trimestres'!C114/100</f>
        <v>3.8407740864916162E-2</v>
      </c>
      <c r="L113" s="40">
        <f>'Acum. em 4 trimestres'!D114/100</f>
        <v>5.3096330973347872E-3</v>
      </c>
      <c r="M113" s="40">
        <f>'Acum. em 4 trimestres'!E114/100</f>
        <v>7.6759248993265583E-2</v>
      </c>
      <c r="N113" s="40">
        <f>'Acum. em 4 trimestres'!F114/100</f>
        <v>3.464270078934506E-2</v>
      </c>
      <c r="O113" s="40">
        <f>'Acum. em 4 trimestres'!G114/100</f>
        <v>2.4380579486306786E-2</v>
      </c>
      <c r="P113" s="40">
        <f>'Acum. em 4 trimestres'!H114/100</f>
        <v>1.3317718623045982E-2</v>
      </c>
      <c r="Q113" s="40">
        <f>'Acum. em 4 trimestres'!I114/100</f>
        <v>6.7215265887384801E-2</v>
      </c>
      <c r="R113" s="40">
        <f>'Acum. em 4 trimestres'!J114/100</f>
        <v>5.2755339804014589E-2</v>
      </c>
      <c r="S113" s="40">
        <f>'Acum. em 4 trimestres'!K114/100</f>
        <v>4.2835245742434802E-2</v>
      </c>
      <c r="T113" s="40">
        <f>'Acum. em 4 trimestres'!L114/100</f>
        <v>2.7994670601541927E-2</v>
      </c>
      <c r="U113" s="40">
        <f>'Acum. em 4 trimestres'!M114/100</f>
        <v>7.4754880863539874E-2</v>
      </c>
      <c r="V113" s="40">
        <f>'Acum. em 4 trimestres'!N114/100</f>
        <v>1.0953323111748903E-2</v>
      </c>
      <c r="W113" s="40">
        <f>'Acum. em 4 trimestres'!O114/100</f>
        <v>3.7964735331397215E-2</v>
      </c>
      <c r="X113" s="40">
        <f>'Acum. em 4 trimestres'!P114/100</f>
        <v>3.9353108001056958E-2</v>
      </c>
      <c r="Y113" s="40">
        <f>'Acum. em 4 trimestres'!Q114/100</f>
        <v>3.0372785462939644E-2</v>
      </c>
      <c r="Z113" s="40">
        <f>'Acum. em 4 trimestres'!R114/100</f>
        <v>3.8279511691816648E-2</v>
      </c>
    </row>
    <row r="114" spans="1:26" x14ac:dyDescent="0.3">
      <c r="A114" t="s">
        <v>9</v>
      </c>
      <c r="B114" s="40">
        <f>'Acum. em 4 trimestres'!R115/100</f>
        <v>3.3244047771391116E-2</v>
      </c>
      <c r="C114" s="40">
        <f>'Acum. em 4 trimestres'!S115/100</f>
        <v>3.7435411454912026E-2</v>
      </c>
      <c r="D114" s="40">
        <f>'Acum. em 4 trimestres'!T115/100</f>
        <v>2.5310789527517974E-2</v>
      </c>
      <c r="E114" s="40">
        <f>'Acum. em 4 trimestres'!U115/100</f>
        <v>-1.0515016145747569E-2</v>
      </c>
      <c r="F114" s="40">
        <f>'Acum. em 4 trimestres'!V115/100</f>
        <v>0.10060872641572516</v>
      </c>
      <c r="G114" s="40">
        <f>'Acum. em 4 trimestres'!W115/100</f>
        <v>-5.4453659667830223E-4</v>
      </c>
      <c r="I114" t="s">
        <v>9</v>
      </c>
      <c r="J114" s="40">
        <f>'Acum. em 4 trimestres'!B115/100</f>
        <v>0.15463473583195686</v>
      </c>
      <c r="K114" s="40">
        <f>'Acum. em 4 trimestres'!C115/100</f>
        <v>6.7586382762997443E-2</v>
      </c>
      <c r="L114" s="40">
        <f>'Acum. em 4 trimestres'!D115/100</f>
        <v>-1.7921665947421284E-3</v>
      </c>
      <c r="M114" s="40">
        <f>'Acum. em 4 trimestres'!E115/100</f>
        <v>6.212309704783503E-2</v>
      </c>
      <c r="N114" s="40">
        <f>'Acum. em 4 trimestres'!F115/100</f>
        <v>6.2004195018978692E-3</v>
      </c>
      <c r="O114" s="40">
        <f>'Acum. em 4 trimestres'!G115/100</f>
        <v>2.0456048376644054E-2</v>
      </c>
      <c r="P114" s="40">
        <f>'Acum. em 4 trimestres'!H115/100</f>
        <v>1.0006908805429759E-2</v>
      </c>
      <c r="Q114" s="40">
        <f>'Acum. em 4 trimestres'!I115/100</f>
        <v>4.6434678435083532E-2</v>
      </c>
      <c r="R114" s="40">
        <f>'Acum. em 4 trimestres'!J115/100</f>
        <v>4.1311818996551564E-2</v>
      </c>
      <c r="S114" s="40">
        <f>'Acum. em 4 trimestres'!K115/100</f>
        <v>5.7727193020151502E-2</v>
      </c>
      <c r="T114" s="40">
        <f>'Acum. em 4 trimestres'!L115/100</f>
        <v>3.0352204666894256E-2</v>
      </c>
      <c r="U114" s="40">
        <f>'Acum. em 4 trimestres'!M115/100</f>
        <v>5.1050797798073866E-2</v>
      </c>
      <c r="V114" s="40">
        <f>'Acum. em 4 trimestres'!N115/100</f>
        <v>9.8228466531451453E-3</v>
      </c>
      <c r="W114" s="40">
        <f>'Acum. em 4 trimestres'!O115/100</f>
        <v>3.1176288581891143E-2</v>
      </c>
      <c r="X114" s="40">
        <f>'Acum. em 4 trimestres'!P115/100</f>
        <v>3.4248601208184848E-2</v>
      </c>
      <c r="Y114" s="40">
        <f>'Acum. em 4 trimestres'!Q115/100</f>
        <v>2.5635736184452584E-2</v>
      </c>
      <c r="Z114" s="40">
        <f>'Acum. em 4 trimestres'!R115/100</f>
        <v>3.3244047771391116E-2</v>
      </c>
    </row>
    <row r="115" spans="1:26" x14ac:dyDescent="0.3">
      <c r="A115" t="s">
        <v>8</v>
      </c>
      <c r="B115" s="40">
        <f>'Acum. em 4 trimestres'!R116/100</f>
        <v>3.2416553281358285E-2</v>
      </c>
      <c r="C115" s="40">
        <f>'Acum. em 4 trimestres'!S116/100</f>
        <v>3.2397615096486643E-2</v>
      </c>
      <c r="D115" s="40">
        <f>'Acum. em 4 trimestres'!T116/100</f>
        <v>3.7718683863637636E-2</v>
      </c>
      <c r="E115" s="40">
        <f>'Acum. em 4 trimestres'!U116/100</f>
        <v>-2.9788558430553502E-2</v>
      </c>
      <c r="F115" s="40">
        <f>'Acum. em 4 trimestres'!V116/100</f>
        <v>8.9221715242583155E-2</v>
      </c>
      <c r="G115" s="40">
        <f>'Acum. em 4 trimestres'!W116/100</f>
        <v>-1.1828467318934277E-2</v>
      </c>
      <c r="I115" t="s">
        <v>8</v>
      </c>
      <c r="J115" s="40">
        <f>'Acum. em 4 trimestres'!B116/100</f>
        <v>0.1629925808871939</v>
      </c>
      <c r="K115" s="40">
        <f>'Acum. em 4 trimestres'!C116/100</f>
        <v>9.2404163269290004E-2</v>
      </c>
      <c r="L115" s="40">
        <f>'Acum. em 4 trimestres'!D116/100</f>
        <v>-1.2729034796949645E-2</v>
      </c>
      <c r="M115" s="40">
        <f>'Acum. em 4 trimestres'!E116/100</f>
        <v>5.787205465940759E-2</v>
      </c>
      <c r="N115" s="40">
        <f>'Acum. em 4 trimestres'!F116/100</f>
        <v>-3.105671755674555E-3</v>
      </c>
      <c r="O115" s="40">
        <f>'Acum. em 4 trimestres'!G116/100</f>
        <v>1.6783429212480216E-2</v>
      </c>
      <c r="P115" s="40">
        <f>'Acum. em 4 trimestres'!H116/100</f>
        <v>7.9861325599088762E-3</v>
      </c>
      <c r="Q115" s="40">
        <f>'Acum. em 4 trimestres'!I116/100</f>
        <v>2.4295609389136663E-2</v>
      </c>
      <c r="R115" s="40">
        <f>'Acum. em 4 trimestres'!J116/100</f>
        <v>2.9060004792702987E-2</v>
      </c>
      <c r="S115" s="40">
        <f>'Acum. em 4 trimestres'!K116/100</f>
        <v>7.5221667036075024E-2</v>
      </c>
      <c r="T115" s="40">
        <f>'Acum. em 4 trimestres'!L116/100</f>
        <v>2.9989785619432885E-2</v>
      </c>
      <c r="U115" s="40">
        <f>'Acum. em 4 trimestres'!M116/100</f>
        <v>3.3562520202986779E-2</v>
      </c>
      <c r="V115" s="40">
        <f>'Acum. em 4 trimestres'!N116/100</f>
        <v>1.596331983960031E-2</v>
      </c>
      <c r="W115" s="40">
        <f>'Acum. em 4 trimestres'!O116/100</f>
        <v>2.7774096460634112E-2</v>
      </c>
      <c r="X115" s="40">
        <f>'Acum. em 4 trimestres'!P116/100</f>
        <v>3.3878201094966531E-2</v>
      </c>
      <c r="Y115" s="40">
        <f>'Acum. em 4 trimestres'!Q116/100</f>
        <v>2.2909675849326794E-2</v>
      </c>
      <c r="Z115" s="40">
        <f>'Acum. em 4 trimestres'!R116/100</f>
        <v>3.2416553281358285E-2</v>
      </c>
    </row>
    <row r="116" spans="1:26" x14ac:dyDescent="0.3">
      <c r="A116" t="s">
        <v>7</v>
      </c>
      <c r="B116" s="40">
        <f>'Acum. em 4 trimestres'!R117/100</f>
        <v>2.7563851926537541E-2</v>
      </c>
      <c r="C116" s="40">
        <f>'Acum. em 4 trimestres'!S117/100</f>
        <v>3.535754891022469E-2</v>
      </c>
      <c r="D116" s="40">
        <f>'Acum. em 4 trimestres'!T117/100</f>
        <v>4.2655151897447174E-2</v>
      </c>
      <c r="E116" s="40">
        <f>'Acum. em 4 trimestres'!U117/100</f>
        <v>-2.6982176533993707E-2</v>
      </c>
      <c r="F116" s="40">
        <f>'Acum. em 4 trimestres'!V117/100</f>
        <v>8.5910340016309039E-2</v>
      </c>
      <c r="G116" s="40">
        <f>'Acum. em 4 trimestres'!W117/100</f>
        <v>9.4908650542351314E-3</v>
      </c>
      <c r="I116" t="s">
        <v>7</v>
      </c>
      <c r="J116" s="40">
        <f>'Acum. em 4 trimestres'!B117/100</f>
        <v>5.7084911187125886E-2</v>
      </c>
      <c r="K116" s="40">
        <f>'Acum. em 4 trimestres'!C117/100</f>
        <v>8.5111616917439736E-2</v>
      </c>
      <c r="L116" s="40">
        <f>'Acum. em 4 trimestres'!D117/100</f>
        <v>-5.3848989804726743E-3</v>
      </c>
      <c r="M116" s="40">
        <f>'Acum. em 4 trimestres'!E117/100</f>
        <v>5.5406488100633977E-2</v>
      </c>
      <c r="N116" s="40">
        <f>'Acum. em 4 trimestres'!F117/100</f>
        <v>-2.2017963717955169E-3</v>
      </c>
      <c r="O116" s="40">
        <f>'Acum. em 4 trimestres'!G117/100</f>
        <v>2.0033745799449054E-2</v>
      </c>
      <c r="P116" s="40">
        <f>'Acum. em 4 trimestres'!H117/100</f>
        <v>1.001521225219637E-2</v>
      </c>
      <c r="Q116" s="40">
        <f>'Acum. em 4 trimestres'!I117/100</f>
        <v>1.231806083164555E-2</v>
      </c>
      <c r="R116" s="40">
        <f>'Acum. em 4 trimestres'!J117/100</f>
        <v>2.6177040848191169E-2</v>
      </c>
      <c r="S116" s="40">
        <f>'Acum. em 4 trimestres'!K117/100</f>
        <v>7.3801937931053052E-2</v>
      </c>
      <c r="T116" s="40">
        <f>'Acum. em 4 trimestres'!L117/100</f>
        <v>3.2458090558162178E-2</v>
      </c>
      <c r="U116" s="40">
        <f>'Acum. em 4 trimestres'!M117/100</f>
        <v>3.301292975786474E-2</v>
      </c>
      <c r="V116" s="40">
        <f>'Acum. em 4 trimestres'!N117/100</f>
        <v>1.833350422491864E-2</v>
      </c>
      <c r="W116" s="40">
        <f>'Acum. em 4 trimestres'!O117/100</f>
        <v>2.7963124856606125E-2</v>
      </c>
      <c r="X116" s="40">
        <f>'Acum. em 4 trimestres'!P117/100</f>
        <v>2.8167399591672027E-2</v>
      </c>
      <c r="Y116" s="40">
        <f>'Acum. em 4 trimestres'!Q117/100</f>
        <v>2.4004832932409181E-2</v>
      </c>
      <c r="Z116" s="40">
        <f>'Acum. em 4 trimestres'!R117/100</f>
        <v>2.7563851926537541E-2</v>
      </c>
    </row>
    <row r="117" spans="1:26" x14ac:dyDescent="0.3">
      <c r="A117" t="s">
        <v>6</v>
      </c>
      <c r="B117" s="40">
        <f>'Acum. em 4 trimestres'!R118/100</f>
        <v>2.6705190513444999E-2</v>
      </c>
      <c r="C117" s="40">
        <f>'Acum. em 4 trimestres'!S118/100</f>
        <v>4.1084877508410056E-2</v>
      </c>
      <c r="D117" s="40">
        <f>'Acum. em 4 trimestres'!T118/100</f>
        <v>3.5784646437685419E-2</v>
      </c>
      <c r="E117" s="40">
        <f>'Acum. em 4 trimestres'!U118/100</f>
        <v>-1.0740962565918055E-2</v>
      </c>
      <c r="F117" s="40">
        <f>'Acum. em 4 trimestres'!V118/100</f>
        <v>6.7034781926027076E-2</v>
      </c>
      <c r="G117" s="40">
        <f>'Acum. em 4 trimestres'!W118/100</f>
        <v>4.4307567394159308E-2</v>
      </c>
      <c r="I117" t="s">
        <v>6</v>
      </c>
      <c r="J117" s="40">
        <f>'Acum. em 4 trimestres'!B118/100</f>
        <v>-1.3061433953673651E-2</v>
      </c>
      <c r="K117" s="40">
        <f>'Acum. em 4 trimestres'!C118/100</f>
        <v>6.4810187723358004E-2</v>
      </c>
      <c r="L117" s="40">
        <f>'Acum. em 4 trimestres'!D118/100</f>
        <v>9.6358901581325984E-3</v>
      </c>
      <c r="M117" s="40">
        <f>'Acum. em 4 trimestres'!E118/100</f>
        <v>6.7589767414979685E-2</v>
      </c>
      <c r="N117" s="40">
        <f>'Acum. em 4 trimestres'!F118/100</f>
        <v>6.6882630115816522E-3</v>
      </c>
      <c r="O117" s="40">
        <f>'Acum. em 4 trimestres'!G118/100</f>
        <v>2.7581142447211882E-2</v>
      </c>
      <c r="P117" s="40">
        <f>'Acum. em 4 trimestres'!H118/100</f>
        <v>1.7481432459664825E-2</v>
      </c>
      <c r="Q117" s="40">
        <f>'Acum. em 4 trimestres'!I118/100</f>
        <v>3.2949553257874964E-3</v>
      </c>
      <c r="R117" s="40">
        <f>'Acum. em 4 trimestres'!J118/100</f>
        <v>2.8572845491625642E-2</v>
      </c>
      <c r="S117" s="40">
        <f>'Acum. em 4 trimestres'!K118/100</f>
        <v>6.9909605364507632E-2</v>
      </c>
      <c r="T117" s="40">
        <f>'Acum. em 4 trimestres'!L118/100</f>
        <v>3.4205951548128333E-2</v>
      </c>
      <c r="U117" s="40">
        <f>'Acum. em 4 trimestres'!M118/100</f>
        <v>3.7594934562236837E-2</v>
      </c>
      <c r="V117" s="40">
        <f>'Acum. em 4 trimestres'!N118/100</f>
        <v>1.5927964409120809E-2</v>
      </c>
      <c r="W117" s="40">
        <f>'Acum. em 4 trimestres'!O118/100</f>
        <v>2.9628489956084136E-2</v>
      </c>
      <c r="X117" s="40">
        <f>'Acum. em 4 trimestres'!P118/100</f>
        <v>2.6185268760938962E-2</v>
      </c>
      <c r="Y117" s="40">
        <f>'Acum. em 4 trimestres'!Q118/100</f>
        <v>3.0896756743464371E-2</v>
      </c>
      <c r="Z117" s="40">
        <f>'Acum. em 4 trimestres'!R118/100</f>
        <v>2.6705190513444999E-2</v>
      </c>
    </row>
    <row r="118" spans="1:26" x14ac:dyDescent="0.3">
      <c r="A118" t="s">
        <v>5</v>
      </c>
      <c r="B118" s="40">
        <f>'Acum. em 4 trimestres'!R119/100</f>
        <v>3.1252589582336565E-2</v>
      </c>
      <c r="C118" s="40">
        <f>'Acum. em 4 trimestres'!S119/100</f>
        <v>4.7564546787866258E-2</v>
      </c>
      <c r="D118" s="40">
        <f>'Acum. em 4 trimestres'!T119/100</f>
        <v>3.2807199022151901E-2</v>
      </c>
      <c r="E118" s="40">
        <f>'Acum. em 4 trimestres'!U119/100</f>
        <v>3.3253611347921597E-2</v>
      </c>
      <c r="F118" s="40">
        <f>'Acum. em 4 trimestres'!V119/100</f>
        <v>4.7347041547407098E-2</v>
      </c>
      <c r="G118" s="40">
        <f>'Acum. em 4 trimestres'!W119/100</f>
        <v>0.11032357723358356</v>
      </c>
      <c r="I118" t="s">
        <v>5</v>
      </c>
      <c r="J118" s="40">
        <f>'Acum. em 4 trimestres'!B119/100</f>
        <v>-3.409812260952183E-2</v>
      </c>
      <c r="K118" s="40">
        <f>'Acum. em 4 trimestres'!C119/100</f>
        <v>4.1691101308608314E-2</v>
      </c>
      <c r="L118" s="40">
        <f>'Acum. em 4 trimestres'!D119/100</f>
        <v>2.3992075049630746E-2</v>
      </c>
      <c r="M118" s="40">
        <f>'Acum. em 4 trimestres'!E119/100</f>
        <v>5.2824642309074799E-2</v>
      </c>
      <c r="N118" s="40">
        <f>'Acum. em 4 trimestres'!F119/100</f>
        <v>3.3692568292781999E-2</v>
      </c>
      <c r="O118" s="40">
        <f>'Acum. em 4 trimestres'!G119/100</f>
        <v>3.3105388449069073E-2</v>
      </c>
      <c r="P118" s="40">
        <f>'Acum. em 4 trimestres'!H119/100</f>
        <v>2.5995404756548712E-2</v>
      </c>
      <c r="Q118" s="40">
        <f>'Acum. em 4 trimestres'!I119/100</f>
        <v>6.2076827259176515E-3</v>
      </c>
      <c r="R118" s="40">
        <f>'Acum. em 4 trimestres'!J119/100</f>
        <v>4.4287261434963643E-2</v>
      </c>
      <c r="S118" s="40">
        <f>'Acum. em 4 trimestres'!K119/100</f>
        <v>6.608682732652027E-2</v>
      </c>
      <c r="T118" s="40">
        <f>'Acum. em 4 trimestres'!L119/100</f>
        <v>3.2400110413522532E-2</v>
      </c>
      <c r="U118" s="40">
        <f>'Acum. em 4 trimestres'!M119/100</f>
        <v>4.8980617167666995E-2</v>
      </c>
      <c r="V118" s="40">
        <f>'Acum. em 4 trimestres'!N119/100</f>
        <v>1.7436768958136728E-2</v>
      </c>
      <c r="W118" s="40">
        <f>'Acum. em 4 trimestres'!O119/100</f>
        <v>3.4695791518684294E-2</v>
      </c>
      <c r="X118" s="40">
        <f>'Acum. em 4 trimestres'!P119/100</f>
        <v>2.939992797493951E-2</v>
      </c>
      <c r="Y118" s="40">
        <f>'Acum. em 4 trimestres'!Q119/100</f>
        <v>4.4487428645925808E-2</v>
      </c>
      <c r="Z118" s="40">
        <f>'Acum. em 4 trimestres'!R119/100</f>
        <v>3.1252589582336565E-2</v>
      </c>
    </row>
    <row r="119" spans="1:26" x14ac:dyDescent="0.3">
      <c r="A119" t="s">
        <v>4</v>
      </c>
      <c r="B119" s="40">
        <f>'Acum. em 4 trimestres'!R120/100</f>
        <v>3.4193151659774212E-2</v>
      </c>
      <c r="C119" s="40">
        <f>'Acum. em 4 trimestres'!S120/100</f>
        <v>5.1021678321124808E-2</v>
      </c>
      <c r="D119" s="40">
        <f>'Acum. em 4 trimestres'!T120/100</f>
        <v>2.0019168562848799E-2</v>
      </c>
      <c r="E119" s="40">
        <f>'Acum. em 4 trimestres'!U120/100</f>
        <v>6.8607584508183939E-2</v>
      </c>
      <c r="F119" s="40">
        <f>'Acum. em 4 trimestres'!V120/100</f>
        <v>2.762913502818054E-2</v>
      </c>
      <c r="G119" s="40">
        <f>'Acum. em 4 trimestres'!W120/100</f>
        <v>0.15572549706194816</v>
      </c>
      <c r="I119" t="s">
        <v>4</v>
      </c>
      <c r="J119" s="40">
        <f>'Acum. em 4 trimestres'!B120/100</f>
        <v>-3.7418803198483785E-2</v>
      </c>
      <c r="K119" s="40">
        <f>'Acum. em 4 trimestres'!C120/100</f>
        <v>4.6743579321582018E-3</v>
      </c>
      <c r="L119" s="40">
        <f>'Acum. em 4 trimestres'!D120/100</f>
        <v>3.8726987664719159E-2</v>
      </c>
      <c r="M119" s="40">
        <f>'Acum. em 4 trimestres'!E120/100</f>
        <v>1.0003621339385038E-2</v>
      </c>
      <c r="N119" s="40">
        <f>'Acum. em 4 trimestres'!F120/100</f>
        <v>4.350732498923815E-2</v>
      </c>
      <c r="O119" s="40">
        <f>'Acum. em 4 trimestres'!G120/100</f>
        <v>3.084556599895838E-2</v>
      </c>
      <c r="P119" s="40">
        <f>'Acum. em 4 trimestres'!H120/100</f>
        <v>3.7607565372159701E-2</v>
      </c>
      <c r="Q119" s="40">
        <f>'Acum. em 4 trimestres'!I120/100</f>
        <v>1.8951060705752587E-2</v>
      </c>
      <c r="R119" s="40">
        <f>'Acum. em 4 trimestres'!J120/100</f>
        <v>6.0520001383527644E-2</v>
      </c>
      <c r="S119" s="40">
        <f>'Acum. em 4 trimestres'!K120/100</f>
        <v>5.5066924626680169E-2</v>
      </c>
      <c r="T119" s="40">
        <f>'Acum. em 4 trimestres'!L120/100</f>
        <v>3.1216430712513343E-2</v>
      </c>
      <c r="U119" s="40">
        <f>'Acum. em 4 trimestres'!M120/100</f>
        <v>5.2518128020477173E-2</v>
      </c>
      <c r="V119" s="40">
        <f>'Acum. em 4 trimestres'!N120/100</f>
        <v>1.7251056859526104E-2</v>
      </c>
      <c r="W119" s="40">
        <f>'Acum. em 4 trimestres'!O120/100</f>
        <v>3.7797390766123096E-2</v>
      </c>
      <c r="X119" s="40">
        <f>'Acum. em 4 trimestres'!P120/100</f>
        <v>3.0848327246428164E-2</v>
      </c>
      <c r="Y119" s="40">
        <f>'Acum. em 4 trimestres'!Q120/100</f>
        <v>5.7281623862459385E-2</v>
      </c>
      <c r="Z119" s="40">
        <f>'Acum. em 4 trimestres'!R120/100</f>
        <v>3.4193151659774212E-2</v>
      </c>
    </row>
    <row r="120" spans="1:26" x14ac:dyDescent="0.3">
      <c r="A120" t="s">
        <v>3</v>
      </c>
      <c r="B120" s="40">
        <f>'Acum. em 4 trimestres'!R121/100</f>
        <v>3.5859360072587831E-2</v>
      </c>
      <c r="C120" s="40">
        <f>'Acum. em 4 trimestres'!S121/100</f>
        <v>4.3593169094342965E-2</v>
      </c>
      <c r="D120" s="40">
        <f>'Acum. em 4 trimestres'!T121/100</f>
        <v>1.6404506714063238E-2</v>
      </c>
      <c r="E120" s="40">
        <f>'Acum. em 4 trimestres'!U121/100</f>
        <v>8.4475855120728097E-2</v>
      </c>
      <c r="F120" s="40">
        <f>'Acum. em 4 trimestres'!V121/100</f>
        <v>1.7093706374622375E-2</v>
      </c>
      <c r="G120" s="40">
        <f>'Acum. em 4 trimestres'!W121/100</f>
        <v>0.16086030444972299</v>
      </c>
      <c r="I120" t="s">
        <v>3</v>
      </c>
      <c r="J120" s="40">
        <f>'Acum. em 4 trimestres'!B121/100</f>
        <v>2.5495638509812624E-2</v>
      </c>
      <c r="K120" s="40">
        <f>'Acum. em 4 trimestres'!C121/100</f>
        <v>-5.9866149851466322E-3</v>
      </c>
      <c r="L120" s="40">
        <f>'Acum. em 4 trimestres'!D121/100</f>
        <v>4.0514748822870983E-2</v>
      </c>
      <c r="M120" s="40">
        <f>'Acum. em 4 trimestres'!E121/100</f>
        <v>2.2995175546616231E-3</v>
      </c>
      <c r="N120" s="40">
        <f>'Acum. em 4 trimestres'!F121/100</f>
        <v>4.5935840106750447E-2</v>
      </c>
      <c r="O120" s="40">
        <f>'Acum. em 4 trimestres'!G121/100</f>
        <v>2.95160223878701E-2</v>
      </c>
      <c r="P120" s="40">
        <f>'Acum. em 4 trimestres'!H121/100</f>
        <v>3.7310841641852832E-2</v>
      </c>
      <c r="Q120" s="40">
        <f>'Acum. em 4 trimestres'!I121/100</f>
        <v>2.0952409709177777E-2</v>
      </c>
      <c r="R120" s="40">
        <f>'Acum. em 4 trimestres'!J121/100</f>
        <v>6.622844855141885E-2</v>
      </c>
      <c r="S120" s="40">
        <f>'Acum. em 4 trimestres'!K121/100</f>
        <v>4.8598334761104089E-2</v>
      </c>
      <c r="T120" s="40">
        <f>'Acum. em 4 trimestres'!L121/100</f>
        <v>2.6719519861160501E-2</v>
      </c>
      <c r="U120" s="40">
        <f>'Acum. em 4 trimestres'!M121/100</f>
        <v>4.4496181287292158E-2</v>
      </c>
      <c r="V120" s="40">
        <f>'Acum. em 4 trimestres'!N121/100</f>
        <v>1.489106827458575E-2</v>
      </c>
      <c r="W120" s="40">
        <f>'Acum. em 4 trimestres'!O121/100</f>
        <v>3.4278231109444945E-2</v>
      </c>
      <c r="X120" s="40">
        <f>'Acum. em 4 trimestres'!P121/100</f>
        <v>3.3343305956216485E-2</v>
      </c>
      <c r="Y120" s="40">
        <f>'Acum. em 4 trimestres'!Q121/100</f>
        <v>5.3949476084625747E-2</v>
      </c>
      <c r="Z120" s="40">
        <f>'Acum. em 4 trimestres'!R121/100</f>
        <v>3.5859360072587831E-2</v>
      </c>
    </row>
    <row r="121" spans="1:26" x14ac:dyDescent="0.3">
      <c r="A121" t="s">
        <v>2</v>
      </c>
      <c r="B121" s="40">
        <f>'Acum. em 4 trimestres'!R122/100</f>
        <v>3.3009455272901445E-2</v>
      </c>
      <c r="C121" s="40">
        <f>'Acum. em 4 trimestres'!S122/100</f>
        <v>3.4637038647103546E-2</v>
      </c>
      <c r="D121" s="40">
        <f>'Acum. em 4 trimestres'!T122/100</f>
        <v>1.329789475533083E-2</v>
      </c>
      <c r="E121" s="40">
        <f>'Acum. em 4 trimestres'!U122/100</f>
        <v>8.1197702455896734E-2</v>
      </c>
      <c r="F121" s="40">
        <f>'Acum. em 4 trimestres'!V122/100</f>
        <v>1.1716013792101077E-2</v>
      </c>
      <c r="G121" s="40">
        <f>'Acum. em 4 trimestres'!W122/100</f>
        <v>0.12971689656622076</v>
      </c>
      <c r="I121" t="s">
        <v>2</v>
      </c>
      <c r="J121" s="40">
        <f>'Acum. em 4 trimestres'!B122/100</f>
        <v>7.1110656239624204E-2</v>
      </c>
      <c r="K121" s="40">
        <f>'Acum. em 4 trimestres'!C122/100</f>
        <v>1.2658083233332285E-2</v>
      </c>
      <c r="L121" s="40">
        <f>'Acum. em 4 trimestres'!D122/100</f>
        <v>2.989963369364057E-2</v>
      </c>
      <c r="M121" s="40">
        <f>'Acum. em 4 trimestres'!E122/100</f>
        <v>-2.1707000887551509E-2</v>
      </c>
      <c r="N121" s="40">
        <f>'Acum. em 4 trimestres'!F122/100</f>
        <v>3.528582768513977E-2</v>
      </c>
      <c r="O121" s="40">
        <f>'Acum. em 4 trimestres'!G122/100</f>
        <v>2.2358414141772753E-2</v>
      </c>
      <c r="P121" s="40">
        <f>'Acum. em 4 trimestres'!H122/100</f>
        <v>3.0132460483516921E-2</v>
      </c>
      <c r="Q121" s="40">
        <f>'Acum. em 4 trimestres'!I122/100</f>
        <v>2.212164108552761E-2</v>
      </c>
      <c r="R121" s="40">
        <f>'Acum. em 4 trimestres'!J122/100</f>
        <v>6.8842163697433678E-2</v>
      </c>
      <c r="S121" s="40">
        <f>'Acum. em 4 trimestres'!K122/100</f>
        <v>4.148254516484573E-2</v>
      </c>
      <c r="T121" s="40">
        <f>'Acum. em 4 trimestres'!L122/100</f>
        <v>2.2818714707522059E-2</v>
      </c>
      <c r="U121" s="40">
        <f>'Acum. em 4 trimestres'!M122/100</f>
        <v>3.8465707171871255E-2</v>
      </c>
      <c r="V121" s="40">
        <f>'Acum. em 4 trimestres'!N122/100</f>
        <v>1.0943961450938122E-2</v>
      </c>
      <c r="W121" s="40">
        <f>'Acum. em 4 trimestres'!O122/100</f>
        <v>2.9495654429171347E-2</v>
      </c>
      <c r="X121" s="40">
        <f>'Acum. em 4 trimestres'!P122/100</f>
        <v>3.1781780336932464E-2</v>
      </c>
      <c r="Y121" s="40">
        <f>'Acum. em 4 trimestres'!Q122/100</f>
        <v>4.2960296192684932E-2</v>
      </c>
      <c r="Z121" s="40">
        <f>'Acum. em 4 trimestres'!R122/100</f>
        <v>3.3009455272901445E-2</v>
      </c>
    </row>
    <row r="122" spans="1:26" x14ac:dyDescent="0.3">
      <c r="A122" t="s">
        <v>1</v>
      </c>
      <c r="B122" s="40">
        <f>'Acum. em 4 trimestres'!R123/100</f>
        <v>2.7109355073329899E-2</v>
      </c>
      <c r="C122" s="40">
        <f>'Acum. em 4 trimestres'!S123/100</f>
        <v>2.0844496887750141E-2</v>
      </c>
      <c r="D122" s="40">
        <f>'Acum. em 4 trimestres'!T123/100</f>
        <v>1.2010797124812678E-2</v>
      </c>
      <c r="E122" s="40">
        <f>'Acum. em 4 trimestres'!U123/100</f>
        <v>6.0450134443782444E-2</v>
      </c>
      <c r="F122" s="40">
        <f>'Acum. em 4 trimestres'!V123/100</f>
        <v>2.5299098540886522E-2</v>
      </c>
      <c r="G122" s="40">
        <f>'Acum. em 4 trimestres'!W123/100</f>
        <v>8.5737174216308887E-2</v>
      </c>
      <c r="I122" t="s">
        <v>1</v>
      </c>
      <c r="J122" s="40">
        <f>'Acum. em 4 trimestres'!B123/100</f>
        <v>9.6372909117515851E-2</v>
      </c>
      <c r="K122" s="40">
        <f>'Acum. em 4 trimestres'!C123/100</f>
        <v>4.5415612801493088E-2</v>
      </c>
      <c r="L122" s="40">
        <f>'Acum. em 4 trimestres'!D123/100</f>
        <v>1.6460901461205157E-2</v>
      </c>
      <c r="M122" s="40">
        <f>'Acum. em 4 trimestres'!E123/100</f>
        <v>-2.2496033290770323E-2</v>
      </c>
      <c r="N122" s="40">
        <f>'Acum. em 4 trimestres'!F123/100</f>
        <v>2.5338323304142873E-2</v>
      </c>
      <c r="O122" s="40">
        <f>'Acum. em 4 trimestres'!G123/100</f>
        <v>1.8307592146074025E-2</v>
      </c>
      <c r="P122" s="40">
        <f>'Acum. em 4 trimestres'!H123/100</f>
        <v>2.1784928907293555E-2</v>
      </c>
      <c r="Q122" s="40">
        <f>'Acum. em 4 trimestres'!I123/100</f>
        <v>2.6776927313502563E-2</v>
      </c>
      <c r="R122" s="40">
        <f>'Acum. em 4 trimestres'!J123/100</f>
        <v>6.2205152563179267E-2</v>
      </c>
      <c r="S122" s="40">
        <f>'Acum. em 4 trimestres'!K123/100</f>
        <v>2.7249735802930886E-2</v>
      </c>
      <c r="T122" s="40">
        <f>'Acum. em 4 trimestres'!L123/100</f>
        <v>2.042789304380932E-2</v>
      </c>
      <c r="U122" s="40">
        <f>'Acum. em 4 trimestres'!M123/100</f>
        <v>2.5545750041060744E-2</v>
      </c>
      <c r="V122" s="40">
        <f>'Acum. em 4 trimestres'!N123/100</f>
        <v>6.5178822410678627E-3</v>
      </c>
      <c r="W122" s="40">
        <f>'Acum. em 4 trimestres'!O123/100</f>
        <v>2.1915089130481569E-2</v>
      </c>
      <c r="X122" s="40">
        <f>'Acum. em 4 trimestres'!P123/100</f>
        <v>2.699866285836694E-2</v>
      </c>
      <c r="Y122" s="40">
        <f>'Acum. em 4 trimestres'!Q123/100</f>
        <v>2.9451974018927629E-2</v>
      </c>
      <c r="Z122" s="40">
        <f>'Acum. em 4 trimestres'!R123/100</f>
        <v>2.7109355073329899E-2</v>
      </c>
    </row>
    <row r="123" spans="1:26" x14ac:dyDescent="0.3">
      <c r="A123" t="s">
        <v>0</v>
      </c>
      <c r="B123" s="40">
        <f>'Acum. em 4 trimestres'!R124/100</f>
        <v>2.2857464889439072E-2</v>
      </c>
      <c r="C123" s="40">
        <f>'Acum. em 4 trimestres'!S124/100</f>
        <v>1.312022643452937E-2</v>
      </c>
      <c r="D123" s="40">
        <f>'Acum. em 4 trimestres'!T124/100</f>
        <v>2.1033225807963962E-2</v>
      </c>
      <c r="E123" s="40">
        <f>'Acum. em 4 trimestres'!U124/100</f>
        <v>2.928820900797291E-2</v>
      </c>
      <c r="F123" s="40">
        <f>'Acum. em 4 trimestres'!V124/100</f>
        <v>6.1646556486570692E-2</v>
      </c>
      <c r="G123" s="40">
        <f>'Acum. em 4 trimestres'!W124/100</f>
        <v>4.4710530899175094E-2</v>
      </c>
      <c r="I123" t="s">
        <v>0</v>
      </c>
      <c r="J123" s="40">
        <f>'Acum. em 4 trimestres'!B124/100</f>
        <v>0.11703414791909506</v>
      </c>
      <c r="K123" s="40">
        <f>'Acum. em 4 trimestres'!C124/100</f>
        <v>8.5842582079889596E-2</v>
      </c>
      <c r="L123" s="40">
        <f>'Acum. em 4 trimestres'!D124/100</f>
        <v>-1.5525630146958624E-3</v>
      </c>
      <c r="M123" s="40">
        <f>'Acum. em 4 trimestres'!E124/100</f>
        <v>-3.8471845358067913E-3</v>
      </c>
      <c r="N123" s="40">
        <f>'Acum. em 4 trimestres'!F124/100</f>
        <v>5.4487663115294627E-3</v>
      </c>
      <c r="O123" s="40">
        <f>'Acum. em 4 trimestres'!G124/100</f>
        <v>1.4454135216442676E-2</v>
      </c>
      <c r="P123" s="40">
        <f>'Acum. em 4 trimestres'!H124/100</f>
        <v>1.1156604864151154E-2</v>
      </c>
      <c r="Q123" s="40">
        <f>'Acum. em 4 trimestres'!I124/100</f>
        <v>2.0977003836416097E-2</v>
      </c>
      <c r="R123" s="40">
        <f>'Acum. em 4 trimestres'!J124/100</f>
        <v>6.4635074557100936E-2</v>
      </c>
      <c r="S123" s="40">
        <f>'Acum. em 4 trimestres'!K124/100</f>
        <v>2.935978583892962E-2</v>
      </c>
      <c r="T123" s="40">
        <f>'Acum. em 4 trimestres'!L124/100</f>
        <v>1.96479075272884E-2</v>
      </c>
      <c r="U123" s="40">
        <f>'Acum. em 4 trimestres'!M124/100</f>
        <v>2.0035137778722456E-2</v>
      </c>
      <c r="V123" s="40">
        <f>'Acum. em 4 trimestres'!N124/100</f>
        <v>4.787657590676897E-3</v>
      </c>
      <c r="W123" s="40">
        <f>'Acum. em 4 trimestres'!O124/100</f>
        <v>1.8167368015451046E-2</v>
      </c>
      <c r="X123" s="40">
        <f>'Acum. em 4 trimestres'!P124/100</f>
        <v>2.3885165479403669E-2</v>
      </c>
      <c r="Y123" s="40">
        <f>'Acum. em 4 trimestres'!Q124/100</f>
        <v>1.66152133900479E-2</v>
      </c>
      <c r="Z123" s="40">
        <f>'Acum. em 4 trimestres'!R124/100</f>
        <v>2.2857464889439072E-2</v>
      </c>
    </row>
    <row r="124" spans="1:26" x14ac:dyDescent="0.3">
      <c r="A124" t="s">
        <v>177</v>
      </c>
      <c r="B124" s="40">
        <f>'Acum. em 4 trimestres'!R125/100</f>
        <v>1.965790285922675E-2</v>
      </c>
      <c r="C124" s="40">
        <f>'Acum. em 4 trimestres'!S125/100</f>
        <v>1.2011964576304157E-2</v>
      </c>
      <c r="D124" s="40">
        <f>'Acum. em 4 trimestres'!T125/100</f>
        <v>2.2842416957878475E-2</v>
      </c>
      <c r="E124" s="40">
        <f>'Acum. em 4 trimestres'!U125/100</f>
        <v>4.3695472907641086E-3</v>
      </c>
      <c r="F124" s="40">
        <f>'Acum. em 4 trimestres'!V125/100</f>
        <v>7.6025610830531054E-2</v>
      </c>
      <c r="G124" s="40">
        <f>'Acum. em 4 trimestres'!W125/100</f>
        <v>1.7253904114446827E-2</v>
      </c>
      <c r="I124" t="str">
        <f>A124</f>
        <v>2026.I</v>
      </c>
      <c r="J124" s="40">
        <f>'Acum. em 4 trimestres'!B125/100</f>
        <v>7.5320451004745603E-2</v>
      </c>
      <c r="K124" s="40">
        <f>'Acum. em 4 trimestres'!C125/100</f>
        <v>0.11469822134786888</v>
      </c>
      <c r="L124" s="40">
        <f>'Acum. em 4 trimestres'!D125/100</f>
        <v>-9.3978498214155604E-3</v>
      </c>
      <c r="M124" s="40">
        <f>'Acum. em 4 trimestres'!E125/100</f>
        <v>-1.2379496950348456E-2</v>
      </c>
      <c r="N124" s="40">
        <f>'Acum. em 4 trimestres'!F125/100</f>
        <v>1.3077814684845368E-3</v>
      </c>
      <c r="O124" s="40">
        <f>'Acum. em 4 trimestres'!G125/100</f>
        <v>1.2653326306130808E-2</v>
      </c>
      <c r="P124" s="40">
        <f>'Acum. em 4 trimestres'!H125/100</f>
        <v>7.90081209882465E-3</v>
      </c>
      <c r="Q124" s="40">
        <f>'Acum. em 4 trimestres'!I125/100</f>
        <v>2.019479198786156E-2</v>
      </c>
      <c r="R124" s="40">
        <f>'Acum. em 4 trimestres'!J125/100</f>
        <v>6.6032909984787391E-2</v>
      </c>
      <c r="S124" s="40">
        <f>'Acum. em 4 trimestres'!K125/100</f>
        <v>2.8163373294352256E-2</v>
      </c>
      <c r="T124" s="40">
        <f>'Acum. em 4 trimestres'!L125/100</f>
        <v>2.2004675647095739E-2</v>
      </c>
      <c r="U124" s="40">
        <f>'Acum. em 4 trimestres'!M125/100</f>
        <v>2.0583291519618907E-2</v>
      </c>
      <c r="V124" s="40">
        <f>'Acum. em 4 trimestres'!N125/100</f>
        <v>5.8969519946061588E-3</v>
      </c>
      <c r="W124" s="40">
        <f>'Acum. em 4 trimestres'!O125/100</f>
        <v>1.8270547777984314E-2</v>
      </c>
      <c r="X124" s="40">
        <f>'Acum. em 4 trimestres'!P125/100</f>
        <v>2.0446005218033525E-2</v>
      </c>
      <c r="Y124" s="40">
        <f>'Acum. em 4 trimestres'!Q125/100</f>
        <v>1.4390028205410577E-2</v>
      </c>
      <c r="Z124" s="40">
        <f>'Acum. em 4 trimestres'!R125/100</f>
        <v>1.965790285922675E-2</v>
      </c>
    </row>
    <row r="125" spans="1:26" x14ac:dyDescent="0.3">
      <c r="A125" t="s">
        <v>183</v>
      </c>
      <c r="B125" s="40">
        <f>'Acum. em 4 trimestres'!R126/100</f>
        <v>1.8728162923606462E-2</v>
      </c>
      <c r="C125" s="40">
        <f>'Acum. em 4 trimestres'!S126/100</f>
        <v>8.7306004702625284E-3</v>
      </c>
      <c r="D125" s="40">
        <f>'Acum. em 4 trimestres'!T126/100</f>
        <v>2.8223734130294664E-2</v>
      </c>
      <c r="E125" s="40">
        <f>'Acum. em 4 trimestres'!U126/100</f>
        <v>-1.8749718573481955E-3</v>
      </c>
      <c r="F125" s="40">
        <f>'Acum. em 4 trimestres'!V126/100</f>
        <v>8.0417836867910028E-2</v>
      </c>
      <c r="G125" s="40">
        <f>'Acum. em 4 trimestres'!W126/100</f>
        <v>2.1495558824158101E-2</v>
      </c>
      <c r="I125" t="str">
        <f>A125</f>
        <v>2026.II</v>
      </c>
      <c r="J125" s="40">
        <f>'Acum. em 4 trimestres'!B126/100</f>
        <v>6.1901244731096483E-2</v>
      </c>
      <c r="K125" s="40">
        <f>'Acum. em 4 trimestres'!C126/100</f>
        <v>0.12242800432363854</v>
      </c>
      <c r="L125" s="40">
        <f>'Acum. em 4 trimestres'!D126/100</f>
        <v>-1.1022947537577488E-2</v>
      </c>
      <c r="M125" s="40">
        <f>'Acum. em 4 trimestres'!E126/100</f>
        <v>-5.6850250642572764E-3</v>
      </c>
      <c r="N125" s="40">
        <f>'Acum. em 4 trimestres'!F126/100</f>
        <v>3.0858190478018077E-3</v>
      </c>
      <c r="O125" s="40">
        <f>'Acum. em 4 trimestres'!G126/100</f>
        <v>1.3671575748767539E-2</v>
      </c>
      <c r="P125" s="40">
        <f>'Acum. em 4 trimestres'!H126/100</f>
        <v>7.6461944291319472E-3</v>
      </c>
      <c r="Q125" s="40">
        <f>'Acum. em 4 trimestres'!I126/100</f>
        <v>1.9789319144619011E-2</v>
      </c>
      <c r="R125" s="40">
        <f>'Acum. em 4 trimestres'!J126/100</f>
        <v>7.0922898630982889E-2</v>
      </c>
      <c r="S125" s="40">
        <f>'Acum. em 4 trimestres'!K126/100</f>
        <v>2.1910617510520147E-2</v>
      </c>
      <c r="T125" s="40">
        <f>'Acum. em 4 trimestres'!L126/100</f>
        <v>2.2506920664992602E-2</v>
      </c>
      <c r="U125" s="40">
        <f>'Acum. em 4 trimestres'!M126/100</f>
        <v>1.6648739009029745E-2</v>
      </c>
      <c r="V125" s="40">
        <f>'Acum. em 4 trimestres'!N126/100</f>
        <v>7.8698206223655198E-3</v>
      </c>
      <c r="W125" s="40">
        <f>'Acum. em 4 trimestres'!O126/100</f>
        <v>1.7270866475931346E-2</v>
      </c>
      <c r="X125" s="40">
        <f>'Acum. em 4 trimestres'!P126/100</f>
        <v>1.8894710386577307E-2</v>
      </c>
      <c r="Y125" s="40">
        <f>'Acum. em 4 trimestres'!Q126/100</f>
        <v>1.6916149792499668E-2</v>
      </c>
      <c r="Z125" s="40">
        <f>'Acum. em 4 trimestres'!R126/100</f>
        <v>1.8728162923606462E-2</v>
      </c>
    </row>
  </sheetData>
  <mergeCells count="6">
    <mergeCell ref="Z2:Z3"/>
    <mergeCell ref="A1:G2"/>
    <mergeCell ref="K2:O2"/>
    <mergeCell ref="P2:W2"/>
    <mergeCell ref="X2:X3"/>
    <mergeCell ref="Y2:Y3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AC74-9AF4-4BCA-85CB-784260DA47E4}">
  <sheetPr>
    <tabColor rgb="FF92D050"/>
  </sheetPr>
  <dimension ref="A1:AA125"/>
  <sheetViews>
    <sheetView topLeftCell="D114" workbookViewId="0">
      <selection activeCell="W138" sqref="W138"/>
    </sheetView>
  </sheetViews>
  <sheetFormatPr defaultRowHeight="14.4" x14ac:dyDescent="0.3"/>
  <cols>
    <col min="2" max="2" width="9.109375" style="48"/>
    <col min="8" max="8" width="4.88671875" style="51" customWidth="1"/>
    <col min="26" max="26" width="9.109375" style="48"/>
    <col min="27" max="27" width="4.6640625" style="51" customWidth="1"/>
  </cols>
  <sheetData>
    <row r="1" spans="1:26" ht="15" thickBot="1" x14ac:dyDescent="0.35">
      <c r="A1" s="138" t="s">
        <v>155</v>
      </c>
      <c r="B1" s="138"/>
      <c r="C1" s="138"/>
      <c r="D1" s="138"/>
      <c r="E1" s="138"/>
      <c r="F1" s="138"/>
      <c r="G1" s="138"/>
    </row>
    <row r="2" spans="1:26" ht="21" thickBot="1" x14ac:dyDescent="0.35">
      <c r="A2" s="138"/>
      <c r="B2" s="138"/>
      <c r="C2" s="138"/>
      <c r="D2" s="138"/>
      <c r="E2" s="138"/>
      <c r="F2" s="138"/>
      <c r="G2" s="138"/>
      <c r="J2" s="27" t="s">
        <v>142</v>
      </c>
      <c r="K2" s="165" t="s">
        <v>141</v>
      </c>
      <c r="L2" s="165"/>
      <c r="M2" s="165"/>
      <c r="N2" s="165"/>
      <c r="O2" s="165"/>
      <c r="P2" s="166" t="s">
        <v>140</v>
      </c>
      <c r="Q2" s="166"/>
      <c r="R2" s="166"/>
      <c r="S2" s="166"/>
      <c r="T2" s="166"/>
      <c r="U2" s="166"/>
      <c r="V2" s="166"/>
      <c r="W2" s="166"/>
      <c r="X2" s="147" t="s">
        <v>139</v>
      </c>
      <c r="Y2" s="147" t="s">
        <v>138</v>
      </c>
      <c r="Z2" s="147" t="s">
        <v>137</v>
      </c>
    </row>
    <row r="3" spans="1:26" ht="43.5" customHeight="1" x14ac:dyDescent="0.3">
      <c r="A3" s="46" t="s">
        <v>156</v>
      </c>
      <c r="B3" s="49" t="s">
        <v>137</v>
      </c>
      <c r="C3" s="46" t="s">
        <v>136</v>
      </c>
      <c r="D3" s="46" t="s">
        <v>135</v>
      </c>
      <c r="E3" s="46" t="s">
        <v>134</v>
      </c>
      <c r="F3" s="46" t="s">
        <v>133</v>
      </c>
      <c r="G3" s="46" t="s">
        <v>132</v>
      </c>
      <c r="I3" s="46" t="s">
        <v>156</v>
      </c>
      <c r="J3" s="29" t="s">
        <v>120</v>
      </c>
      <c r="K3" s="52" t="s">
        <v>131</v>
      </c>
      <c r="L3" s="52" t="s">
        <v>130</v>
      </c>
      <c r="M3" s="52" t="s">
        <v>129</v>
      </c>
      <c r="N3" s="52" t="s">
        <v>128</v>
      </c>
      <c r="O3" s="52" t="s">
        <v>120</v>
      </c>
      <c r="P3" s="52" t="s">
        <v>127</v>
      </c>
      <c r="Q3" s="52" t="s">
        <v>126</v>
      </c>
      <c r="R3" s="52" t="s">
        <v>125</v>
      </c>
      <c r="S3" s="52" t="s">
        <v>124</v>
      </c>
      <c r="T3" s="52" t="s">
        <v>123</v>
      </c>
      <c r="U3" s="52" t="s">
        <v>122</v>
      </c>
      <c r="V3" s="52" t="s">
        <v>121</v>
      </c>
      <c r="W3" s="52" t="s">
        <v>120</v>
      </c>
      <c r="X3" s="147"/>
      <c r="Y3" s="147"/>
      <c r="Z3" s="147"/>
    </row>
    <row r="4" spans="1:26" x14ac:dyDescent="0.3">
      <c r="A4" s="6" t="s">
        <v>119</v>
      </c>
      <c r="B4" s="50">
        <f>'Taxa Trimestral'!R5/100</f>
        <v>-5.7987260708952659E-3</v>
      </c>
      <c r="C4" s="47">
        <f>'Taxa Trimestral'!S5/100</f>
        <v>-1.2461874393698391E-2</v>
      </c>
      <c r="D4" s="47">
        <f>'Taxa Trimestral'!T5/100</f>
        <v>-3.2578247207298183E-2</v>
      </c>
      <c r="E4" s="47">
        <f>'Taxa Trimestral'!U5/100</f>
        <v>-0.12661424247172026</v>
      </c>
      <c r="F4" s="47">
        <f>'Taxa Trimestral'!V5/100</f>
        <v>4.7117725296753843E-2</v>
      </c>
      <c r="G4" s="47">
        <f>'Taxa Trimestral'!W5/100</f>
        <v>-0.16198830514996254</v>
      </c>
      <c r="I4" s="6" t="s">
        <v>119</v>
      </c>
      <c r="J4" s="53">
        <f>'Taxa Trimestral'!B5/100</f>
        <v>2.59738258757225E-2</v>
      </c>
      <c r="K4" s="53">
        <f>'Taxa Trimestral'!C5/100</f>
        <v>2.1531192280110689E-2</v>
      </c>
      <c r="L4" s="53">
        <f>'Taxa Trimestral'!D5/100</f>
        <v>-7.5763159235899158E-2</v>
      </c>
      <c r="M4" s="53">
        <f>'Taxa Trimestral'!E5/100</f>
        <v>2.4359979941239729E-2</v>
      </c>
      <c r="N4" s="53">
        <f>'Taxa Trimestral'!F5/100</f>
        <v>-6.6822537237084867E-2</v>
      </c>
      <c r="O4" s="53">
        <f>'Taxa Trimestral'!G5/100</f>
        <v>-6.0088730241882216E-2</v>
      </c>
      <c r="P4" s="53">
        <f>'Taxa Trimestral'!H5/100</f>
        <v>-4.810077380480459E-2</v>
      </c>
      <c r="Q4" s="53">
        <f>'Taxa Trimestral'!I5/100</f>
        <v>4.896385412074733E-2</v>
      </c>
      <c r="R4" s="53">
        <f>'Taxa Trimestral'!J5/100</f>
        <v>7.4943741651234852E-2</v>
      </c>
      <c r="S4" s="53">
        <f>'Taxa Trimestral'!K5/100</f>
        <v>3.5650247049780592E-2</v>
      </c>
      <c r="T4" s="53">
        <f>'Taxa Trimestral'!L5/100</f>
        <v>3.0606287789689102E-2</v>
      </c>
      <c r="U4" s="53">
        <f>'Taxa Trimestral'!M5/100</f>
        <v>-3.1632806445656136E-3</v>
      </c>
      <c r="V4" s="53">
        <f>'Taxa Trimestral'!N5/100</f>
        <v>4.7495140716542483E-2</v>
      </c>
      <c r="W4" s="53">
        <f>'Taxa Trimestral'!O5/100</f>
        <v>2.7167605584003329E-2</v>
      </c>
      <c r="X4" s="53">
        <f>'Taxa Trimestral'!P5/100</f>
        <v>2.9716928522078856E-3</v>
      </c>
      <c r="Y4" s="53">
        <f>'Taxa Trimestral'!Q5/100</f>
        <v>-6.5510195074921063E-2</v>
      </c>
      <c r="Z4" s="54">
        <f>'Taxa Trimestral'!R5/100</f>
        <v>-5.7987260708952659E-3</v>
      </c>
    </row>
    <row r="5" spans="1:26" x14ac:dyDescent="0.3">
      <c r="A5" s="6" t="s">
        <v>118</v>
      </c>
      <c r="B5" s="50">
        <f>'Taxa Trimestral'!R6/100</f>
        <v>1.3471927400424244E-2</v>
      </c>
      <c r="C5" s="47">
        <f>'Taxa Trimestral'!S6/100</f>
        <v>1.8256413317790487E-2</v>
      </c>
      <c r="D5" s="47">
        <f>'Taxa Trimestral'!T6/100</f>
        <v>-2.3172633180772451E-3</v>
      </c>
      <c r="E5" s="47">
        <f>'Taxa Trimestral'!U6/100</f>
        <v>-4.0699730976768593E-2</v>
      </c>
      <c r="F5" s="47">
        <f>'Taxa Trimestral'!V6/100</f>
        <v>4.5250635057566768E-2</v>
      </c>
      <c r="G5" s="47">
        <f>'Taxa Trimestral'!W6/100</f>
        <v>-6.6103265149108248E-2</v>
      </c>
      <c r="I5" s="6" t="s">
        <v>118</v>
      </c>
      <c r="J5" s="53">
        <f>'Taxa Trimestral'!B6/100</f>
        <v>2.1608387102713511E-2</v>
      </c>
      <c r="K5" s="53">
        <f>'Taxa Trimestral'!C6/100</f>
        <v>6.7754178199342929E-2</v>
      </c>
      <c r="L5" s="53">
        <f>'Taxa Trimestral'!D6/100</f>
        <v>-5.5481659012157521E-2</v>
      </c>
      <c r="M5" s="53">
        <f>'Taxa Trimestral'!E6/100</f>
        <v>2.9183624560602528E-2</v>
      </c>
      <c r="N5" s="53">
        <f>'Taxa Trimestral'!F6/100</f>
        <v>1.2415109763843635E-3</v>
      </c>
      <c r="O5" s="53">
        <f>'Taxa Trimestral'!G6/100</f>
        <v>-2.9808054883819435E-2</v>
      </c>
      <c r="P5" s="53">
        <f>'Taxa Trimestral'!H6/100</f>
        <v>-2.7872482404961429E-3</v>
      </c>
      <c r="Q5" s="53">
        <f>'Taxa Trimestral'!I6/100</f>
        <v>6.6915639994047371E-2</v>
      </c>
      <c r="R5" s="53">
        <f>'Taxa Trimestral'!J6/100</f>
        <v>6.6236183021900485E-2</v>
      </c>
      <c r="S5" s="53">
        <f>'Taxa Trimestral'!K6/100</f>
        <v>3.1928788189117485E-2</v>
      </c>
      <c r="T5" s="53">
        <f>'Taxa Trimestral'!L6/100</f>
        <v>2.9246175504324512E-2</v>
      </c>
      <c r="U5" s="53">
        <f>'Taxa Trimestral'!M6/100</f>
        <v>-4.0232422780238641E-3</v>
      </c>
      <c r="V5" s="53">
        <f>'Taxa Trimestral'!N6/100</f>
        <v>4.8187613897849202E-2</v>
      </c>
      <c r="W5" s="53">
        <f>'Taxa Trimestral'!O6/100</f>
        <v>3.6837627330698064E-2</v>
      </c>
      <c r="X5" s="53">
        <f>'Taxa Trimestral'!P6/100</f>
        <v>1.7441852063577734E-2</v>
      </c>
      <c r="Y5" s="53">
        <f>'Taxa Trimestral'!Q6/100</f>
        <v>-1.6504354567876467E-2</v>
      </c>
      <c r="Z5" s="54">
        <f>'Taxa Trimestral'!R6/100</f>
        <v>1.3471927400424244E-2</v>
      </c>
    </row>
    <row r="6" spans="1:26" x14ac:dyDescent="0.3">
      <c r="A6" s="6" t="s">
        <v>117</v>
      </c>
      <c r="B6" s="50">
        <f>'Taxa Trimestral'!R7/100</f>
        <v>5.6472133439130934E-2</v>
      </c>
      <c r="C6" s="47">
        <f>'Taxa Trimestral'!S7/100</f>
        <v>5.3853481903491263E-2</v>
      </c>
      <c r="D6" s="47">
        <f>'Taxa Trimestral'!T7/100</f>
        <v>2.7650927026013017E-2</v>
      </c>
      <c r="E6" s="47">
        <f>'Taxa Trimestral'!U7/100</f>
        <v>0.10126797440786683</v>
      </c>
      <c r="F6" s="47">
        <f>'Taxa Trimestral'!V7/100</f>
        <v>-3.6480352985147291E-2</v>
      </c>
      <c r="G6" s="47">
        <f>'Taxa Trimestral'!W7/100</f>
        <v>0.15025770918697101</v>
      </c>
      <c r="I6" s="6" t="s">
        <v>117</v>
      </c>
      <c r="J6" s="53">
        <f>'Taxa Trimestral'!B7/100</f>
        <v>-6.0096791443834396E-3</v>
      </c>
      <c r="K6" s="53">
        <f>'Taxa Trimestral'!C7/100</f>
        <v>1.6228057212693381E-2</v>
      </c>
      <c r="L6" s="53">
        <f>'Taxa Trimestral'!D7/100</f>
        <v>0.13731157095914859</v>
      </c>
      <c r="M6" s="53">
        <f>'Taxa Trimestral'!E7/100</f>
        <v>2.9826722916894255E-2</v>
      </c>
      <c r="N6" s="53">
        <f>'Taxa Trimestral'!F7/100</f>
        <v>9.6817037671518266E-2</v>
      </c>
      <c r="O6" s="53">
        <f>'Taxa Trimestral'!G7/100</f>
        <v>0.11346999165674587</v>
      </c>
      <c r="P6" s="53">
        <f>'Taxa Trimestral'!H7/100</f>
        <v>7.5367346195971185E-2</v>
      </c>
      <c r="Q6" s="53">
        <f>'Taxa Trimestral'!I7/100</f>
        <v>7.8524837450797635E-2</v>
      </c>
      <c r="R6" s="53">
        <f>'Taxa Trimestral'!J7/100</f>
        <v>5.0559189997318343E-2</v>
      </c>
      <c r="S6" s="53">
        <f>'Taxa Trimestral'!K7/100</f>
        <v>2.8321914077291233E-2</v>
      </c>
      <c r="T6" s="53">
        <f>'Taxa Trimestral'!L7/100</f>
        <v>2.7235876962350858E-2</v>
      </c>
      <c r="U6" s="53">
        <f>'Taxa Trimestral'!M7/100</f>
        <v>1.2954632319150505E-2</v>
      </c>
      <c r="V6" s="53">
        <f>'Taxa Trimestral'!N7/100</f>
        <v>4.4511640742107339E-2</v>
      </c>
      <c r="W6" s="53">
        <f>'Taxa Trimestral'!O7/100</f>
        <v>3.2086899937904034E-2</v>
      </c>
      <c r="X6" s="53">
        <f>'Taxa Trimestral'!P7/100</f>
        <v>5.1127930597729243E-2</v>
      </c>
      <c r="Y6" s="53">
        <f>'Taxa Trimestral'!Q7/100</f>
        <v>9.8944989823835261E-2</v>
      </c>
      <c r="Z6" s="54">
        <f>'Taxa Trimestral'!R7/100</f>
        <v>5.6472133439130934E-2</v>
      </c>
    </row>
    <row r="7" spans="1:26" x14ac:dyDescent="0.3">
      <c r="A7" s="32" t="s">
        <v>116</v>
      </c>
      <c r="B7" s="50">
        <f>'Taxa Trimestral'!R8/100</f>
        <v>2.2744835398113672E-2</v>
      </c>
      <c r="C7" s="47">
        <f>'Taxa Trimestral'!S8/100</f>
        <v>6.6597965030761319E-2</v>
      </c>
      <c r="D7" s="47">
        <f>'Taxa Trimestral'!T8/100</f>
        <v>-6.7829032440338444E-2</v>
      </c>
      <c r="E7" s="47">
        <f>'Taxa Trimestral'!U8/100</f>
        <v>0.13898073546733802</v>
      </c>
      <c r="F7" s="47">
        <f>'Taxa Trimestral'!V8/100</f>
        <v>-6.5638706743719966E-2</v>
      </c>
      <c r="G7" s="47">
        <f>'Taxa Trimestral'!W8/100</f>
        <v>0.31042743034124043</v>
      </c>
      <c r="I7" s="32" t="s">
        <v>116</v>
      </c>
      <c r="J7" s="53">
        <f>'Taxa Trimestral'!B8/100</f>
        <v>8.8704437197048236E-2</v>
      </c>
      <c r="K7" s="53">
        <f>'Taxa Trimestral'!C8/100</f>
        <v>-3.0024599624765003E-3</v>
      </c>
      <c r="L7" s="53">
        <f>'Taxa Trimestral'!D8/100</f>
        <v>-6.0351674697620705E-3</v>
      </c>
      <c r="M7" s="53">
        <f>'Taxa Trimestral'!E8/100</f>
        <v>4.105285591764507E-2</v>
      </c>
      <c r="N7" s="53">
        <f>'Taxa Trimestral'!F8/100</f>
        <v>6.4874812007305493E-2</v>
      </c>
      <c r="O7" s="53">
        <f>'Taxa Trimestral'!G8/100</f>
        <v>1.4939720381557331E-2</v>
      </c>
      <c r="P7" s="53">
        <f>'Taxa Trimestral'!H8/100</f>
        <v>4.438910798584117E-2</v>
      </c>
      <c r="Q7" s="53">
        <f>'Taxa Trimestral'!I8/100</f>
        <v>3.0328638699417487E-2</v>
      </c>
      <c r="R7" s="53">
        <f>'Taxa Trimestral'!J8/100</f>
        <v>4.8855724013351365E-2</v>
      </c>
      <c r="S7" s="53">
        <f>'Taxa Trimestral'!K8/100</f>
        <v>-5.0386434360659142E-2</v>
      </c>
      <c r="T7" s="53">
        <f>'Taxa Trimestral'!L8/100</f>
        <v>8.5189345934106875E-3</v>
      </c>
      <c r="U7" s="53">
        <f>'Taxa Trimestral'!M8/100</f>
        <v>-6.7667832219017177E-3</v>
      </c>
      <c r="V7" s="53">
        <f>'Taxa Trimestral'!N8/100</f>
        <v>3.2367331418712286E-2</v>
      </c>
      <c r="W7" s="53">
        <f>'Taxa Trimestral'!O8/100</f>
        <v>-2.5294915403576423E-3</v>
      </c>
      <c r="X7" s="53">
        <f>'Taxa Trimestral'!P8/100</f>
        <v>6.6826459025604024E-3</v>
      </c>
      <c r="Y7" s="53">
        <f>'Taxa Trimestral'!Q8/100</f>
        <v>0.13276342958693266</v>
      </c>
      <c r="Z7" s="54">
        <f>'Taxa Trimestral'!R8/100</f>
        <v>2.2744835398113672E-2</v>
      </c>
    </row>
    <row r="8" spans="1:26" x14ac:dyDescent="0.3">
      <c r="A8" s="6" t="s">
        <v>115</v>
      </c>
      <c r="B8" s="50">
        <f>'Taxa Trimestral'!R9/100</f>
        <v>3.4005716505270955E-2</v>
      </c>
      <c r="C8" s="47">
        <f>'Taxa Trimestral'!S9/100</f>
        <v>7.8942946078405019E-2</v>
      </c>
      <c r="D8" s="47">
        <f>'Taxa Trimestral'!T9/100</f>
        <v>1.2330078092755992E-2</v>
      </c>
      <c r="E8" s="47">
        <f>'Taxa Trimestral'!U9/100</f>
        <v>0.11260825831972898</v>
      </c>
      <c r="F8" s="47">
        <f>'Taxa Trimestral'!V9/100</f>
        <v>-4.8635071676547126E-3</v>
      </c>
      <c r="G8" s="47">
        <f>'Taxa Trimestral'!W9/100</f>
        <v>0.27543701276186572</v>
      </c>
      <c r="I8" s="6" t="s">
        <v>115</v>
      </c>
      <c r="J8" s="53">
        <f>'Taxa Trimestral'!B9/100</f>
        <v>6.9742313819043611E-2</v>
      </c>
      <c r="K8" s="53">
        <f>'Taxa Trimestral'!C9/100</f>
        <v>-9.221604839475539E-3</v>
      </c>
      <c r="L8" s="53">
        <f>'Taxa Trimestral'!D9/100</f>
        <v>2.740074965661754E-2</v>
      </c>
      <c r="M8" s="53">
        <f>'Taxa Trimestral'!E9/100</f>
        <v>5.6853813286171562E-2</v>
      </c>
      <c r="N8" s="53">
        <f>'Taxa Trimestral'!F9/100</f>
        <v>3.175941918870584E-2</v>
      </c>
      <c r="O8" s="53">
        <f>'Taxa Trimestral'!G9/100</f>
        <v>3.2818394603406409E-2</v>
      </c>
      <c r="P8" s="53">
        <f>'Taxa Trimestral'!H9/100</f>
        <v>4.5593338097726033E-2</v>
      </c>
      <c r="Q8" s="53">
        <f>'Taxa Trimestral'!I9/100</f>
        <v>1.0356738275026256E-2</v>
      </c>
      <c r="R8" s="53">
        <f>'Taxa Trimestral'!J9/100</f>
        <v>4.6679441587601067E-2</v>
      </c>
      <c r="S8" s="53">
        <f>'Taxa Trimestral'!K9/100</f>
        <v>1.6906493680513224E-2</v>
      </c>
      <c r="T8" s="53">
        <f>'Taxa Trimestral'!L9/100</f>
        <v>1.3625565248031934E-2</v>
      </c>
      <c r="U8" s="53">
        <f>'Taxa Trimestral'!M9/100</f>
        <v>8.685430713351705E-3</v>
      </c>
      <c r="V8" s="53">
        <f>'Taxa Trimestral'!N9/100</f>
        <v>7.1014643476461359E-3</v>
      </c>
      <c r="W8" s="53">
        <f>'Taxa Trimestral'!O9/100</f>
        <v>1.9143999324735317E-2</v>
      </c>
      <c r="X8" s="53">
        <f>'Taxa Trimestral'!P9/100</f>
        <v>2.5711533439667811E-2</v>
      </c>
      <c r="Y8" s="53">
        <f>'Taxa Trimestral'!Q9/100</f>
        <v>8.9793273926379799E-2</v>
      </c>
      <c r="Z8" s="54">
        <f>'Taxa Trimestral'!R9/100</f>
        <v>3.4005716505270955E-2</v>
      </c>
    </row>
    <row r="9" spans="1:26" x14ac:dyDescent="0.3">
      <c r="A9" s="6" t="s">
        <v>114</v>
      </c>
      <c r="B9" s="50">
        <f>'Taxa Trimestral'!R10/100</f>
        <v>4.7540023275757237E-2</v>
      </c>
      <c r="C9" s="47">
        <f>'Taxa Trimestral'!S10/100</f>
        <v>5.9917177555537826E-2</v>
      </c>
      <c r="D9" s="47">
        <f>'Taxa Trimestral'!T10/100</f>
        <v>-7.9142138586588695E-3</v>
      </c>
      <c r="E9" s="47">
        <f>'Taxa Trimestral'!U10/100</f>
        <v>0.10698805596673978</v>
      </c>
      <c r="F9" s="47">
        <f>'Taxa Trimestral'!V10/100</f>
        <v>0.14337371555484935</v>
      </c>
      <c r="G9" s="47">
        <f>'Taxa Trimestral'!W10/100</f>
        <v>0.23824245351373285</v>
      </c>
      <c r="I9" s="6" t="s">
        <v>114</v>
      </c>
      <c r="J9" s="53">
        <f>'Taxa Trimestral'!B10/100</f>
        <v>4.4085454849748906E-2</v>
      </c>
      <c r="K9" s="53">
        <f>'Taxa Trimestral'!C10/100</f>
        <v>3.6400264961815809E-2</v>
      </c>
      <c r="L9" s="53">
        <f>'Taxa Trimestral'!D10/100</f>
        <v>9.1783773040771788E-2</v>
      </c>
      <c r="M9" s="53">
        <f>'Taxa Trimestral'!E10/100</f>
        <v>5.2913471219890873E-2</v>
      </c>
      <c r="N9" s="53">
        <f>'Taxa Trimestral'!F10/100</f>
        <v>6.8203395138246359E-2</v>
      </c>
      <c r="O9" s="53">
        <f>'Taxa Trimestral'!G10/100</f>
        <v>8.0337367186652742E-2</v>
      </c>
      <c r="P9" s="53">
        <f>'Taxa Trimestral'!H10/100</f>
        <v>5.4196060535285362E-2</v>
      </c>
      <c r="Q9" s="53">
        <f>'Taxa Trimestral'!I10/100</f>
        <v>8.3243750915661607E-2</v>
      </c>
      <c r="R9" s="53">
        <f>'Taxa Trimestral'!J10/100</f>
        <v>5.8869184174774603E-2</v>
      </c>
      <c r="S9" s="53">
        <f>'Taxa Trimestral'!K10/100</f>
        <v>1.1539613534385706E-2</v>
      </c>
      <c r="T9" s="53">
        <f>'Taxa Trimestral'!L10/100</f>
        <v>1.3959755371851124E-2</v>
      </c>
      <c r="U9" s="53">
        <f>'Taxa Trimestral'!M10/100</f>
        <v>2.26518284388042E-2</v>
      </c>
      <c r="V9" s="53">
        <f>'Taxa Trimestral'!N10/100</f>
        <v>-5.9206147347760085E-3</v>
      </c>
      <c r="W9" s="53">
        <f>'Taxa Trimestral'!O10/100</f>
        <v>2.2495650581927817E-2</v>
      </c>
      <c r="X9" s="53">
        <f>'Taxa Trimestral'!P10/100</f>
        <v>3.8318652635909611E-2</v>
      </c>
      <c r="Y9" s="53">
        <f>'Taxa Trimestral'!Q10/100</f>
        <v>0.11114249144520925</v>
      </c>
      <c r="Z9" s="54">
        <f>'Taxa Trimestral'!R10/100</f>
        <v>4.7540023275757237E-2</v>
      </c>
    </row>
    <row r="10" spans="1:26" x14ac:dyDescent="0.3">
      <c r="A10" s="6" t="s">
        <v>113</v>
      </c>
      <c r="B10" s="50">
        <f>'Taxa Trimestral'!R11/100</f>
        <v>1.7912794215584338E-2</v>
      </c>
      <c r="C10" s="47">
        <f>'Taxa Trimestral'!S11/100</f>
        <v>2.0582947556700093E-2</v>
      </c>
      <c r="D10" s="47">
        <f>'Taxa Trimestral'!T11/100</f>
        <v>-5.7157601153935866E-2</v>
      </c>
      <c r="E10" s="47">
        <f>'Taxa Trimestral'!U11/100</f>
        <v>8.5110620057723838E-2</v>
      </c>
      <c r="F10" s="47">
        <f>'Taxa Trimestral'!V11/100</f>
        <v>0.1749799385362398</v>
      </c>
      <c r="G10" s="47">
        <f>'Taxa Trimestral'!W11/100</f>
        <v>0.15886615015565875</v>
      </c>
      <c r="I10" s="6" t="s">
        <v>113</v>
      </c>
      <c r="J10" s="53">
        <f>'Taxa Trimestral'!B11/100</f>
        <v>1.4772804984610755E-2</v>
      </c>
      <c r="K10" s="53">
        <f>'Taxa Trimestral'!C11/100</f>
        <v>0.11202795706468693</v>
      </c>
      <c r="L10" s="53">
        <f>'Taxa Trimestral'!D11/100</f>
        <v>-4.6279544240287789E-2</v>
      </c>
      <c r="M10" s="53">
        <f>'Taxa Trimestral'!E11/100</f>
        <v>6.7788728952032029E-2</v>
      </c>
      <c r="N10" s="53">
        <f>'Taxa Trimestral'!F11/100</f>
        <v>8.948449118055922E-2</v>
      </c>
      <c r="O10" s="53">
        <f>'Taxa Trimestral'!G11/100</f>
        <v>2.1397621273178125E-3</v>
      </c>
      <c r="P10" s="53">
        <f>'Taxa Trimestral'!H11/100</f>
        <v>3.2729455057619372E-2</v>
      </c>
      <c r="Q10" s="53">
        <f>'Taxa Trimestral'!I11/100</f>
        <v>4.3911943507444207E-2</v>
      </c>
      <c r="R10" s="53">
        <f>'Taxa Trimestral'!J11/100</f>
        <v>2.6850618390698688E-2</v>
      </c>
      <c r="S10" s="53">
        <f>'Taxa Trimestral'!K11/100</f>
        <v>1.0557896591897764E-2</v>
      </c>
      <c r="T10" s="53">
        <f>'Taxa Trimestral'!L11/100</f>
        <v>1.6100938933230058E-2</v>
      </c>
      <c r="U10" s="53">
        <f>'Taxa Trimestral'!M11/100</f>
        <v>2.6642632783436149E-2</v>
      </c>
      <c r="V10" s="53">
        <f>'Taxa Trimestral'!N11/100</f>
        <v>-9.002362634387473E-3</v>
      </c>
      <c r="W10" s="53">
        <f>'Taxa Trimestral'!O11/100</f>
        <v>1.2712095588433669E-2</v>
      </c>
      <c r="X10" s="53">
        <f>'Taxa Trimestral'!P11/100</f>
        <v>9.0983076334911761E-3</v>
      </c>
      <c r="Y10" s="53">
        <f>'Taxa Trimestral'!Q11/100</f>
        <v>7.8908967203138003E-2</v>
      </c>
      <c r="Z10" s="54">
        <f>'Taxa Trimestral'!R11/100</f>
        <v>1.7912794215584338E-2</v>
      </c>
    </row>
    <row r="11" spans="1:26" x14ac:dyDescent="0.3">
      <c r="A11" s="32" t="s">
        <v>112</v>
      </c>
      <c r="B11" s="50">
        <f>'Taxa Trimestral'!R12/100</f>
        <v>3.7385179791494805E-2</v>
      </c>
      <c r="C11" s="47">
        <f>'Taxa Trimestral'!S12/100</f>
        <v>-2.8397277249032182E-2</v>
      </c>
      <c r="D11" s="47">
        <f>'Taxa Trimestral'!T12/100</f>
        <v>0.11476992627874318</v>
      </c>
      <c r="E11" s="47">
        <f>'Taxa Trimestral'!U12/100</f>
        <v>3.6314129469680045E-2</v>
      </c>
      <c r="F11" s="47">
        <f>'Taxa Trimestral'!V12/100</f>
        <v>0.11635393898371739</v>
      </c>
      <c r="G11" s="47">
        <f>'Taxa Trimestral'!W12/100</f>
        <v>-1.9854468588017427E-2</v>
      </c>
      <c r="I11" s="32" t="s">
        <v>112</v>
      </c>
      <c r="J11" s="53">
        <f>'Taxa Trimestral'!B12/100</f>
        <v>-0.11029879596197756</v>
      </c>
      <c r="K11" s="53">
        <f>'Taxa Trimestral'!C12/100</f>
        <v>5.9265167827471377E-2</v>
      </c>
      <c r="L11" s="53">
        <f>'Taxa Trimestral'!D12/100</f>
        <v>4.063571851511627E-2</v>
      </c>
      <c r="M11" s="53">
        <f>'Taxa Trimestral'!E12/100</f>
        <v>5.8589736468579234E-2</v>
      </c>
      <c r="N11" s="53">
        <f>'Taxa Trimestral'!F12/100</f>
        <v>0.11191717656954392</v>
      </c>
      <c r="O11" s="53">
        <f>'Taxa Trimestral'!G12/100</f>
        <v>6.4315359216382983E-2</v>
      </c>
      <c r="P11" s="53">
        <f>'Taxa Trimestral'!H12/100</f>
        <v>2.3663352683468641E-2</v>
      </c>
      <c r="Q11" s="53">
        <f>'Taxa Trimestral'!I12/100</f>
        <v>0.10436201117324195</v>
      </c>
      <c r="R11" s="53">
        <f>'Taxa Trimestral'!J12/100</f>
        <v>7.6070771877862597E-2</v>
      </c>
      <c r="S11" s="53">
        <f>'Taxa Trimestral'!K12/100</f>
        <v>9.0364490631668529E-2</v>
      </c>
      <c r="T11" s="53">
        <f>'Taxa Trimestral'!L12/100</f>
        <v>5.6885971361508636E-2</v>
      </c>
      <c r="U11" s="53">
        <f>'Taxa Trimestral'!M12/100</f>
        <v>5.3199543589015352E-2</v>
      </c>
      <c r="V11" s="53">
        <f>'Taxa Trimestral'!N12/100</f>
        <v>6.4215323296532567E-3</v>
      </c>
      <c r="W11" s="53">
        <f>'Taxa Trimestral'!O12/100</f>
        <v>4.6685657049570173E-2</v>
      </c>
      <c r="X11" s="53">
        <f>'Taxa Trimestral'!P12/100</f>
        <v>4.4243049500911624E-2</v>
      </c>
      <c r="Y11" s="53">
        <f>'Taxa Trimestral'!Q12/100</f>
        <v>-1.0567904024350039E-4</v>
      </c>
      <c r="Z11" s="54">
        <f>'Taxa Trimestral'!R12/100</f>
        <v>3.7385179791494805E-2</v>
      </c>
    </row>
    <row r="12" spans="1:26" x14ac:dyDescent="0.3">
      <c r="A12" s="6" t="s">
        <v>111</v>
      </c>
      <c r="B12" s="50">
        <f>'Taxa Trimestral'!R13/100</f>
        <v>1.0075748304918974E-2</v>
      </c>
      <c r="C12" s="47">
        <f>'Taxa Trimestral'!S13/100</f>
        <v>-5.0145754958562661E-3</v>
      </c>
      <c r="D12" s="47">
        <f>'Taxa Trimestral'!T13/100</f>
        <v>1.2216064901621415E-2</v>
      </c>
      <c r="E12" s="47">
        <f>'Taxa Trimestral'!U13/100</f>
        <v>3.4890502020443526E-2</v>
      </c>
      <c r="F12" s="47">
        <f>'Taxa Trimestral'!V13/100</f>
        <v>0.1042047217207054</v>
      </c>
      <c r="G12" s="47">
        <f>'Taxa Trimestral'!W13/100</f>
        <v>7.8553828353663757E-2</v>
      </c>
      <c r="I12" s="6" t="s">
        <v>111</v>
      </c>
      <c r="J12" s="53">
        <f>'Taxa Trimestral'!B13/100</f>
        <v>-1.4151550853225836E-2</v>
      </c>
      <c r="K12" s="53">
        <f>'Taxa Trimestral'!C13/100</f>
        <v>7.6899983646930181E-2</v>
      </c>
      <c r="L12" s="53">
        <f>'Taxa Trimestral'!D13/100</f>
        <v>-4.2485567313638943E-2</v>
      </c>
      <c r="M12" s="53">
        <f>'Taxa Trimestral'!E13/100</f>
        <v>3.8103133636439024E-2</v>
      </c>
      <c r="N12" s="53">
        <f>'Taxa Trimestral'!F13/100</f>
        <v>6.1758732518344406E-2</v>
      </c>
      <c r="O12" s="53">
        <f>'Taxa Trimestral'!G13/100</f>
        <v>6.5532785554256456E-4</v>
      </c>
      <c r="P12" s="53">
        <f>'Taxa Trimestral'!H13/100</f>
        <v>5.0054069214688912E-3</v>
      </c>
      <c r="Q12" s="53">
        <f>'Taxa Trimestral'!I13/100</f>
        <v>2.8083139906080357E-2</v>
      </c>
      <c r="R12" s="53">
        <f>'Taxa Trimestral'!J13/100</f>
        <v>4.490521661714042E-2</v>
      </c>
      <c r="S12" s="53">
        <f>'Taxa Trimestral'!K13/100</f>
        <v>-2.0810138433060454E-2</v>
      </c>
      <c r="T12" s="53">
        <f>'Taxa Trimestral'!L13/100</f>
        <v>2.946249610831253E-2</v>
      </c>
      <c r="U12" s="53">
        <f>'Taxa Trimestral'!M13/100</f>
        <v>1.0150162272045016E-2</v>
      </c>
      <c r="V12" s="53">
        <f>'Taxa Trimestral'!N13/100</f>
        <v>1.5255225189174881E-2</v>
      </c>
      <c r="W12" s="53">
        <f>'Taxa Trimestral'!O13/100</f>
        <v>1.3982354877651426E-2</v>
      </c>
      <c r="X12" s="53">
        <f>'Taxa Trimestral'!P13/100</f>
        <v>9.0580425368507189E-3</v>
      </c>
      <c r="Y12" s="53">
        <f>'Taxa Trimestral'!Q13/100</f>
        <v>1.5405870558431678E-2</v>
      </c>
      <c r="Z12" s="54">
        <f>'Taxa Trimestral'!R13/100</f>
        <v>1.0075748304918974E-2</v>
      </c>
    </row>
    <row r="13" spans="1:26" x14ac:dyDescent="0.3">
      <c r="A13" s="6" t="s">
        <v>110</v>
      </c>
      <c r="B13" s="50">
        <f>'Taxa Trimestral'!R14/100</f>
        <v>1.5096533013498448E-2</v>
      </c>
      <c r="C13" s="47">
        <f>'Taxa Trimestral'!S14/100</f>
        <v>-1.0797018994048724E-2</v>
      </c>
      <c r="D13" s="47">
        <f>'Taxa Trimestral'!T14/100</f>
        <v>2.2599264843802924E-2</v>
      </c>
      <c r="E13" s="47">
        <f>'Taxa Trimestral'!U14/100</f>
        <v>2.1498921672427729E-2</v>
      </c>
      <c r="F13" s="47">
        <f>'Taxa Trimestral'!V14/100</f>
        <v>4.8092160859466437E-2</v>
      </c>
      <c r="G13" s="47">
        <f>'Taxa Trimestral'!W14/100</f>
        <v>-2.2491282356954967E-2</v>
      </c>
      <c r="I13" s="6" t="s">
        <v>110</v>
      </c>
      <c r="J13" s="53">
        <f>'Taxa Trimestral'!B14/100</f>
        <v>0.13081073443190405</v>
      </c>
      <c r="K13" s="53">
        <f>'Taxa Trimestral'!C14/100</f>
        <v>4.9843575410701613E-2</v>
      </c>
      <c r="L13" s="53">
        <f>'Taxa Trimestral'!D14/100</f>
        <v>-3.5156427848511917E-2</v>
      </c>
      <c r="M13" s="53">
        <f>'Taxa Trimestral'!E14/100</f>
        <v>2.3903183967287411E-2</v>
      </c>
      <c r="N13" s="53">
        <f>'Taxa Trimestral'!F14/100</f>
        <v>4.8121809054658682E-2</v>
      </c>
      <c r="O13" s="53">
        <f>'Taxa Trimestral'!G14/100</f>
        <v>-2.8143070668776859E-3</v>
      </c>
      <c r="P13" s="53">
        <f>'Taxa Trimestral'!H14/100</f>
        <v>5.1520007101697463E-3</v>
      </c>
      <c r="Q13" s="53">
        <f>'Taxa Trimestral'!I14/100</f>
        <v>1.5845766714144061E-2</v>
      </c>
      <c r="R13" s="53">
        <f>'Taxa Trimestral'!J14/100</f>
        <v>1.0696047472379622E-2</v>
      </c>
      <c r="S13" s="53">
        <f>'Taxa Trimestral'!K14/100</f>
        <v>-1.5349870407761146E-2</v>
      </c>
      <c r="T13" s="53">
        <f>'Taxa Trimestral'!L14/100</f>
        <v>3.0521855227108707E-2</v>
      </c>
      <c r="U13" s="53">
        <f>'Taxa Trimestral'!M14/100</f>
        <v>2.1044562314478599E-2</v>
      </c>
      <c r="V13" s="53">
        <f>'Taxa Trimestral'!N14/100</f>
        <v>2.8595116476135773E-2</v>
      </c>
      <c r="W13" s="53">
        <f>'Taxa Trimestral'!O14/100</f>
        <v>1.8640740811723733E-2</v>
      </c>
      <c r="X13" s="53">
        <f>'Taxa Trimestral'!P14/100</f>
        <v>1.9399987138622343E-2</v>
      </c>
      <c r="Y13" s="53">
        <f>'Taxa Trimestral'!Q14/100</f>
        <v>-1.4810650649219048E-2</v>
      </c>
      <c r="Z13" s="54">
        <f>'Taxa Trimestral'!R14/100</f>
        <v>1.5096533013498448E-2</v>
      </c>
    </row>
    <row r="14" spans="1:26" x14ac:dyDescent="0.3">
      <c r="A14" s="6" t="s">
        <v>109</v>
      </c>
      <c r="B14" s="50">
        <f>'Taxa Trimestral'!R15/100</f>
        <v>3.5559969771721267E-3</v>
      </c>
      <c r="C14" s="47">
        <f>'Taxa Trimestral'!S15/100</f>
        <v>3.2241091060525306E-4</v>
      </c>
      <c r="D14" s="47">
        <f>'Taxa Trimestral'!T15/100</f>
        <v>5.3761197755462176E-2</v>
      </c>
      <c r="E14" s="47">
        <f>'Taxa Trimestral'!U15/100</f>
        <v>-1.2087890425564463E-2</v>
      </c>
      <c r="F14" s="47">
        <f>'Taxa Trimestral'!V15/100</f>
        <v>-1.3514998026419311E-3</v>
      </c>
      <c r="G14" s="47">
        <f>'Taxa Trimestral'!W15/100</f>
        <v>-2.0873377498120016E-2</v>
      </c>
      <c r="I14" s="6" t="s">
        <v>109</v>
      </c>
      <c r="J14" s="53">
        <f>'Taxa Trimestral'!B15/100</f>
        <v>5.2075560037485147E-2</v>
      </c>
      <c r="K14" s="53">
        <f>'Taxa Trimestral'!C15/100</f>
        <v>1.7875835450710698E-2</v>
      </c>
      <c r="L14" s="53">
        <f>'Taxa Trimestral'!D15/100</f>
        <v>-4.8437545436044512E-2</v>
      </c>
      <c r="M14" s="53">
        <f>'Taxa Trimestral'!E15/100</f>
        <v>5.2569539771454288E-3</v>
      </c>
      <c r="N14" s="53">
        <f>'Taxa Trimestral'!F15/100</f>
        <v>1.9473069162079248E-4</v>
      </c>
      <c r="O14" s="53">
        <f>'Taxa Trimestral'!G15/100</f>
        <v>-2.7083113646812151E-2</v>
      </c>
      <c r="P14" s="53">
        <f>'Taxa Trimestral'!H15/100</f>
        <v>-2.2378867941675207E-2</v>
      </c>
      <c r="Q14" s="53">
        <f>'Taxa Trimestral'!I15/100</f>
        <v>2.1459701191901104E-2</v>
      </c>
      <c r="R14" s="53">
        <f>'Taxa Trimestral'!J15/100</f>
        <v>0.12061295502375957</v>
      </c>
      <c r="S14" s="53">
        <f>'Taxa Trimestral'!K15/100</f>
        <v>-1.2816022759029044E-2</v>
      </c>
      <c r="T14" s="53">
        <f>'Taxa Trimestral'!L15/100</f>
        <v>2.522721748910306E-2</v>
      </c>
      <c r="U14" s="53">
        <f>'Taxa Trimestral'!M15/100</f>
        <v>1.6140028592487088E-2</v>
      </c>
      <c r="V14" s="53">
        <f>'Taxa Trimestral'!N15/100</f>
        <v>3.5641941662109877E-2</v>
      </c>
      <c r="W14" s="53">
        <f>'Taxa Trimestral'!O15/100</f>
        <v>1.797289408231495E-2</v>
      </c>
      <c r="X14" s="53">
        <f>'Taxa Trimestral'!P15/100</f>
        <v>7.8490423794503883E-3</v>
      </c>
      <c r="Y14" s="53">
        <f>'Taxa Trimestral'!Q15/100</f>
        <v>-2.5577778783055227E-2</v>
      </c>
      <c r="Z14" s="54">
        <f>'Taxa Trimestral'!R15/100</f>
        <v>3.5559969771721267E-3</v>
      </c>
    </row>
    <row r="15" spans="1:26" x14ac:dyDescent="0.3">
      <c r="A15" s="32" t="s">
        <v>108</v>
      </c>
      <c r="B15" s="50">
        <f>'Taxa Trimestral'!R16/100</f>
        <v>-1.434537379757983E-2</v>
      </c>
      <c r="C15" s="47">
        <f>'Taxa Trimestral'!S16/100</f>
        <v>-1.315590085593088E-2</v>
      </c>
      <c r="D15" s="47">
        <f>'Taxa Trimestral'!T16/100</f>
        <v>3.9749311269621224E-2</v>
      </c>
      <c r="E15" s="47">
        <f>'Taxa Trimestral'!U16/100</f>
        <v>-4.8994757574614578E-2</v>
      </c>
      <c r="F15" s="47">
        <f>'Taxa Trimestral'!V16/100</f>
        <v>6.0977356224859447E-2</v>
      </c>
      <c r="G15" s="47">
        <f>'Taxa Trimestral'!W16/100</f>
        <v>-2.3925936247629287E-2</v>
      </c>
      <c r="I15" s="32" t="s">
        <v>108</v>
      </c>
      <c r="J15" s="53">
        <f>'Taxa Trimestral'!B16/100</f>
        <v>-5.2939336348810873E-2</v>
      </c>
      <c r="K15" s="53">
        <f>'Taxa Trimestral'!C16/100</f>
        <v>6.4030727873587434E-3</v>
      </c>
      <c r="L15" s="53">
        <f>'Taxa Trimestral'!D16/100</f>
        <v>-6.7078655108388507E-2</v>
      </c>
      <c r="M15" s="53">
        <f>'Taxa Trimestral'!E16/100</f>
        <v>-1.6154395718314896E-2</v>
      </c>
      <c r="N15" s="53">
        <f>'Taxa Trimestral'!F16/100</f>
        <v>-3.8733840872149927E-2</v>
      </c>
      <c r="O15" s="53">
        <f>'Taxa Trimestral'!G16/100</f>
        <v>-5.1502399217891792E-2</v>
      </c>
      <c r="P15" s="53">
        <f>'Taxa Trimestral'!H16/100</f>
        <v>-5.8878951583566701E-2</v>
      </c>
      <c r="Q15" s="53">
        <f>'Taxa Trimestral'!I16/100</f>
        <v>-3.3304730739034838E-2</v>
      </c>
      <c r="R15" s="53">
        <f>'Taxa Trimestral'!J16/100</f>
        <v>0.13465557315861565</v>
      </c>
      <c r="S15" s="53">
        <f>'Taxa Trimestral'!K16/100</f>
        <v>-1.1373077416314104E-2</v>
      </c>
      <c r="T15" s="53">
        <f>'Taxa Trimestral'!L16/100</f>
        <v>1.7881063505669204E-2</v>
      </c>
      <c r="U15" s="53">
        <f>'Taxa Trimestral'!M16/100</f>
        <v>-2.5364190677704679E-3</v>
      </c>
      <c r="V15" s="53">
        <f>'Taxa Trimestral'!N16/100</f>
        <v>3.6169997852451896E-2</v>
      </c>
      <c r="W15" s="53">
        <f>'Taxa Trimestral'!O16/100</f>
        <v>6.5899702459764065E-3</v>
      </c>
      <c r="X15" s="53">
        <f>'Taxa Trimestral'!P16/100</f>
        <v>-1.07002686930735E-2</v>
      </c>
      <c r="Y15" s="53">
        <f>'Taxa Trimestral'!Q16/100</f>
        <v>-4.1173597332996865E-2</v>
      </c>
      <c r="Z15" s="54">
        <f>'Taxa Trimestral'!R16/100</f>
        <v>-1.434537379757983E-2</v>
      </c>
    </row>
    <row r="16" spans="1:26" x14ac:dyDescent="0.3">
      <c r="A16" s="6" t="s">
        <v>107</v>
      </c>
      <c r="B16" s="50">
        <f>'Taxa Trimestral'!R17/100</f>
        <v>7.6766739525260252E-3</v>
      </c>
      <c r="C16" s="47">
        <f>'Taxa Trimestral'!S17/100</f>
        <v>-9.3637712423374486E-3</v>
      </c>
      <c r="D16" s="47">
        <f>'Taxa Trimestral'!T17/100</f>
        <v>7.0735368034440249E-3</v>
      </c>
      <c r="E16" s="47">
        <f>'Taxa Trimestral'!U17/100</f>
        <v>-8.398594816861682E-2</v>
      </c>
      <c r="F16" s="47">
        <f>'Taxa Trimestral'!V17/100</f>
        <v>-9.5961128421551134E-4</v>
      </c>
      <c r="G16" s="47">
        <f>'Taxa Trimestral'!W17/100</f>
        <v>-0.17863333154328309</v>
      </c>
      <c r="I16" s="6" t="s">
        <v>107</v>
      </c>
      <c r="J16" s="53">
        <f>'Taxa Trimestral'!B17/100</f>
        <v>0.12578927136802731</v>
      </c>
      <c r="K16" s="53">
        <f>'Taxa Trimestral'!C17/100</f>
        <v>-1.1264851583806301E-2</v>
      </c>
      <c r="L16" s="53">
        <f>'Taxa Trimestral'!D17/100</f>
        <v>-4.245261284776336E-2</v>
      </c>
      <c r="M16" s="53">
        <f>'Taxa Trimestral'!E17/100</f>
        <v>-1.9859866954693661E-2</v>
      </c>
      <c r="N16" s="53">
        <f>'Taxa Trimestral'!F17/100</f>
        <v>-5.7431480185053181E-2</v>
      </c>
      <c r="O16" s="53">
        <f>'Taxa Trimestral'!G17/100</f>
        <v>-4.2358400300553933E-2</v>
      </c>
      <c r="P16" s="53">
        <f>'Taxa Trimestral'!H17/100</f>
        <v>-2.5499348295844104E-2</v>
      </c>
      <c r="Q16" s="53">
        <f>'Taxa Trimestral'!I17/100</f>
        <v>-2.0251627689631402E-2</v>
      </c>
      <c r="R16" s="53">
        <f>'Taxa Trimestral'!J17/100</f>
        <v>0.18725058786909821</v>
      </c>
      <c r="S16" s="53">
        <f>'Taxa Trimestral'!K17/100</f>
        <v>6.5817222298274469E-3</v>
      </c>
      <c r="T16" s="53">
        <f>'Taxa Trimestral'!L17/100</f>
        <v>3.754218020214295E-2</v>
      </c>
      <c r="U16" s="53">
        <f>'Taxa Trimestral'!M17/100</f>
        <v>1.6154497888857478E-2</v>
      </c>
      <c r="V16" s="53">
        <f>'Taxa Trimestral'!N17/100</f>
        <v>3.9647067710733452E-2</v>
      </c>
      <c r="W16" s="53">
        <f>'Taxa Trimestral'!O17/100</f>
        <v>2.76467526347286E-2</v>
      </c>
      <c r="X16" s="53">
        <f>'Taxa Trimestral'!P17/100</f>
        <v>1.6079458095326515E-2</v>
      </c>
      <c r="Y16" s="53">
        <f>'Taxa Trimestral'!Q17/100</f>
        <v>-5.3923561667004405E-2</v>
      </c>
      <c r="Z16" s="54">
        <f>'Taxa Trimestral'!R17/100</f>
        <v>7.6766739525260252E-3</v>
      </c>
    </row>
    <row r="17" spans="1:26" x14ac:dyDescent="0.3">
      <c r="A17" s="6" t="s">
        <v>106</v>
      </c>
      <c r="B17" s="50">
        <f>'Taxa Trimestral'!R18/100</f>
        <v>-4.0073915601193111E-3</v>
      </c>
      <c r="C17" s="47">
        <f>'Taxa Trimestral'!S18/100</f>
        <v>-6.0721976205320161E-3</v>
      </c>
      <c r="D17" s="47">
        <f>'Taxa Trimestral'!T18/100</f>
        <v>9.8972521682691994E-3</v>
      </c>
      <c r="E17" s="47">
        <f>'Taxa Trimestral'!U18/100</f>
        <v>-0.10400437053981293</v>
      </c>
      <c r="F17" s="47">
        <f>'Taxa Trimestral'!V18/100</f>
        <v>-1.0120089484738193E-2</v>
      </c>
      <c r="G17" s="47">
        <f>'Taxa Trimestral'!W18/100</f>
        <v>-0.14966702971399348</v>
      </c>
      <c r="I17" s="6" t="s">
        <v>106</v>
      </c>
      <c r="J17" s="53">
        <f>'Taxa Trimestral'!B18/100</f>
        <v>1.6004167766573874E-2</v>
      </c>
      <c r="K17" s="53">
        <f>'Taxa Trimestral'!C18/100</f>
        <v>-7.4889156701079762E-2</v>
      </c>
      <c r="L17" s="53">
        <f>'Taxa Trimestral'!D18/100</f>
        <v>-4.0855544941006849E-2</v>
      </c>
      <c r="M17" s="53">
        <f>'Taxa Trimestral'!E18/100</f>
        <v>1.2767172814486472E-2</v>
      </c>
      <c r="N17" s="53">
        <f>'Taxa Trimestral'!F18/100</f>
        <v>-6.6092322188729846E-2</v>
      </c>
      <c r="O17" s="53">
        <f>'Taxa Trimestral'!G18/100</f>
        <v>-4.4174857228455933E-2</v>
      </c>
      <c r="P17" s="53">
        <f>'Taxa Trimestral'!H18/100</f>
        <v>-4.0577465153362136E-2</v>
      </c>
      <c r="Q17" s="53">
        <f>'Taxa Trimestral'!I18/100</f>
        <v>-8.4654626712888703E-2</v>
      </c>
      <c r="R17" s="53">
        <f>'Taxa Trimestral'!J18/100</f>
        <v>0.22165401452329037</v>
      </c>
      <c r="S17" s="53">
        <f>'Taxa Trimestral'!K18/100</f>
        <v>4.7520965118030833E-3</v>
      </c>
      <c r="T17" s="53">
        <f>'Taxa Trimestral'!L18/100</f>
        <v>2.5972330812673361E-2</v>
      </c>
      <c r="U17" s="53">
        <f>'Taxa Trimestral'!M18/100</f>
        <v>4.2566579690999085E-3</v>
      </c>
      <c r="V17" s="53">
        <f>'Taxa Trimestral'!N18/100</f>
        <v>3.5532583709566579E-2</v>
      </c>
      <c r="W17" s="53">
        <f>'Taxa Trimestral'!O18/100</f>
        <v>1.67045438517337E-2</v>
      </c>
      <c r="X17" s="53">
        <f>'Taxa Trimestral'!P18/100</f>
        <v>9.8123461214361107E-4</v>
      </c>
      <c r="Y17" s="53">
        <f>'Taxa Trimestral'!Q18/100</f>
        <v>-4.0490165696529967E-2</v>
      </c>
      <c r="Z17" s="54">
        <f>'Taxa Trimestral'!R18/100</f>
        <v>-4.0073915601193111E-3</v>
      </c>
    </row>
    <row r="18" spans="1:26" x14ac:dyDescent="0.3">
      <c r="A18" s="6" t="s">
        <v>105</v>
      </c>
      <c r="B18" s="50">
        <f>'Taxa Trimestral'!R19/100</f>
        <v>-6.1623311265670555E-3</v>
      </c>
      <c r="C18" s="47">
        <f>'Taxa Trimestral'!S19/100</f>
        <v>-1.1916565144984848E-3</v>
      </c>
      <c r="D18" s="47">
        <f>'Taxa Trimestral'!T19/100</f>
        <v>1.0872044882994203E-2</v>
      </c>
      <c r="E18" s="47">
        <f>'Taxa Trimestral'!U19/100</f>
        <v>-0.11349193405382474</v>
      </c>
      <c r="F18" s="47">
        <f>'Taxa Trimestral'!V19/100</f>
        <v>3.2929901087012103E-2</v>
      </c>
      <c r="G18" s="47">
        <f>'Taxa Trimestral'!W19/100</f>
        <v>-0.18770648690763336</v>
      </c>
      <c r="I18" s="6" t="s">
        <v>105</v>
      </c>
      <c r="J18" s="53">
        <f>'Taxa Trimestral'!B19/100</f>
        <v>3.4882044348190089E-2</v>
      </c>
      <c r="K18" s="53">
        <f>'Taxa Trimestral'!C19/100</f>
        <v>-6.09105766949204E-2</v>
      </c>
      <c r="L18" s="53">
        <f>'Taxa Trimestral'!D19/100</f>
        <v>-3.0781204443273702E-2</v>
      </c>
      <c r="M18" s="53">
        <f>'Taxa Trimestral'!E19/100</f>
        <v>1.0484936608720963E-2</v>
      </c>
      <c r="N18" s="53">
        <f>'Taxa Trimestral'!F19/100</f>
        <v>-5.366974941313362E-2</v>
      </c>
      <c r="O18" s="53">
        <f>'Taxa Trimestral'!G19/100</f>
        <v>-3.5145987926438527E-2</v>
      </c>
      <c r="P18" s="53">
        <f>'Taxa Trimestral'!H19/100</f>
        <v>-4.3994995377757196E-2</v>
      </c>
      <c r="Q18" s="53">
        <f>'Taxa Trimestral'!I19/100</f>
        <v>-6.7966959586013842E-2</v>
      </c>
      <c r="R18" s="53">
        <f>'Taxa Trimestral'!J19/100</f>
        <v>7.0143054212116862E-2</v>
      </c>
      <c r="S18" s="53">
        <f>'Taxa Trimestral'!K19/100</f>
        <v>2.6573258399491539E-3</v>
      </c>
      <c r="T18" s="53">
        <f>'Taxa Trimestral'!L19/100</f>
        <v>2.0945088661509681E-2</v>
      </c>
      <c r="U18" s="53">
        <f>'Taxa Trimestral'!M19/100</f>
        <v>7.5028738494520297E-3</v>
      </c>
      <c r="V18" s="53">
        <f>'Taxa Trimestral'!N19/100</f>
        <v>3.0782369567866175E-2</v>
      </c>
      <c r="W18" s="53">
        <f>'Taxa Trimestral'!O19/100</f>
        <v>8.8674708937772628E-3</v>
      </c>
      <c r="X18" s="53">
        <f>'Taxa Trimestral'!P19/100</f>
        <v>-9.5071429138693375E-4</v>
      </c>
      <c r="Y18" s="53">
        <f>'Taxa Trimestral'!Q19/100</f>
        <v>-4.4083876581208707E-2</v>
      </c>
      <c r="Z18" s="54">
        <f>'Taxa Trimestral'!R19/100</f>
        <v>-6.1623311265670555E-3</v>
      </c>
    </row>
    <row r="19" spans="1:26" x14ac:dyDescent="0.3">
      <c r="A19" s="32" t="s">
        <v>104</v>
      </c>
      <c r="B19" s="50">
        <f>'Taxa Trimestral'!R20/100</f>
        <v>2.1676306574193616E-2</v>
      </c>
      <c r="C19" s="47">
        <f>'Taxa Trimestral'!S20/100</f>
        <v>3.0863391838907184E-2</v>
      </c>
      <c r="D19" s="47">
        <f>'Taxa Trimestral'!T20/100</f>
        <v>3.8585474629970751E-2</v>
      </c>
      <c r="E19" s="47">
        <f>'Taxa Trimestral'!U20/100</f>
        <v>-5.0002058580293059E-2</v>
      </c>
      <c r="F19" s="47">
        <f>'Taxa Trimestral'!V20/100</f>
        <v>0.21803358175036625</v>
      </c>
      <c r="G19" s="47">
        <f>'Taxa Trimestral'!W20/100</f>
        <v>-8.7498816050820438E-2</v>
      </c>
      <c r="I19" s="32" t="s">
        <v>104</v>
      </c>
      <c r="J19" s="53">
        <f>'Taxa Trimestral'!B20/100</f>
        <v>0.10250120852238576</v>
      </c>
      <c r="K19" s="53">
        <f>'Taxa Trimestral'!C20/100</f>
        <v>-2.6946362064824481E-2</v>
      </c>
      <c r="L19" s="53">
        <f>'Taxa Trimestral'!D20/100</f>
        <v>3.955904099703389E-2</v>
      </c>
      <c r="M19" s="53">
        <f>'Taxa Trimestral'!E20/100</f>
        <v>1.8931883738971589E-2</v>
      </c>
      <c r="N19" s="53">
        <f>'Taxa Trimestral'!F20/100</f>
        <v>-1.7688034255486929E-2</v>
      </c>
      <c r="O19" s="53">
        <f>'Taxa Trimestral'!G20/100</f>
        <v>1.7610690421745678E-2</v>
      </c>
      <c r="P19" s="53">
        <f>'Taxa Trimestral'!H20/100</f>
        <v>2.329014673870633E-2</v>
      </c>
      <c r="Q19" s="53">
        <f>'Taxa Trimestral'!I20/100</f>
        <v>1.5466300693132373E-2</v>
      </c>
      <c r="R19" s="53">
        <f>'Taxa Trimestral'!J20/100</f>
        <v>6.3831642658976673E-2</v>
      </c>
      <c r="S19" s="53">
        <f>'Taxa Trimestral'!K20/100</f>
        <v>-1.4274261505358155E-3</v>
      </c>
      <c r="T19" s="53">
        <f>'Taxa Trimestral'!L20/100</f>
        <v>8.7919625225254538E-3</v>
      </c>
      <c r="U19" s="53">
        <f>'Taxa Trimestral'!M20/100</f>
        <v>1.9779910700842507E-2</v>
      </c>
      <c r="V19" s="53">
        <f>'Taxa Trimestral'!N20/100</f>
        <v>2.5603854626398581E-2</v>
      </c>
      <c r="W19" s="53">
        <f>'Taxa Trimestral'!O20/100</f>
        <v>2.0158216006285201E-2</v>
      </c>
      <c r="X19" s="53">
        <f>'Taxa Trimestral'!P20/100</f>
        <v>2.2937919138792173E-2</v>
      </c>
      <c r="Y19" s="53">
        <f>'Taxa Trimestral'!Q20/100</f>
        <v>1.2474572747925183E-2</v>
      </c>
      <c r="Z19" s="54">
        <f>'Taxa Trimestral'!R20/100</f>
        <v>2.1676306574193616E-2</v>
      </c>
    </row>
    <row r="20" spans="1:26" x14ac:dyDescent="0.3">
      <c r="A20" s="6" t="s">
        <v>103</v>
      </c>
      <c r="B20" s="50">
        <f>'Taxa Trimestral'!R21/100</f>
        <v>4.4007049454817704E-2</v>
      </c>
      <c r="C20" s="47">
        <f>'Taxa Trimestral'!S21/100</f>
        <v>3.0144375929813449E-2</v>
      </c>
      <c r="D20" s="47">
        <f>'Taxa Trimestral'!T21/100</f>
        <v>3.5545749492021939E-2</v>
      </c>
      <c r="E20" s="47">
        <f>'Taxa Trimestral'!U21/100</f>
        <v>-3.0620337929014863E-3</v>
      </c>
      <c r="F20" s="47">
        <f>'Taxa Trimestral'!V21/100</f>
        <v>0.20690058784198873</v>
      </c>
      <c r="G20" s="47">
        <f>'Taxa Trimestral'!W21/100</f>
        <v>4.0809781108944287E-2</v>
      </c>
      <c r="I20" s="6" t="s">
        <v>103</v>
      </c>
      <c r="J20" s="53">
        <f>'Taxa Trimestral'!B21/100</f>
        <v>6.1636689565214953E-2</v>
      </c>
      <c r="K20" s="53">
        <f>'Taxa Trimestral'!C21/100</f>
        <v>-6.3188191103219493E-3</v>
      </c>
      <c r="L20" s="53">
        <f>'Taxa Trimestral'!D21/100</f>
        <v>6.5645107934317659E-2</v>
      </c>
      <c r="M20" s="53">
        <f>'Taxa Trimestral'!E21/100</f>
        <v>5.8044279126652443E-2</v>
      </c>
      <c r="N20" s="53">
        <f>'Taxa Trimestral'!F21/100</f>
        <v>1.1392600973251454E-2</v>
      </c>
      <c r="O20" s="53">
        <f>'Taxa Trimestral'!G21/100</f>
        <v>4.5789646766045466E-2</v>
      </c>
      <c r="P20" s="53">
        <f>'Taxa Trimestral'!H21/100</f>
        <v>4.0658974207806731E-2</v>
      </c>
      <c r="Q20" s="53">
        <f>'Taxa Trimestral'!I21/100</f>
        <v>6.4419864716359854E-2</v>
      </c>
      <c r="R20" s="53">
        <f>'Taxa Trimestral'!J21/100</f>
        <v>0.1127255299485601</v>
      </c>
      <c r="S20" s="53">
        <f>'Taxa Trimestral'!K21/100</f>
        <v>2.4013177761975202E-2</v>
      </c>
      <c r="T20" s="53">
        <f>'Taxa Trimestral'!L21/100</f>
        <v>6.2063006121748643E-3</v>
      </c>
      <c r="U20" s="53">
        <f>'Taxa Trimestral'!M21/100</f>
        <v>4.855949389487102E-2</v>
      </c>
      <c r="V20" s="53">
        <f>'Taxa Trimestral'!N21/100</f>
        <v>1.3704424827600148E-2</v>
      </c>
      <c r="W20" s="53">
        <f>'Taxa Trimestral'!O21/100</f>
        <v>3.1388949406588429E-2</v>
      </c>
      <c r="X20" s="53">
        <f>'Taxa Trimestral'!P21/100</f>
        <v>3.5805154466785227E-2</v>
      </c>
      <c r="Y20" s="53">
        <f>'Taxa Trimestral'!Q21/100</f>
        <v>0.10312572888750848</v>
      </c>
      <c r="Z20" s="54">
        <f>'Taxa Trimestral'!R21/100</f>
        <v>4.4007049454817704E-2</v>
      </c>
    </row>
    <row r="21" spans="1:26" x14ac:dyDescent="0.3">
      <c r="A21" s="6" t="s">
        <v>102</v>
      </c>
      <c r="B21" s="50">
        <f>'Taxa Trimestral'!R22/100</f>
        <v>3.978408179297066E-2</v>
      </c>
      <c r="C21" s="47">
        <f>'Taxa Trimestral'!S22/100</f>
        <v>4.2418759360645542E-2</v>
      </c>
      <c r="D21" s="47">
        <f>'Taxa Trimestral'!T22/100</f>
        <v>1.3138934872580554E-2</v>
      </c>
      <c r="E21" s="47">
        <f>'Taxa Trimestral'!U22/100</f>
        <v>3.9020541497150285E-2</v>
      </c>
      <c r="F21" s="47">
        <f>'Taxa Trimestral'!V22/100</f>
        <v>0.11180775478326609</v>
      </c>
      <c r="G21" s="47">
        <f>'Taxa Trimestral'!W22/100</f>
        <v>7.3079140605001758E-2</v>
      </c>
      <c r="I21" s="6" t="s">
        <v>102</v>
      </c>
      <c r="J21" s="53">
        <f>'Taxa Trimestral'!B22/100</f>
        <v>3.4489354689415608E-2</v>
      </c>
      <c r="K21" s="53">
        <f>'Taxa Trimestral'!C22/100</f>
        <v>6.441844400718777E-2</v>
      </c>
      <c r="L21" s="53">
        <f>'Taxa Trimestral'!D22/100</f>
        <v>5.3039947524460729E-2</v>
      </c>
      <c r="M21" s="53">
        <f>'Taxa Trimestral'!E22/100</f>
        <v>3.4748599227669486E-2</v>
      </c>
      <c r="N21" s="53">
        <f>'Taxa Trimestral'!F22/100</f>
        <v>1.1337511176798376E-2</v>
      </c>
      <c r="O21" s="53">
        <f>'Taxa Trimestral'!G22/100</f>
        <v>3.9343237141440168E-2</v>
      </c>
      <c r="P21" s="53">
        <f>'Taxa Trimestral'!H22/100</f>
        <v>1.3783309197838101E-2</v>
      </c>
      <c r="Q21" s="53">
        <f>'Taxa Trimestral'!I22/100</f>
        <v>9.923319048706114E-2</v>
      </c>
      <c r="R21" s="53">
        <f>'Taxa Trimestral'!J22/100</f>
        <v>0.14554495524769351</v>
      </c>
      <c r="S21" s="53">
        <f>'Taxa Trimestral'!K22/100</f>
        <v>2.0667479730045679E-2</v>
      </c>
      <c r="T21" s="53">
        <f>'Taxa Trimestral'!L22/100</f>
        <v>2.4396816076432959E-2</v>
      </c>
      <c r="U21" s="53">
        <f>'Taxa Trimestral'!M22/100</f>
        <v>3.6227148803200437E-2</v>
      </c>
      <c r="V21" s="53">
        <f>'Taxa Trimestral'!N22/100</f>
        <v>1.3010697043329245E-2</v>
      </c>
      <c r="W21" s="53">
        <f>'Taxa Trimestral'!O22/100</f>
        <v>3.3143732790957836E-2</v>
      </c>
      <c r="X21" s="53">
        <f>'Taxa Trimestral'!P22/100</f>
        <v>3.4545724716048998E-2</v>
      </c>
      <c r="Y21" s="53">
        <f>'Taxa Trimestral'!Q22/100</f>
        <v>7.3354900306840776E-2</v>
      </c>
      <c r="Z21" s="54">
        <f>'Taxa Trimestral'!R22/100</f>
        <v>3.978408179297066E-2</v>
      </c>
    </row>
    <row r="22" spans="1:26" x14ac:dyDescent="0.3">
      <c r="A22" s="6" t="s">
        <v>101</v>
      </c>
      <c r="B22" s="50">
        <f>'Taxa Trimestral'!R23/100</f>
        <v>4.5645891184696197E-2</v>
      </c>
      <c r="C22" s="47">
        <f>'Taxa Trimestral'!S23/100</f>
        <v>4.7486036439855273E-2</v>
      </c>
      <c r="D22" s="47">
        <f>'Taxa Trimestral'!T23/100</f>
        <v>-2.3258335335267333E-2</v>
      </c>
      <c r="E22" s="47">
        <f>'Taxa Trimestral'!U23/100</f>
        <v>6.7947680477772332E-2</v>
      </c>
      <c r="F22" s="47">
        <f>'Taxa Trimestral'!V23/100</f>
        <v>0.185859752728607</v>
      </c>
      <c r="G22" s="47">
        <f>'Taxa Trimestral'!W23/100</f>
        <v>0.17738779226177592</v>
      </c>
      <c r="I22" s="6" t="s">
        <v>101</v>
      </c>
      <c r="J22" s="53">
        <f>'Taxa Trimestral'!B23/100</f>
        <v>1.4975603149210093E-2</v>
      </c>
      <c r="K22" s="53">
        <f>'Taxa Trimestral'!C23/100</f>
        <v>0.11401976745389163</v>
      </c>
      <c r="L22" s="53">
        <f>'Taxa Trimestral'!D23/100</f>
        <v>5.683649731612328E-2</v>
      </c>
      <c r="M22" s="53">
        <f>'Taxa Trimestral'!E23/100</f>
        <v>2.8152469899953125E-2</v>
      </c>
      <c r="N22" s="53">
        <f>'Taxa Trimestral'!F23/100</f>
        <v>1.8376482745534384E-2</v>
      </c>
      <c r="O22" s="53">
        <f>'Taxa Trimestral'!G23/100</f>
        <v>4.4443774807913172E-2</v>
      </c>
      <c r="P22" s="53">
        <f>'Taxa Trimestral'!H23/100</f>
        <v>4.8306054859394099E-2</v>
      </c>
      <c r="Q22" s="53">
        <f>'Taxa Trimestral'!I23/100</f>
        <v>5.6670025546590619E-2</v>
      </c>
      <c r="R22" s="53">
        <f>'Taxa Trimestral'!J23/100</f>
        <v>0.23288322113238435</v>
      </c>
      <c r="S22" s="53">
        <f>'Taxa Trimestral'!K23/100</f>
        <v>2.0348666906665036E-2</v>
      </c>
      <c r="T22" s="53">
        <f>'Taxa Trimestral'!L23/100</f>
        <v>4.9971478955398219E-2</v>
      </c>
      <c r="U22" s="53">
        <f>'Taxa Trimestral'!M23/100</f>
        <v>3.0185043661411282E-2</v>
      </c>
      <c r="V22" s="53">
        <f>'Taxa Trimestral'!N23/100</f>
        <v>1.6386620535324914E-2</v>
      </c>
      <c r="W22" s="53">
        <f>'Taxa Trimestral'!O23/100</f>
        <v>4.3187184637432763E-2</v>
      </c>
      <c r="X22" s="53">
        <f>'Taxa Trimestral'!P23/100</f>
        <v>4.2125233881468604E-2</v>
      </c>
      <c r="Y22" s="53">
        <f>'Taxa Trimestral'!Q23/100</f>
        <v>6.7217402211016797E-2</v>
      </c>
      <c r="Z22" s="54">
        <f>'Taxa Trimestral'!R23/100</f>
        <v>4.5645891184696197E-2</v>
      </c>
    </row>
    <row r="23" spans="1:26" x14ac:dyDescent="0.3">
      <c r="A23" s="32" t="s">
        <v>100</v>
      </c>
      <c r="B23" s="50">
        <f>'Taxa Trimestral'!R24/100</f>
        <v>4.5975117519969411E-2</v>
      </c>
      <c r="C23" s="47">
        <f>'Taxa Trimestral'!S24/100</f>
        <v>4.0848380346415913E-2</v>
      </c>
      <c r="D23" s="47">
        <f>'Taxa Trimestral'!T24/100</f>
        <v>-2.7698631435104315E-2</v>
      </c>
      <c r="E23" s="47">
        <f>'Taxa Trimestral'!U24/100</f>
        <v>8.833655571974465E-2</v>
      </c>
      <c r="F23" s="47">
        <f>'Taxa Trimestral'!V24/100</f>
        <v>2.675195584288792E-2</v>
      </c>
      <c r="G23" s="47">
        <f>'Taxa Trimestral'!W24/100</f>
        <v>0.12985255273944318</v>
      </c>
      <c r="I23" s="32" t="s">
        <v>100</v>
      </c>
      <c r="J23" s="53">
        <f>'Taxa Trimestral'!B24/100</f>
        <v>-1.6294885193117392E-2</v>
      </c>
      <c r="K23" s="53">
        <f>'Taxa Trimestral'!C24/100</f>
        <v>0.18425621774437517</v>
      </c>
      <c r="L23" s="53">
        <f>'Taxa Trimestral'!D24/100</f>
        <v>5.333076947199844E-2</v>
      </c>
      <c r="M23" s="53">
        <f>'Taxa Trimestral'!E24/100</f>
        <v>4.5345915233111045E-2</v>
      </c>
      <c r="N23" s="53">
        <f>'Taxa Trimestral'!F24/100</f>
        <v>1.4681646982220853E-2</v>
      </c>
      <c r="O23" s="53">
        <f>'Taxa Trimestral'!G24/100</f>
        <v>4.6937621397057594E-2</v>
      </c>
      <c r="P23" s="53">
        <f>'Taxa Trimestral'!H24/100</f>
        <v>7.5721796163649824E-2</v>
      </c>
      <c r="Q23" s="53">
        <f>'Taxa Trimestral'!I24/100</f>
        <v>1.4906204666434109E-2</v>
      </c>
      <c r="R23" s="53">
        <f>'Taxa Trimestral'!J24/100</f>
        <v>0.17151354651792736</v>
      </c>
      <c r="S23" s="53">
        <f>'Taxa Trimestral'!K24/100</f>
        <v>2.3224290073522669E-2</v>
      </c>
      <c r="T23" s="53">
        <f>'Taxa Trimestral'!L24/100</f>
        <v>8.0578839142645867E-2</v>
      </c>
      <c r="U23" s="53">
        <f>'Taxa Trimestral'!M24/100</f>
        <v>1.716025889863948E-2</v>
      </c>
      <c r="V23" s="53">
        <f>'Taxa Trimestral'!N24/100</f>
        <v>2.3433735248963306E-2</v>
      </c>
      <c r="W23" s="53">
        <f>'Taxa Trimestral'!O24/100</f>
        <v>4.5471062145701735E-2</v>
      </c>
      <c r="X23" s="53">
        <f>'Taxa Trimestral'!P24/100</f>
        <v>4.4325320740941976E-2</v>
      </c>
      <c r="Y23" s="53">
        <f>'Taxa Trimestral'!Q24/100</f>
        <v>5.3641779634926889E-2</v>
      </c>
      <c r="Z23" s="54">
        <f>'Taxa Trimestral'!R24/100</f>
        <v>4.5975117519969411E-2</v>
      </c>
    </row>
    <row r="24" spans="1:26" x14ac:dyDescent="0.3">
      <c r="A24" s="6" t="s">
        <v>99</v>
      </c>
      <c r="B24" s="50">
        <f>'Taxa Trimestral'!R25/100</f>
        <v>3.4750903064691085E-2</v>
      </c>
      <c r="C24" s="47">
        <f>'Taxa Trimestral'!S25/100</f>
        <v>4.0243366544221226E-2</v>
      </c>
      <c r="D24" s="47">
        <f>'Taxa Trimestral'!T25/100</f>
        <v>1.0824449637487632E-2</v>
      </c>
      <c r="E24" s="47">
        <f>'Taxa Trimestral'!U25/100</f>
        <v>0.10244422195203938</v>
      </c>
      <c r="F24" s="47">
        <f>'Taxa Trimestral'!V25/100</f>
        <v>0.11186123414152283</v>
      </c>
      <c r="G24" s="47">
        <f>'Taxa Trimestral'!W25/100</f>
        <v>0.2428318539206844</v>
      </c>
      <c r="I24" s="6" t="s">
        <v>99</v>
      </c>
      <c r="J24" s="53">
        <f>'Taxa Trimestral'!B25/100</f>
        <v>2.887674701612708E-2</v>
      </c>
      <c r="K24" s="53">
        <f>'Taxa Trimestral'!C25/100</f>
        <v>8.9421581418376514E-2</v>
      </c>
      <c r="L24" s="53">
        <f>'Taxa Trimestral'!D25/100</f>
        <v>4.8139448808432794E-2</v>
      </c>
      <c r="M24" s="53">
        <f>'Taxa Trimestral'!E25/100</f>
        <v>9.4180185374639347E-3</v>
      </c>
      <c r="N24" s="53">
        <f>'Taxa Trimestral'!F25/100</f>
        <v>3.5159983779012416E-2</v>
      </c>
      <c r="O24" s="53">
        <f>'Taxa Trimestral'!G25/100</f>
        <v>4.1115371231299491E-2</v>
      </c>
      <c r="P24" s="53">
        <f>'Taxa Trimestral'!H25/100</f>
        <v>5.2128328033893112E-2</v>
      </c>
      <c r="Q24" s="53">
        <f>'Taxa Trimestral'!I25/100</f>
        <v>5.0104803622890159E-3</v>
      </c>
      <c r="R24" s="53">
        <f>'Taxa Trimestral'!J25/100</f>
        <v>0.10513597715443534</v>
      </c>
      <c r="S24" s="53">
        <f>'Taxa Trimestral'!K25/100</f>
        <v>7.5321896125091214E-4</v>
      </c>
      <c r="T24" s="53">
        <f>'Taxa Trimestral'!L25/100</f>
        <v>4.7145018413023321E-2</v>
      </c>
      <c r="U24" s="53">
        <f>'Taxa Trimestral'!M25/100</f>
        <v>-1.6048102538603559E-2</v>
      </c>
      <c r="V24" s="53">
        <f>'Taxa Trimestral'!N25/100</f>
        <v>3.0847714048963581E-2</v>
      </c>
      <c r="W24" s="53">
        <f>'Taxa Trimestral'!O25/100</f>
        <v>2.42432405567925E-2</v>
      </c>
      <c r="X24" s="53">
        <f>'Taxa Trimestral'!P25/100</f>
        <v>2.8669348901498193E-2</v>
      </c>
      <c r="Y24" s="53">
        <f>'Taxa Trimestral'!Q25/100</f>
        <v>7.2159887528755018E-2</v>
      </c>
      <c r="Z24" s="54">
        <f>'Taxa Trimestral'!R25/100</f>
        <v>3.4750903064691085E-2</v>
      </c>
    </row>
    <row r="25" spans="1:26" x14ac:dyDescent="0.3">
      <c r="A25" s="6" t="s">
        <v>98</v>
      </c>
      <c r="B25" s="50">
        <f>'Taxa Trimestral'!R26/100</f>
        <v>2.3260553935136929E-2</v>
      </c>
      <c r="C25" s="47">
        <f>'Taxa Trimestral'!S26/100</f>
        <v>3.0913681250219538E-2</v>
      </c>
      <c r="D25" s="47">
        <f>'Taxa Trimestral'!T26/100</f>
        <v>2.2454492870510157E-2</v>
      </c>
      <c r="E25" s="47">
        <f>'Taxa Trimestral'!U26/100</f>
        <v>2.0369539351466459E-2</v>
      </c>
      <c r="F25" s="47">
        <f>'Taxa Trimestral'!V26/100</f>
        <v>0.13823709762235259</v>
      </c>
      <c r="G25" s="47">
        <f>'Taxa Trimestral'!W26/100</f>
        <v>0.12826781323413483</v>
      </c>
      <c r="I25" s="6" t="s">
        <v>98</v>
      </c>
      <c r="J25" s="53">
        <f>'Taxa Trimestral'!B26/100</f>
        <v>3.0345476878288258E-2</v>
      </c>
      <c r="K25" s="53">
        <f>'Taxa Trimestral'!C26/100</f>
        <v>8.6081550763044579E-2</v>
      </c>
      <c r="L25" s="53">
        <f>'Taxa Trimestral'!D26/100</f>
        <v>7.4783164433396276E-3</v>
      </c>
      <c r="M25" s="53">
        <f>'Taxa Trimestral'!E26/100</f>
        <v>-2.0409705411421286E-2</v>
      </c>
      <c r="N25" s="53">
        <f>'Taxa Trimestral'!F26/100</f>
        <v>-2.1987969674341912E-3</v>
      </c>
      <c r="O25" s="53">
        <f>'Taxa Trimestral'!G26/100</f>
        <v>4.2885366667133606E-3</v>
      </c>
      <c r="P25" s="53">
        <f>'Taxa Trimestral'!H26/100</f>
        <v>4.9006003599950665E-2</v>
      </c>
      <c r="Q25" s="53">
        <f>'Taxa Trimestral'!I26/100</f>
        <v>-4.3849019911925691E-3</v>
      </c>
      <c r="R25" s="53">
        <f>'Taxa Trimestral'!J26/100</f>
        <v>7.3212046381469609E-2</v>
      </c>
      <c r="S25" s="53">
        <f>'Taxa Trimestral'!K26/100</f>
        <v>8.1004111917417632E-3</v>
      </c>
      <c r="T25" s="53">
        <f>'Taxa Trimestral'!L26/100</f>
        <v>4.2929594103861435E-2</v>
      </c>
      <c r="U25" s="53">
        <f>'Taxa Trimestral'!M26/100</f>
        <v>9.3715916909933306E-3</v>
      </c>
      <c r="V25" s="53">
        <f>'Taxa Trimestral'!N26/100</f>
        <v>3.7904657780627238E-2</v>
      </c>
      <c r="W25" s="53">
        <f>'Taxa Trimestral'!O26/100</f>
        <v>3.1823720895904462E-2</v>
      </c>
      <c r="X25" s="53">
        <f>'Taxa Trimestral'!P26/100</f>
        <v>2.4941183704794145E-2</v>
      </c>
      <c r="Y25" s="53">
        <f>'Taxa Trimestral'!Q26/100</f>
        <v>1.2900970219730024E-2</v>
      </c>
      <c r="Z25" s="54">
        <f>'Taxa Trimestral'!R26/100</f>
        <v>2.3260553935136929E-2</v>
      </c>
    </row>
    <row r="26" spans="1:26" x14ac:dyDescent="0.3">
      <c r="A26" s="6" t="s">
        <v>97</v>
      </c>
      <c r="B26" s="50">
        <f>'Taxa Trimestral'!R27/100</f>
        <v>4.6119574841032573E-3</v>
      </c>
      <c r="C26" s="47">
        <f>'Taxa Trimestral'!S27/100</f>
        <v>-1.8256727647669946E-2</v>
      </c>
      <c r="D26" s="47">
        <f>'Taxa Trimestral'!T27/100</f>
        <v>3.4989090436340575E-2</v>
      </c>
      <c r="E26" s="47">
        <f>'Taxa Trimestral'!U27/100</f>
        <v>1.1936070761618289E-2</v>
      </c>
      <c r="F26" s="47">
        <f>'Taxa Trimestral'!V27/100</f>
        <v>3.0139570322230469E-2</v>
      </c>
      <c r="G26" s="47">
        <f>'Taxa Trimestral'!W27/100</f>
        <v>-5.1981001008029819E-2</v>
      </c>
      <c r="I26" s="6" t="s">
        <v>97</v>
      </c>
      <c r="J26" s="53">
        <f>'Taxa Trimestral'!B27/100</f>
        <v>5.9672657707923404E-2</v>
      </c>
      <c r="K26" s="53">
        <f>'Taxa Trimestral'!C27/100</f>
        <v>5.1204775893843424E-2</v>
      </c>
      <c r="L26" s="53">
        <f>'Taxa Trimestral'!D27/100</f>
        <v>-1.5553135392516459E-3</v>
      </c>
      <c r="M26" s="53">
        <f>'Taxa Trimestral'!E27/100</f>
        <v>-0.13821586257601981</v>
      </c>
      <c r="N26" s="53">
        <f>'Taxa Trimestral'!F27/100</f>
        <v>-4.7669480794794057E-2</v>
      </c>
      <c r="O26" s="53">
        <f>'Taxa Trimestral'!G27/100</f>
        <v>-2.6201625487989433E-2</v>
      </c>
      <c r="P26" s="53">
        <f>'Taxa Trimestral'!H27/100</f>
        <v>1.1132993876842967E-2</v>
      </c>
      <c r="Q26" s="53">
        <f>'Taxa Trimestral'!I27/100</f>
        <v>-9.0114688675191346E-4</v>
      </c>
      <c r="R26" s="53">
        <f>'Taxa Trimestral'!J27/100</f>
        <v>3.6681893232317186E-2</v>
      </c>
      <c r="S26" s="53">
        <f>'Taxa Trimestral'!K27/100</f>
        <v>1.3780278859171879E-2</v>
      </c>
      <c r="T26" s="53">
        <f>'Taxa Trimestral'!L27/100</f>
        <v>2.8202392143493515E-2</v>
      </c>
      <c r="U26" s="53">
        <f>'Taxa Trimestral'!M27/100</f>
        <v>-5.8990525063434829E-3</v>
      </c>
      <c r="V26" s="53">
        <f>'Taxa Trimestral'!N27/100</f>
        <v>3.9022679374489E-2</v>
      </c>
      <c r="W26" s="53">
        <f>'Taxa Trimestral'!O27/100</f>
        <v>1.7323941763832451E-2</v>
      </c>
      <c r="X26" s="53">
        <f>'Taxa Trimestral'!P27/100</f>
        <v>8.2307001746442232E-3</v>
      </c>
      <c r="Y26" s="53">
        <f>'Taxa Trimestral'!Q27/100</f>
        <v>-1.7645307236938579E-2</v>
      </c>
      <c r="Z26" s="54">
        <f>'Taxa Trimestral'!R27/100</f>
        <v>4.6119574841032573E-3</v>
      </c>
    </row>
    <row r="27" spans="1:26" x14ac:dyDescent="0.3">
      <c r="A27" s="32" t="s">
        <v>96</v>
      </c>
      <c r="B27" s="50">
        <f>'Taxa Trimestral'!R28/100</f>
        <v>-5.3180179884955159E-3</v>
      </c>
      <c r="C27" s="47">
        <f>'Taxa Trimestral'!S28/100</f>
        <v>-1.8510549249314501E-2</v>
      </c>
      <c r="D27" s="47">
        <f>'Taxa Trimestral'!T28/100</f>
        <v>3.5966005931725498E-2</v>
      </c>
      <c r="E27" s="47">
        <f>'Taxa Trimestral'!U28/100</f>
        <v>-7.4413580567822768E-2</v>
      </c>
      <c r="F27" s="47">
        <f>'Taxa Trimestral'!V28/100</f>
        <v>9.7649609889032263E-2</v>
      </c>
      <c r="G27" s="47">
        <f>'Taxa Trimestral'!W28/100</f>
        <v>-0.12493608932958387</v>
      </c>
      <c r="I27" s="32" t="s">
        <v>96</v>
      </c>
      <c r="J27" s="53">
        <f>'Taxa Trimestral'!B28/100</f>
        <v>0.11062488628540003</v>
      </c>
      <c r="K27" s="53">
        <f>'Taxa Trimestral'!C28/100</f>
        <v>2.5897219951320771E-3</v>
      </c>
      <c r="L27" s="53">
        <f>'Taxa Trimestral'!D28/100</f>
        <v>-1.9260573886210164E-2</v>
      </c>
      <c r="M27" s="53">
        <f>'Taxa Trimestral'!E28/100</f>
        <v>-0.15700649322043725</v>
      </c>
      <c r="N27" s="53">
        <f>'Taxa Trimestral'!F28/100</f>
        <v>-4.6341420755364959E-2</v>
      </c>
      <c r="O27" s="53">
        <f>'Taxa Trimestral'!G28/100</f>
        <v>-3.8940035494967051E-2</v>
      </c>
      <c r="P27" s="53">
        <f>'Taxa Trimestral'!H28/100</f>
        <v>-3.1536148153256005E-2</v>
      </c>
      <c r="Q27" s="53">
        <f>'Taxa Trimestral'!I28/100</f>
        <v>9.4475934390687577E-3</v>
      </c>
      <c r="R27" s="53">
        <f>'Taxa Trimestral'!J28/100</f>
        <v>5.0451939035741411E-2</v>
      </c>
      <c r="S27" s="53">
        <f>'Taxa Trimestral'!K28/100</f>
        <v>2.1072074060782375E-2</v>
      </c>
      <c r="T27" s="53">
        <f>'Taxa Trimestral'!L28/100</f>
        <v>9.9377747728230936E-3</v>
      </c>
      <c r="U27" s="53">
        <f>'Taxa Trimestral'!M28/100</f>
        <v>-2.3781560043805161E-3</v>
      </c>
      <c r="V27" s="53">
        <f>'Taxa Trimestral'!N28/100</f>
        <v>3.4234093721672743E-2</v>
      </c>
      <c r="W27" s="53">
        <f>'Taxa Trimestral'!O28/100</f>
        <v>1.0089174028174108E-2</v>
      </c>
      <c r="X27" s="53">
        <f>'Taxa Trimestral'!P28/100</f>
        <v>-6.7379395288780231E-5</v>
      </c>
      <c r="Y27" s="53">
        <f>'Taxa Trimestral'!Q28/100</f>
        <v>-3.7663262658281238E-2</v>
      </c>
      <c r="Z27" s="54">
        <f>'Taxa Trimestral'!R28/100</f>
        <v>-5.3180179884955159E-3</v>
      </c>
    </row>
    <row r="28" spans="1:26" x14ac:dyDescent="0.3">
      <c r="A28" s="6" t="s">
        <v>95</v>
      </c>
      <c r="B28" s="50">
        <f>'Taxa Trimestral'!R29/100</f>
        <v>4.7691912735048358E-3</v>
      </c>
      <c r="C28" s="47">
        <f>'Taxa Trimestral'!S29/100</f>
        <v>2.3811658945740444E-3</v>
      </c>
      <c r="D28" s="47">
        <f>'Taxa Trimestral'!T29/100</f>
        <v>4.2692785412955958E-2</v>
      </c>
      <c r="E28" s="47">
        <f>'Taxa Trimestral'!U29/100</f>
        <v>-7.9268596104995148E-2</v>
      </c>
      <c r="F28" s="47">
        <f>'Taxa Trimestral'!V29/100</f>
        <v>-4.5753312932625863E-2</v>
      </c>
      <c r="G28" s="47">
        <f>'Taxa Trimestral'!W29/100</f>
        <v>-0.1858469350395118</v>
      </c>
      <c r="I28" s="6" t="s">
        <v>95</v>
      </c>
      <c r="J28" s="53">
        <f>'Taxa Trimestral'!B29/100</f>
        <v>4.7146925595061617E-2</v>
      </c>
      <c r="K28" s="53">
        <f>'Taxa Trimestral'!C29/100</f>
        <v>0.13887836724431635</v>
      </c>
      <c r="L28" s="53">
        <f>'Taxa Trimestral'!D29/100</f>
        <v>-2.3006946540547468E-2</v>
      </c>
      <c r="M28" s="53">
        <f>'Taxa Trimestral'!E29/100</f>
        <v>-9.8469113865533697E-2</v>
      </c>
      <c r="N28" s="53">
        <f>'Taxa Trimestral'!F29/100</f>
        <v>-2.4666941644655105E-2</v>
      </c>
      <c r="O28" s="53">
        <f>'Taxa Trimestral'!G29/100</f>
        <v>-2.3258082070154673E-2</v>
      </c>
      <c r="P28" s="53">
        <f>'Taxa Trimestral'!H29/100</f>
        <v>-4.2340839204242024E-2</v>
      </c>
      <c r="Q28" s="53">
        <f>'Taxa Trimestral'!I29/100</f>
        <v>4.6041095147167699E-2</v>
      </c>
      <c r="R28" s="53">
        <f>'Taxa Trimestral'!J29/100</f>
        <v>7.0110702426114724E-2</v>
      </c>
      <c r="S28" s="53">
        <f>'Taxa Trimestral'!K29/100</f>
        <v>4.3802523020547435E-2</v>
      </c>
      <c r="T28" s="53">
        <f>'Taxa Trimestral'!L29/100</f>
        <v>3.0156846067854737E-2</v>
      </c>
      <c r="U28" s="53">
        <f>'Taxa Trimestral'!M29/100</f>
        <v>4.3673655550648283E-2</v>
      </c>
      <c r="V28" s="53">
        <f>'Taxa Trimestral'!N29/100</f>
        <v>3.1870616227611892E-2</v>
      </c>
      <c r="W28" s="53">
        <f>'Taxa Trimestral'!O29/100</f>
        <v>2.9367365358137221E-2</v>
      </c>
      <c r="X28" s="53">
        <f>'Taxa Trimestral'!P29/100</f>
        <v>1.6490899595831943E-2</v>
      </c>
      <c r="Y28" s="53">
        <f>'Taxa Trimestral'!Q29/100</f>
        <v>-6.2353545639535657E-2</v>
      </c>
      <c r="Z28" s="54">
        <f>'Taxa Trimestral'!R29/100</f>
        <v>4.7691912735048358E-3</v>
      </c>
    </row>
    <row r="29" spans="1:26" x14ac:dyDescent="0.3">
      <c r="A29" s="6" t="s">
        <v>94</v>
      </c>
      <c r="B29" s="50">
        <f>'Taxa Trimestral'!R30/100</f>
        <v>2.2982025295287478E-2</v>
      </c>
      <c r="C29" s="47">
        <f>'Taxa Trimestral'!S30/100</f>
        <v>6.9534490180440667E-3</v>
      </c>
      <c r="D29" s="47">
        <f>'Taxa Trimestral'!T30/100</f>
        <v>4.1221979762512406E-2</v>
      </c>
      <c r="E29" s="47">
        <f>'Taxa Trimestral'!U30/100</f>
        <v>-4.2770790495577519E-2</v>
      </c>
      <c r="F29" s="47">
        <f>'Taxa Trimestral'!V30/100</f>
        <v>-0.11072120462149326</v>
      </c>
      <c r="G29" s="47">
        <f>'Taxa Trimestral'!W30/100</f>
        <v>-0.16531879044580344</v>
      </c>
      <c r="I29" s="6" t="s">
        <v>94</v>
      </c>
      <c r="J29" s="53">
        <f>'Taxa Trimestral'!B30/100</f>
        <v>7.3440560020534784E-2</v>
      </c>
      <c r="K29" s="53">
        <f>'Taxa Trimestral'!C30/100</f>
        <v>0.20784198414583055</v>
      </c>
      <c r="L29" s="53">
        <f>'Taxa Trimestral'!D30/100</f>
        <v>6.6180690148900378E-3</v>
      </c>
      <c r="M29" s="53">
        <f>'Taxa Trimestral'!E30/100</f>
        <v>4.0271157143052516E-3</v>
      </c>
      <c r="N29" s="53">
        <f>'Taxa Trimestral'!F30/100</f>
        <v>2.8125651074739855E-2</v>
      </c>
      <c r="O29" s="53">
        <f>'Taxa Trimestral'!G30/100</f>
        <v>2.3162700007460568E-2</v>
      </c>
      <c r="P29" s="53">
        <f>'Taxa Trimestral'!H30/100</f>
        <v>-3.0899818175314064E-2</v>
      </c>
      <c r="Q29" s="53">
        <f>'Taxa Trimestral'!I30/100</f>
        <v>4.3997597718419712E-2</v>
      </c>
      <c r="R29" s="53">
        <f>'Taxa Trimestral'!J30/100</f>
        <v>4.2476411065927477E-2</v>
      </c>
      <c r="S29" s="53">
        <f>'Taxa Trimestral'!K30/100</f>
        <v>4.4238580520349791E-2</v>
      </c>
      <c r="T29" s="53">
        <f>'Taxa Trimestral'!L30/100</f>
        <v>3.2626096553290074E-2</v>
      </c>
      <c r="U29" s="53">
        <f>'Taxa Trimestral'!M30/100</f>
        <v>3.0430354345213795E-2</v>
      </c>
      <c r="V29" s="53">
        <f>'Taxa Trimestral'!N30/100</f>
        <v>2.7809269502094613E-2</v>
      </c>
      <c r="W29" s="53">
        <f>'Taxa Trimestral'!O30/100</f>
        <v>2.4859074984994622E-2</v>
      </c>
      <c r="X29" s="53">
        <f>'Taxa Trimestral'!P30/100</f>
        <v>2.7387762458267906E-2</v>
      </c>
      <c r="Y29" s="53">
        <f>'Taxa Trimestral'!Q30/100</f>
        <v>-2.4039827665750524E-3</v>
      </c>
      <c r="Z29" s="54">
        <f>'Taxa Trimestral'!R30/100</f>
        <v>2.2982025295287478E-2</v>
      </c>
    </row>
    <row r="30" spans="1:26" x14ac:dyDescent="0.3">
      <c r="A30" s="6" t="s">
        <v>93</v>
      </c>
      <c r="B30" s="50">
        <f>'Taxa Trimestral'!R31/100</f>
        <v>4.174709005558519E-2</v>
      </c>
      <c r="C30" s="47">
        <f>'Taxa Trimestral'!S31/100</f>
        <v>2.710975195738996E-2</v>
      </c>
      <c r="D30" s="47">
        <f>'Taxa Trimestral'!T31/100</f>
        <v>4.1796444389146314E-2</v>
      </c>
      <c r="E30" s="47">
        <f>'Taxa Trimestral'!U31/100</f>
        <v>-4.5162663707261075E-3</v>
      </c>
      <c r="F30" s="47">
        <f>'Taxa Trimestral'!V31/100</f>
        <v>0.20140271701130974</v>
      </c>
      <c r="G30" s="47">
        <f>'Taxa Trimestral'!W31/100</f>
        <v>-8.613213263830255E-2</v>
      </c>
      <c r="I30" s="6" t="s">
        <v>93</v>
      </c>
      <c r="J30" s="53">
        <f>'Taxa Trimestral'!B31/100</f>
        <v>0.11683817489129854</v>
      </c>
      <c r="K30" s="53">
        <f>'Taxa Trimestral'!C31/100</f>
        <v>0.15821937680979015</v>
      </c>
      <c r="L30" s="53">
        <f>'Taxa Trimestral'!D31/100</f>
        <v>2.9267283404139199E-2</v>
      </c>
      <c r="M30" s="53">
        <f>'Taxa Trimestral'!E31/100</f>
        <v>0.13577128736463506</v>
      </c>
      <c r="N30" s="53">
        <f>'Taxa Trimestral'!F31/100</f>
        <v>7.1242600828924196E-2</v>
      </c>
      <c r="O30" s="53">
        <f>'Taxa Trimestral'!G31/100</f>
        <v>5.7486082737775224E-2</v>
      </c>
      <c r="P30" s="53">
        <f>'Taxa Trimestral'!H31/100</f>
        <v>-1.2885946119209346E-2</v>
      </c>
      <c r="Q30" s="53">
        <f>'Taxa Trimestral'!I31/100</f>
        <v>4.9254337129338799E-2</v>
      </c>
      <c r="R30" s="53">
        <f>'Taxa Trimestral'!J31/100</f>
        <v>6.3332141826029975E-2</v>
      </c>
      <c r="S30" s="53">
        <f>'Taxa Trimestral'!K31/100</f>
        <v>4.0299384167991503E-2</v>
      </c>
      <c r="T30" s="53">
        <f>'Taxa Trimestral'!L31/100</f>
        <v>4.0627253358856308E-2</v>
      </c>
      <c r="U30" s="53">
        <f>'Taxa Trimestral'!M31/100</f>
        <v>4.7192296447414739E-2</v>
      </c>
      <c r="V30" s="53">
        <f>'Taxa Trimestral'!N31/100</f>
        <v>2.4144860586219341E-2</v>
      </c>
      <c r="W30" s="53">
        <f>'Taxa Trimestral'!O31/100</f>
        <v>3.3995968107755958E-2</v>
      </c>
      <c r="X30" s="53">
        <f>'Taxa Trimestral'!P31/100</f>
        <v>4.503942268032457E-2</v>
      </c>
      <c r="Y30" s="53">
        <f>'Taxa Trimestral'!Q31/100</f>
        <v>2.3781869354108753E-2</v>
      </c>
      <c r="Z30" s="54">
        <f>'Taxa Trimestral'!R31/100</f>
        <v>4.174709005558519E-2</v>
      </c>
    </row>
    <row r="31" spans="1:26" x14ac:dyDescent="0.3">
      <c r="A31" s="32" t="s">
        <v>92</v>
      </c>
      <c r="B31" s="50">
        <f>'Taxa Trimestral'!R32/100</f>
        <v>5.1726281887046532E-2</v>
      </c>
      <c r="C31" s="47">
        <f>'Taxa Trimestral'!S32/100</f>
        <v>1.6278146115270342E-2</v>
      </c>
      <c r="D31" s="47">
        <f>'Taxa Trimestral'!T32/100</f>
        <v>2.7507195621456093E-2</v>
      </c>
      <c r="E31" s="47">
        <f>'Taxa Trimestral'!U32/100</f>
        <v>7.5965392602079129E-2</v>
      </c>
      <c r="F31" s="47">
        <f>'Taxa Trimestral'!V32/100</f>
        <v>0.20858804240764073</v>
      </c>
      <c r="G31" s="47">
        <f>'Taxa Trimestral'!W32/100</f>
        <v>-8.9966794969955868E-2</v>
      </c>
      <c r="I31" s="32" t="s">
        <v>92</v>
      </c>
      <c r="J31" s="53">
        <f>'Taxa Trimestral'!B32/100</f>
        <v>8.784833419735151E-2</v>
      </c>
      <c r="K31" s="53">
        <f>'Taxa Trimestral'!C32/100</f>
        <v>0.1098089617516993</v>
      </c>
      <c r="L31" s="53">
        <f>'Taxa Trimestral'!D32/100</f>
        <v>6.6462653116205805E-2</v>
      </c>
      <c r="M31" s="53">
        <f>'Taxa Trimestral'!E32/100</f>
        <v>0.16116083065344977</v>
      </c>
      <c r="N31" s="53">
        <f>'Taxa Trimestral'!F32/100</f>
        <v>0.11779485881924856</v>
      </c>
      <c r="O31" s="53">
        <f>'Taxa Trimestral'!G32/100</f>
        <v>9.1972109067520721E-2</v>
      </c>
      <c r="P31" s="53">
        <f>'Taxa Trimestral'!H32/100</f>
        <v>-9.7867341177760858E-3</v>
      </c>
      <c r="Q31" s="53">
        <f>'Taxa Trimestral'!I32/100</f>
        <v>2.0022426770671231E-2</v>
      </c>
      <c r="R31" s="53">
        <f>'Taxa Trimestral'!J32/100</f>
        <v>7.382883144502439E-2</v>
      </c>
      <c r="S31" s="53">
        <f>'Taxa Trimestral'!K32/100</f>
        <v>2.5811749591696298E-2</v>
      </c>
      <c r="T31" s="53">
        <f>'Taxa Trimestral'!L32/100</f>
        <v>5.0484625763184354E-2</v>
      </c>
      <c r="U31" s="53">
        <f>'Taxa Trimestral'!M32/100</f>
        <v>5.7448800078582885E-2</v>
      </c>
      <c r="V31" s="53">
        <f>'Taxa Trimestral'!N32/100</f>
        <v>2.440357003335647E-2</v>
      </c>
      <c r="W31" s="53">
        <f>'Taxa Trimestral'!O32/100</f>
        <v>3.6311336091852997E-2</v>
      </c>
      <c r="X31" s="53">
        <f>'Taxa Trimestral'!P32/100</f>
        <v>5.3314598623265264E-2</v>
      </c>
      <c r="Y31" s="53">
        <f>'Taxa Trimestral'!Q32/100</f>
        <v>4.4615929807293897E-2</v>
      </c>
      <c r="Z31" s="54">
        <f>'Taxa Trimestral'!R32/100</f>
        <v>5.1726281887046532E-2</v>
      </c>
    </row>
    <row r="32" spans="1:26" x14ac:dyDescent="0.3">
      <c r="A32" s="6" t="s">
        <v>91</v>
      </c>
      <c r="B32" s="50">
        <f>'Taxa Trimestral'!R33/100</f>
        <v>2.6670283923609928E-2</v>
      </c>
      <c r="C32" s="47">
        <f>'Taxa Trimestral'!S33/100</f>
        <v>-1.7298106398855317E-4</v>
      </c>
      <c r="D32" s="47">
        <f>'Taxa Trimestral'!T33/100</f>
        <v>-7.5047811455489777E-3</v>
      </c>
      <c r="E32" s="47">
        <f>'Taxa Trimestral'!U33/100</f>
        <v>3.1221299148292081E-2</v>
      </c>
      <c r="F32" s="47">
        <f>'Taxa Trimestral'!V33/100</f>
        <v>0.14664597368104904</v>
      </c>
      <c r="G32" s="47">
        <f>'Taxa Trimestral'!W33/100</f>
        <v>-4.6419319307424267E-2</v>
      </c>
      <c r="I32" s="6" t="s">
        <v>91</v>
      </c>
      <c r="J32" s="53">
        <f>'Taxa Trimestral'!B33/100</f>
        <v>0.15371845601736167</v>
      </c>
      <c r="K32" s="53">
        <f>'Taxa Trimestral'!C33/100</f>
        <v>2.8691760610352279E-2</v>
      </c>
      <c r="L32" s="53">
        <f>'Taxa Trimestral'!D33/100</f>
        <v>-2.619989373176157E-2</v>
      </c>
      <c r="M32" s="53">
        <f>'Taxa Trimestral'!E33/100</f>
        <v>9.8913221348259098E-2</v>
      </c>
      <c r="N32" s="53">
        <f>'Taxa Trimestral'!F33/100</f>
        <v>-7.7248561704733598E-3</v>
      </c>
      <c r="O32" s="53">
        <f>'Taxa Trimestral'!G33/100</f>
        <v>6.9242304197514315E-4</v>
      </c>
      <c r="P32" s="53">
        <f>'Taxa Trimestral'!H33/100</f>
        <v>4.2245287050906022E-3</v>
      </c>
      <c r="Q32" s="53">
        <f>'Taxa Trimestral'!I33/100</f>
        <v>-5.4621700625630432E-2</v>
      </c>
      <c r="R32" s="53">
        <f>'Taxa Trimestral'!J33/100</f>
        <v>2.9947569677675867E-2</v>
      </c>
      <c r="S32" s="53">
        <f>'Taxa Trimestral'!K33/100</f>
        <v>-2.5420765924696664E-2</v>
      </c>
      <c r="T32" s="53">
        <f>'Taxa Trimestral'!L33/100</f>
        <v>6.8106614587515102E-2</v>
      </c>
      <c r="U32" s="53">
        <f>'Taxa Trimestral'!M33/100</f>
        <v>2.3524303839382421E-2</v>
      </c>
      <c r="V32" s="53">
        <f>'Taxa Trimestral'!N33/100</f>
        <v>2.145460409163169E-2</v>
      </c>
      <c r="W32" s="53">
        <f>'Taxa Trimestral'!O33/100</f>
        <v>1.8306205590303604E-2</v>
      </c>
      <c r="X32" s="53">
        <f>'Taxa Trimestral'!P33/100</f>
        <v>2.4474925732561381E-2</v>
      </c>
      <c r="Y32" s="53">
        <f>'Taxa Trimestral'!Q33/100</f>
        <v>3.930985902086559E-2</v>
      </c>
      <c r="Z32" s="54">
        <f>'Taxa Trimestral'!R33/100</f>
        <v>2.6670283923609928E-2</v>
      </c>
    </row>
    <row r="33" spans="1:26" x14ac:dyDescent="0.3">
      <c r="A33" s="6" t="s">
        <v>90</v>
      </c>
      <c r="B33" s="50">
        <f>'Taxa Trimestral'!R34/100</f>
        <v>7.8124238394707834E-3</v>
      </c>
      <c r="C33" s="47">
        <f>'Taxa Trimestral'!S34/100</f>
        <v>-2.0397228203730799E-2</v>
      </c>
      <c r="D33" s="47">
        <f>'Taxa Trimestral'!T34/100</f>
        <v>2.5352810063368203E-3</v>
      </c>
      <c r="E33" s="47">
        <f>'Taxa Trimestral'!U34/100</f>
        <v>-6.8266813927705283E-2</v>
      </c>
      <c r="F33" s="47">
        <f>'Taxa Trimestral'!V34/100</f>
        <v>0.27409337285753232</v>
      </c>
      <c r="G33" s="47">
        <f>'Taxa Trimestral'!W34/100</f>
        <v>-4.1092450974860133E-2</v>
      </c>
      <c r="I33" s="6" t="s">
        <v>90</v>
      </c>
      <c r="J33" s="53">
        <f>'Taxa Trimestral'!B34/100</f>
        <v>0.13434888131062461</v>
      </c>
      <c r="K33" s="53">
        <f>'Taxa Trimestral'!C34/100</f>
        <v>-2.0252171413912223E-2</v>
      </c>
      <c r="L33" s="53">
        <f>'Taxa Trimestral'!D34/100</f>
        <v>2.0808277424867017E-2</v>
      </c>
      <c r="M33" s="53">
        <f>'Taxa Trimestral'!E34/100</f>
        <v>9.9959206101329912E-4</v>
      </c>
      <c r="N33" s="53">
        <f>'Taxa Trimestral'!F34/100</f>
        <v>-0.12314611435681921</v>
      </c>
      <c r="O33" s="53">
        <f>'Taxa Trimestral'!G34/100</f>
        <v>-1.9913947267001131E-2</v>
      </c>
      <c r="P33" s="53">
        <f>'Taxa Trimestral'!H34/100</f>
        <v>-1.7047270521089675E-2</v>
      </c>
      <c r="Q33" s="53">
        <f>'Taxa Trimestral'!I34/100</f>
        <v>-2.8229391039608309E-2</v>
      </c>
      <c r="R33" s="53">
        <f>'Taxa Trimestral'!J34/100</f>
        <v>4.802507979536963E-2</v>
      </c>
      <c r="S33" s="53">
        <f>'Taxa Trimestral'!K34/100</f>
        <v>-3.8103086788781937E-2</v>
      </c>
      <c r="T33" s="53">
        <f>'Taxa Trimestral'!L34/100</f>
        <v>5.1407612587765605E-2</v>
      </c>
      <c r="U33" s="53">
        <f>'Taxa Trimestral'!M34/100</f>
        <v>-5.4808141981917968E-3</v>
      </c>
      <c r="V33" s="53">
        <f>'Taxa Trimestral'!N34/100</f>
        <v>2.9926367306496227E-2</v>
      </c>
      <c r="W33" s="53">
        <f>'Taxa Trimestral'!O34/100</f>
        <v>8.8887342257109037E-3</v>
      </c>
      <c r="X33" s="53">
        <f>'Taxa Trimestral'!P34/100</f>
        <v>1.0603283877562708E-2</v>
      </c>
      <c r="Y33" s="53">
        <f>'Taxa Trimestral'!Q34/100</f>
        <v>-8.4254288307165082E-3</v>
      </c>
      <c r="Z33" s="54">
        <f>'Taxa Trimestral'!R34/100</f>
        <v>7.8124238394707834E-3</v>
      </c>
    </row>
    <row r="34" spans="1:26" x14ac:dyDescent="0.3">
      <c r="A34" s="6" t="s">
        <v>89</v>
      </c>
      <c r="B34" s="50">
        <f>'Taxa Trimestral'!R35/100</f>
        <v>6.261807114215534E-3</v>
      </c>
      <c r="C34" s="47">
        <f>'Taxa Trimestral'!S35/100</f>
        <v>-7.3181201449444844E-3</v>
      </c>
      <c r="D34" s="47">
        <f>'Taxa Trimestral'!T35/100</f>
        <v>2.0075091063399331E-2</v>
      </c>
      <c r="E34" s="47">
        <f>'Taxa Trimestral'!U35/100</f>
        <v>-6.8855490424034715E-2</v>
      </c>
      <c r="F34" s="47">
        <f>'Taxa Trimestral'!V35/100</f>
        <v>1.5715356177495199E-2</v>
      </c>
      <c r="G34" s="47">
        <f>'Taxa Trimestral'!W35/100</f>
        <v>-3.6939516488309287E-2</v>
      </c>
      <c r="I34" s="6" t="s">
        <v>89</v>
      </c>
      <c r="J34" s="53">
        <f>'Taxa Trimestral'!B35/100</f>
        <v>1.4687257925261488E-2</v>
      </c>
      <c r="K34" s="53">
        <f>'Taxa Trimestral'!C35/100</f>
        <v>2.5258100652776116E-2</v>
      </c>
      <c r="L34" s="53">
        <f>'Taxa Trimestral'!D35/100</f>
        <v>7.7030883979306575E-2</v>
      </c>
      <c r="M34" s="53">
        <f>'Taxa Trimestral'!E35/100</f>
        <v>3.2111600219953074E-2</v>
      </c>
      <c r="N34" s="53">
        <f>'Taxa Trimestral'!F35/100</f>
        <v>-0.12023103099135547</v>
      </c>
      <c r="O34" s="53">
        <f>'Taxa Trimestral'!G35/100</f>
        <v>1.9062119021053592E-2</v>
      </c>
      <c r="P34" s="53">
        <f>'Taxa Trimestral'!H35/100</f>
        <v>-3.1644844783533133E-2</v>
      </c>
      <c r="Q34" s="53">
        <f>'Taxa Trimestral'!I35/100</f>
        <v>-2.0636256588407731E-2</v>
      </c>
      <c r="R34" s="53">
        <f>'Taxa Trimestral'!J35/100</f>
        <v>1.8270080249659593E-2</v>
      </c>
      <c r="S34" s="53">
        <f>'Taxa Trimestral'!K35/100</f>
        <v>-3.8778324370530748E-2</v>
      </c>
      <c r="T34" s="53">
        <f>'Taxa Trimestral'!L35/100</f>
        <v>2.6539889717378973E-2</v>
      </c>
      <c r="U34" s="53">
        <f>'Taxa Trimestral'!M35/100</f>
        <v>-8.0582166219744789E-4</v>
      </c>
      <c r="V34" s="53">
        <f>'Taxa Trimestral'!N35/100</f>
        <v>3.5079321359108739E-2</v>
      </c>
      <c r="W34" s="53">
        <f>'Taxa Trimestral'!O35/100</f>
        <v>4.7002098157531425E-3</v>
      </c>
      <c r="X34" s="53">
        <f>'Taxa Trimestral'!P35/100</f>
        <v>9.4352272147883998E-3</v>
      </c>
      <c r="Y34" s="53">
        <f>'Taxa Trimestral'!Q35/100</f>
        <v>-1.2179880063527548E-2</v>
      </c>
      <c r="Z34" s="54">
        <f>'Taxa Trimestral'!R35/100</f>
        <v>6.261807114215534E-3</v>
      </c>
    </row>
    <row r="35" spans="1:26" x14ac:dyDescent="0.3">
      <c r="A35" s="32" t="s">
        <v>88</v>
      </c>
      <c r="B35" s="50">
        <f>'Taxa Trimestral'!R36/100</f>
        <v>5.8871194596799015E-3</v>
      </c>
      <c r="C35" s="47">
        <f>'Taxa Trimestral'!S36/100</f>
        <v>5.895998067791286E-3</v>
      </c>
      <c r="D35" s="47">
        <f>'Taxa Trimestral'!T36/100</f>
        <v>4.7273271039423692E-2</v>
      </c>
      <c r="E35" s="47">
        <f>'Taxa Trimestral'!U36/100</f>
        <v>-4.8898009168708345E-2</v>
      </c>
      <c r="F35" s="47">
        <f>'Taxa Trimestral'!V36/100</f>
        <v>5.553671163838847E-2</v>
      </c>
      <c r="G35" s="47">
        <f>'Taxa Trimestral'!W36/100</f>
        <v>0.10703903715231755</v>
      </c>
      <c r="I35" s="32" t="s">
        <v>88</v>
      </c>
      <c r="J35" s="53">
        <f>'Taxa Trimestral'!B36/100</f>
        <v>7.7621900514999176E-3</v>
      </c>
      <c r="K35" s="53">
        <f>'Taxa Trimestral'!C36/100</f>
        <v>0.14426582740452032</v>
      </c>
      <c r="L35" s="53">
        <f>'Taxa Trimestral'!D36/100</f>
        <v>2.5773218465864556E-2</v>
      </c>
      <c r="M35" s="53">
        <f>'Taxa Trimestral'!E36/100</f>
        <v>2.0406768379999551E-2</v>
      </c>
      <c r="N35" s="53">
        <f>'Taxa Trimestral'!F36/100</f>
        <v>-9.9614002256464426E-2</v>
      </c>
      <c r="O35" s="53">
        <f>'Taxa Trimestral'!G36/100</f>
        <v>3.25619959269563E-3</v>
      </c>
      <c r="P35" s="53">
        <f>'Taxa Trimestral'!H36/100</f>
        <v>2.9576473982648066E-2</v>
      </c>
      <c r="Q35" s="53">
        <f>'Taxa Trimestral'!I36/100</f>
        <v>1.0154310923761622E-2</v>
      </c>
      <c r="R35" s="53">
        <f>'Taxa Trimestral'!J36/100</f>
        <v>-2.9233716883977356E-3</v>
      </c>
      <c r="S35" s="53">
        <f>'Taxa Trimestral'!K36/100</f>
        <v>-2.6680551391337959E-2</v>
      </c>
      <c r="T35" s="53">
        <f>'Taxa Trimestral'!L36/100</f>
        <v>1.0479314601533174E-2</v>
      </c>
      <c r="U35" s="53">
        <f>'Taxa Trimestral'!M36/100</f>
        <v>-1.7419145683029824E-2</v>
      </c>
      <c r="V35" s="53">
        <f>'Taxa Trimestral'!N36/100</f>
        <v>4.188720409085378E-2</v>
      </c>
      <c r="W35" s="53">
        <f>'Taxa Trimestral'!O36/100</f>
        <v>8.2503512557123848E-3</v>
      </c>
      <c r="X35" s="53">
        <f>'Taxa Trimestral'!P36/100</f>
        <v>5.4024479504108935E-3</v>
      </c>
      <c r="Y35" s="53">
        <f>'Taxa Trimestral'!Q36/100</f>
        <v>8.8516563964160522E-3</v>
      </c>
      <c r="Z35" s="54">
        <f>'Taxa Trimestral'!R36/100</f>
        <v>5.8871194596799015E-3</v>
      </c>
    </row>
    <row r="36" spans="1:26" x14ac:dyDescent="0.3">
      <c r="A36" s="6" t="s">
        <v>87</v>
      </c>
      <c r="B36" s="50">
        <f>'Taxa Trimestral'!R37/100</f>
        <v>3.8780823624582128E-2</v>
      </c>
      <c r="C36" s="47">
        <f>'Taxa Trimestral'!S37/100</f>
        <v>9.0651493320113019E-3</v>
      </c>
      <c r="D36" s="47">
        <f>'Taxa Trimestral'!T37/100</f>
        <v>3.6496552389728709E-2</v>
      </c>
      <c r="E36" s="47">
        <f>'Taxa Trimestral'!U37/100</f>
        <v>9.1036596765299294E-3</v>
      </c>
      <c r="F36" s="47">
        <f>'Taxa Trimestral'!V37/100</f>
        <v>0.18246149040041693</v>
      </c>
      <c r="G36" s="47">
        <f>'Taxa Trimestral'!W37/100</f>
        <v>0.10280750737462707</v>
      </c>
      <c r="I36" s="6" t="s">
        <v>87</v>
      </c>
      <c r="J36" s="53">
        <f>'Taxa Trimestral'!B37/100</f>
        <v>1.2538892011804137E-4</v>
      </c>
      <c r="K36" s="53">
        <f>'Taxa Trimestral'!C37/100</f>
        <v>2.2354026278258443E-2</v>
      </c>
      <c r="L36" s="53">
        <f>'Taxa Trimestral'!D37/100</f>
        <v>0.14192942093738914</v>
      </c>
      <c r="M36" s="53">
        <f>'Taxa Trimestral'!E37/100</f>
        <v>2.3574140159765555E-3</v>
      </c>
      <c r="N36" s="53">
        <f>'Taxa Trimestral'!F37/100</f>
        <v>7.3554383104685872E-3</v>
      </c>
      <c r="O36" s="53">
        <f>'Taxa Trimestral'!G37/100</f>
        <v>7.3770551586570976E-2</v>
      </c>
      <c r="P36" s="53">
        <f>'Taxa Trimestral'!H37/100</f>
        <v>7.9771031708510742E-2</v>
      </c>
      <c r="Q36" s="53">
        <f>'Taxa Trimestral'!I37/100</f>
        <v>0.10047659258635712</v>
      </c>
      <c r="R36" s="53">
        <f>'Taxa Trimestral'!J37/100</f>
        <v>1.1493772415164472E-2</v>
      </c>
      <c r="S36" s="53">
        <f>'Taxa Trimestral'!K37/100</f>
        <v>1.4136427944054786E-2</v>
      </c>
      <c r="T36" s="53">
        <f>'Taxa Trimestral'!L37/100</f>
        <v>6.9427299625981487E-3</v>
      </c>
      <c r="U36" s="53">
        <f>'Taxa Trimestral'!M37/100</f>
        <v>-1.3367981243779914E-2</v>
      </c>
      <c r="V36" s="53">
        <f>'Taxa Trimestral'!N37/100</f>
        <v>7.5503944954662394E-2</v>
      </c>
      <c r="W36" s="53">
        <f>'Taxa Trimestral'!O37/100</f>
        <v>3.3206069309567487E-2</v>
      </c>
      <c r="X36" s="53">
        <f>'Taxa Trimestral'!P37/100</f>
        <v>4.0721791765963244E-2</v>
      </c>
      <c r="Y36" s="53">
        <f>'Taxa Trimestral'!Q37/100</f>
        <v>2.7878912147467849E-2</v>
      </c>
      <c r="Z36" s="54">
        <f>'Taxa Trimestral'!R37/100</f>
        <v>3.8780823624582128E-2</v>
      </c>
    </row>
    <row r="37" spans="1:26" x14ac:dyDescent="0.3">
      <c r="A37" s="6" t="s">
        <v>86</v>
      </c>
      <c r="B37" s="50">
        <f>'Taxa Trimestral'!R38/100</f>
        <v>6.3082566016414932E-2</v>
      </c>
      <c r="C37" s="47">
        <f>'Taxa Trimestral'!S38/100</f>
        <v>3.1084053493530606E-2</v>
      </c>
      <c r="D37" s="47">
        <f>'Taxa Trimestral'!T38/100</f>
        <v>6.4601533585864512E-2</v>
      </c>
      <c r="E37" s="47">
        <f>'Taxa Trimestral'!U38/100</f>
        <v>0.11940896697033043</v>
      </c>
      <c r="F37" s="47">
        <f>'Taxa Trimestral'!V38/100</f>
        <v>0.13034358153854186</v>
      </c>
      <c r="G37" s="47">
        <f>'Taxa Trimestral'!W38/100</f>
        <v>0.12265499147890191</v>
      </c>
      <c r="I37" s="6" t="s">
        <v>86</v>
      </c>
      <c r="J37" s="53">
        <f>'Taxa Trimestral'!B38/100</f>
        <v>2.0046884223504646E-2</v>
      </c>
      <c r="K37" s="53">
        <f>'Taxa Trimestral'!C38/100</f>
        <v>3.9991347023141E-2</v>
      </c>
      <c r="L37" s="53">
        <f>'Taxa Trimestral'!D38/100</f>
        <v>7.9001613694186013E-2</v>
      </c>
      <c r="M37" s="53">
        <f>'Taxa Trimestral'!E38/100</f>
        <v>9.3636847791392017E-2</v>
      </c>
      <c r="N37" s="53">
        <f>'Taxa Trimestral'!F38/100</f>
        <v>0.13243277034078837</v>
      </c>
      <c r="O37" s="53">
        <f>'Taxa Trimestral'!G38/100</f>
        <v>8.9111541955163145E-2</v>
      </c>
      <c r="P37" s="53">
        <f>'Taxa Trimestral'!H38/100</f>
        <v>9.4034571863691241E-2</v>
      </c>
      <c r="Q37" s="53">
        <f>'Taxa Trimestral'!I38/100</f>
        <v>6.4196193080013453E-2</v>
      </c>
      <c r="R37" s="53">
        <f>'Taxa Trimestral'!J38/100</f>
        <v>2.5961617767010114E-2</v>
      </c>
      <c r="S37" s="53">
        <f>'Taxa Trimestral'!K38/100</f>
        <v>0.14442692717717787</v>
      </c>
      <c r="T37" s="53">
        <f>'Taxa Trimestral'!L38/100</f>
        <v>4.0965250226159267E-2</v>
      </c>
      <c r="U37" s="53">
        <f>'Taxa Trimestral'!M38/100</f>
        <v>3.7682226600913582E-2</v>
      </c>
      <c r="V37" s="53">
        <f>'Taxa Trimestral'!N38/100</f>
        <v>3.003759426126984E-2</v>
      </c>
      <c r="W37" s="53">
        <f>'Taxa Trimestral'!O38/100</f>
        <v>5.5714775911248848E-2</v>
      </c>
      <c r="X37" s="53">
        <f>'Taxa Trimestral'!P38/100</f>
        <v>6.210330924804941E-2</v>
      </c>
      <c r="Y37" s="53">
        <f>'Taxa Trimestral'!Q38/100</f>
        <v>6.8856373629190948E-2</v>
      </c>
      <c r="Z37" s="54">
        <f>'Taxa Trimestral'!R38/100</f>
        <v>6.3082566016414932E-2</v>
      </c>
    </row>
    <row r="38" spans="1:26" x14ac:dyDescent="0.3">
      <c r="A38" s="6" t="s">
        <v>85</v>
      </c>
      <c r="B38" s="50">
        <f>'Taxa Trimestral'!R39/100</f>
        <v>6.5588065251683814E-2</v>
      </c>
      <c r="C38" s="47">
        <f>'Taxa Trimestral'!S39/100</f>
        <v>4.8871640542621497E-2</v>
      </c>
      <c r="D38" s="47">
        <f>'Taxa Trimestral'!T39/100</f>
        <v>4.3188357609981187E-2</v>
      </c>
      <c r="E38" s="47">
        <f>'Taxa Trimestral'!U39/100</f>
        <v>0.14178511753680012</v>
      </c>
      <c r="F38" s="47">
        <f>'Taxa Trimestral'!V39/100</f>
        <v>0.13704095896508206</v>
      </c>
      <c r="G38" s="47">
        <f>'Taxa Trimestral'!W39/100</f>
        <v>0.12980635049654432</v>
      </c>
      <c r="I38" s="6" t="s">
        <v>85</v>
      </c>
      <c r="J38" s="53">
        <f>'Taxa Trimestral'!B39/100</f>
        <v>4.5536848925852524E-2</v>
      </c>
      <c r="K38" s="53">
        <f>'Taxa Trimestral'!C39/100</f>
        <v>1.7475618441120222E-2</v>
      </c>
      <c r="L38" s="53">
        <f>'Taxa Trimestral'!D39/100</f>
        <v>6.3198261094014496E-2</v>
      </c>
      <c r="M38" s="53">
        <f>'Taxa Trimestral'!E39/100</f>
        <v>7.1669213193864545E-2</v>
      </c>
      <c r="N38" s="53">
        <f>'Taxa Trimestral'!F39/100</f>
        <v>0.19231755890828217</v>
      </c>
      <c r="O38" s="53">
        <f>'Taxa Trimestral'!G39/100</f>
        <v>8.8312349160375003E-2</v>
      </c>
      <c r="P38" s="53">
        <f>'Taxa Trimestral'!H39/100</f>
        <v>0.121004266086568</v>
      </c>
      <c r="Q38" s="53">
        <f>'Taxa Trimestral'!I39/100</f>
        <v>2.6466486507175313E-2</v>
      </c>
      <c r="R38" s="53">
        <f>'Taxa Trimestral'!J39/100</f>
        <v>5.0565458272445962E-2</v>
      </c>
      <c r="S38" s="53">
        <f>'Taxa Trimestral'!K39/100</f>
        <v>-7.9189379194724019E-3</v>
      </c>
      <c r="T38" s="53">
        <f>'Taxa Trimestral'!L39/100</f>
        <v>8.5768405836512476E-2</v>
      </c>
      <c r="U38" s="53">
        <f>'Taxa Trimestral'!M39/100</f>
        <v>4.4213234421011105E-2</v>
      </c>
      <c r="V38" s="53">
        <f>'Taxa Trimestral'!N39/100</f>
        <v>3.2248337814568595E-2</v>
      </c>
      <c r="W38" s="53">
        <f>'Taxa Trimestral'!O39/100</f>
        <v>5.2170584819539068E-2</v>
      </c>
      <c r="X38" s="53">
        <f>'Taxa Trimestral'!P39/100</f>
        <v>6.2204213877338876E-2</v>
      </c>
      <c r="Y38" s="53">
        <f>'Taxa Trimestral'!Q39/100</f>
        <v>8.5800342647358571E-2</v>
      </c>
      <c r="Z38" s="54">
        <f>'Taxa Trimestral'!R39/100</f>
        <v>6.5588065251683814E-2</v>
      </c>
    </row>
    <row r="39" spans="1:26" x14ac:dyDescent="0.3">
      <c r="A39" s="32" t="s">
        <v>84</v>
      </c>
      <c r="B39" s="50">
        <f>'Taxa Trimestral'!R40/100</f>
        <v>6.2093693394164484E-2</v>
      </c>
      <c r="C39" s="47">
        <f>'Taxa Trimestral'!S40/100</f>
        <v>6.6207098318606938E-2</v>
      </c>
      <c r="D39" s="47">
        <f>'Taxa Trimestral'!T40/100</f>
        <v>1.2604388161542079E-2</v>
      </c>
      <c r="E39" s="47">
        <f>'Taxa Trimestral'!U40/100</f>
        <v>7.2062358765789147E-2</v>
      </c>
      <c r="F39" s="47">
        <f>'Taxa Trimestral'!V40/100</f>
        <v>0.13559911898893229</v>
      </c>
      <c r="G39" s="47">
        <f>'Taxa Trimestral'!W40/100</f>
        <v>6.3140757805904446E-2</v>
      </c>
      <c r="I39" s="32" t="s">
        <v>84</v>
      </c>
      <c r="J39" s="53">
        <f>'Taxa Trimestral'!B40/100</f>
        <v>1.5416989869047937E-2</v>
      </c>
      <c r="K39" s="53">
        <f>'Taxa Trimestral'!C40/100</f>
        <v>-8.2306261267848679E-2</v>
      </c>
      <c r="L39" s="53">
        <f>'Taxa Trimestral'!D40/100</f>
        <v>9.0342380718411608E-2</v>
      </c>
      <c r="M39" s="53">
        <f>'Taxa Trimestral'!E40/100</f>
        <v>7.3715990055301273E-2</v>
      </c>
      <c r="N39" s="53">
        <f>'Taxa Trimestral'!F40/100</f>
        <v>0.10032898258846699</v>
      </c>
      <c r="O39" s="53">
        <f>'Taxa Trimestral'!G40/100</f>
        <v>7.6723530414186003E-2</v>
      </c>
      <c r="P39" s="53">
        <f>'Taxa Trimestral'!H40/100</f>
        <v>7.5925822230129558E-2</v>
      </c>
      <c r="Q39" s="53">
        <f>'Taxa Trimestral'!I40/100</f>
        <v>3.4568726853664966E-2</v>
      </c>
      <c r="R39" s="53">
        <f>'Taxa Trimestral'!J40/100</f>
        <v>8.1386658354319005E-2</v>
      </c>
      <c r="S39" s="53">
        <f>'Taxa Trimestral'!K40/100</f>
        <v>1.7626337029362782E-2</v>
      </c>
      <c r="T39" s="53">
        <f>'Taxa Trimestral'!L40/100</f>
        <v>8.6448818237161884E-2</v>
      </c>
      <c r="U39" s="53">
        <f>'Taxa Trimestral'!M40/100</f>
        <v>7.540205863424454E-2</v>
      </c>
      <c r="V39" s="53">
        <f>'Taxa Trimestral'!N40/100</f>
        <v>2.7776995980643537E-2</v>
      </c>
      <c r="W39" s="53">
        <f>'Taxa Trimestral'!O40/100</f>
        <v>5.8493769867295153E-2</v>
      </c>
      <c r="X39" s="53">
        <f>'Taxa Trimestral'!P40/100</f>
        <v>6.0478281224202624E-2</v>
      </c>
      <c r="Y39" s="53">
        <f>'Taxa Trimestral'!Q40/100</f>
        <v>7.171818731482893E-2</v>
      </c>
      <c r="Z39" s="54">
        <f>'Taxa Trimestral'!R40/100</f>
        <v>6.2093693394164484E-2</v>
      </c>
    </row>
    <row r="40" spans="1:26" x14ac:dyDescent="0.3">
      <c r="A40" s="6" t="s">
        <v>83</v>
      </c>
      <c r="B40" s="50">
        <f>'Taxa Trimestral'!R41/100</f>
        <v>4.1843252765056294E-2</v>
      </c>
      <c r="C40" s="47">
        <f>'Taxa Trimestral'!S41/100</f>
        <v>5.3182516966181259E-2</v>
      </c>
      <c r="D40" s="47">
        <f>'Taxa Trimestral'!T41/100</f>
        <v>3.7090064669210721E-2</v>
      </c>
      <c r="E40" s="47">
        <f>'Taxa Trimestral'!U41/100</f>
        <v>1.3644992999626071E-2</v>
      </c>
      <c r="F40" s="47">
        <f>'Taxa Trimestral'!V41/100</f>
        <v>9.8850784861531663E-2</v>
      </c>
      <c r="G40" s="47">
        <f>'Taxa Trimestral'!W41/100</f>
        <v>8.9231804170686532E-2</v>
      </c>
      <c r="I40" s="6" t="s">
        <v>83</v>
      </c>
      <c r="J40" s="53">
        <f>'Taxa Trimestral'!B41/100</f>
        <v>3.1765902220285192E-2</v>
      </c>
      <c r="K40" s="53">
        <f>'Taxa Trimestral'!C41/100</f>
        <v>1.9277656211281302E-2</v>
      </c>
      <c r="L40" s="53">
        <f>'Taxa Trimestral'!D41/100</f>
        <v>4.5151636342330548E-2</v>
      </c>
      <c r="M40" s="53">
        <f>'Taxa Trimestral'!E41/100</f>
        <v>6.5562255532427782E-2</v>
      </c>
      <c r="N40" s="53">
        <f>'Taxa Trimestral'!F41/100</f>
        <v>2.156084376430667E-2</v>
      </c>
      <c r="O40" s="53">
        <f>'Taxa Trimestral'!G41/100</f>
        <v>4.2022637336515345E-2</v>
      </c>
      <c r="P40" s="53">
        <f>'Taxa Trimestral'!H41/100</f>
        <v>3.3992100375226153E-2</v>
      </c>
      <c r="Q40" s="53">
        <f>'Taxa Trimestral'!I41/100</f>
        <v>5.2772895410170495E-2</v>
      </c>
      <c r="R40" s="53">
        <f>'Taxa Trimestral'!J41/100</f>
        <v>7.5955555896195293E-2</v>
      </c>
      <c r="S40" s="53">
        <f>'Taxa Trimestral'!K41/100</f>
        <v>9.8694247275685321E-2</v>
      </c>
      <c r="T40" s="53">
        <f>'Taxa Trimestral'!L41/100</f>
        <v>6.5707376028354414E-2</v>
      </c>
      <c r="U40" s="53">
        <f>'Taxa Trimestral'!M41/100</f>
        <v>6.3180127261915686E-2</v>
      </c>
      <c r="V40" s="53">
        <f>'Taxa Trimestral'!N41/100</f>
        <v>-6.5484673589952802E-3</v>
      </c>
      <c r="W40" s="53">
        <f>'Taxa Trimestral'!O41/100</f>
        <v>4.5343181963471757E-2</v>
      </c>
      <c r="X40" s="53">
        <f>'Taxa Trimestral'!P41/100</f>
        <v>4.2267029292407665E-2</v>
      </c>
      <c r="Y40" s="53">
        <f>'Taxa Trimestral'!Q41/100</f>
        <v>3.926691763609691E-2</v>
      </c>
      <c r="Z40" s="54">
        <f>'Taxa Trimestral'!R41/100</f>
        <v>4.1843252765056294E-2</v>
      </c>
    </row>
    <row r="41" spans="1:26" x14ac:dyDescent="0.3">
      <c r="A41" s="6" t="s">
        <v>82</v>
      </c>
      <c r="B41" s="50">
        <f>'Taxa Trimestral'!R42/100</f>
        <v>4.4749758631452252E-2</v>
      </c>
      <c r="C41" s="47">
        <f>'Taxa Trimestral'!S42/100</f>
        <v>4.791363811515037E-2</v>
      </c>
      <c r="D41" s="47">
        <f>'Taxa Trimestral'!T42/100</f>
        <v>5.8877575301687912E-3</v>
      </c>
      <c r="E41" s="47">
        <f>'Taxa Trimestral'!U42/100</f>
        <v>3.0473413965098395E-2</v>
      </c>
      <c r="F41" s="47">
        <f>'Taxa Trimestral'!V42/100</f>
        <v>0.11128979762908496</v>
      </c>
      <c r="G41" s="47">
        <f>'Taxa Trimestral'!W42/100</f>
        <v>8.3175359626335599E-2</v>
      </c>
      <c r="I41" s="6" t="s">
        <v>82</v>
      </c>
      <c r="J41" s="53">
        <f>'Taxa Trimestral'!B42/100</f>
        <v>2.3814878527789629E-2</v>
      </c>
      <c r="K41" s="53">
        <f>'Taxa Trimestral'!C42/100</f>
        <v>0.11766482162294789</v>
      </c>
      <c r="L41" s="53">
        <f>'Taxa Trimestral'!D42/100</f>
        <v>6.1157194035580842E-2</v>
      </c>
      <c r="M41" s="53">
        <f>'Taxa Trimestral'!E42/100</f>
        <v>2.3913349838987186E-2</v>
      </c>
      <c r="N41" s="53">
        <f>'Taxa Trimestral'!F42/100</f>
        <v>8.1691044933938084E-3</v>
      </c>
      <c r="O41" s="53">
        <f>'Taxa Trimestral'!G42/100</f>
        <v>5.2325237172622607E-2</v>
      </c>
      <c r="P41" s="53">
        <f>'Taxa Trimestral'!H42/100</f>
        <v>4.890009223048164E-2</v>
      </c>
      <c r="Q41" s="53">
        <f>'Taxa Trimestral'!I42/100</f>
        <v>4.8769771062549427E-2</v>
      </c>
      <c r="R41" s="53">
        <f>'Taxa Trimestral'!J42/100</f>
        <v>7.5948193577076273E-2</v>
      </c>
      <c r="S41" s="53">
        <f>'Taxa Trimestral'!K42/100</f>
        <v>2.4375723141628614E-2</v>
      </c>
      <c r="T41" s="53">
        <f>'Taxa Trimestral'!L42/100</f>
        <v>4.2306618321972023E-2</v>
      </c>
      <c r="U41" s="53">
        <f>'Taxa Trimestral'!M42/100</f>
        <v>5.2960195441822178E-2</v>
      </c>
      <c r="V41" s="53">
        <f>'Taxa Trimestral'!N42/100</f>
        <v>2.4559738257039943E-2</v>
      </c>
      <c r="W41" s="53">
        <f>'Taxa Trimestral'!O42/100</f>
        <v>4.2259968616590093E-2</v>
      </c>
      <c r="X41" s="53">
        <f>'Taxa Trimestral'!P42/100</f>
        <v>4.3180376149634769E-2</v>
      </c>
      <c r="Y41" s="53">
        <f>'Taxa Trimestral'!Q42/100</f>
        <v>5.385530821622031E-2</v>
      </c>
      <c r="Z41" s="54">
        <f>'Taxa Trimestral'!R42/100</f>
        <v>4.4749758631452252E-2</v>
      </c>
    </row>
    <row r="42" spans="1:26" x14ac:dyDescent="0.3">
      <c r="A42" s="6" t="s">
        <v>81</v>
      </c>
      <c r="B42" s="50">
        <f>'Taxa Trimestral'!R43/100</f>
        <v>2.1149766623493882E-2</v>
      </c>
      <c r="C42" s="47">
        <f>'Taxa Trimestral'!S43/100</f>
        <v>4.3853523002634009E-2</v>
      </c>
      <c r="D42" s="47">
        <f>'Taxa Trimestral'!T43/100</f>
        <v>1.7150154999852063E-2</v>
      </c>
      <c r="E42" s="47">
        <f>'Taxa Trimestral'!U43/100</f>
        <v>8.6538463220870998E-3</v>
      </c>
      <c r="F42" s="47">
        <f>'Taxa Trimestral'!V43/100</f>
        <v>0.10905980503320967</v>
      </c>
      <c r="G42" s="47">
        <f>'Taxa Trimestral'!W43/100</f>
        <v>7.7218472578902242E-2</v>
      </c>
      <c r="I42" s="6" t="s">
        <v>81</v>
      </c>
      <c r="J42" s="53">
        <f>'Taxa Trimestral'!B43/100</f>
        <v>-2.0021520629177725E-2</v>
      </c>
      <c r="K42" s="53">
        <f>'Taxa Trimestral'!C43/100</f>
        <v>6.747335606987126E-2</v>
      </c>
      <c r="L42" s="53">
        <f>'Taxa Trimestral'!D43/100</f>
        <v>-1.0212886330744908E-2</v>
      </c>
      <c r="M42" s="53">
        <f>'Taxa Trimestral'!E43/100</f>
        <v>2.1430021377892849E-2</v>
      </c>
      <c r="N42" s="53">
        <f>'Taxa Trimestral'!F43/100</f>
        <v>-7.0062573226809532E-2</v>
      </c>
      <c r="O42" s="53">
        <f>'Taxa Trimestral'!G43/100</f>
        <v>-1.108417680206808E-2</v>
      </c>
      <c r="P42" s="53">
        <f>'Taxa Trimestral'!H43/100</f>
        <v>1.5415823207464818E-2</v>
      </c>
      <c r="Q42" s="53">
        <f>'Taxa Trimestral'!I43/100</f>
        <v>2.2022005074080919E-2</v>
      </c>
      <c r="R42" s="53">
        <f>'Taxa Trimestral'!J43/100</f>
        <v>5.4365347296732258E-2</v>
      </c>
      <c r="S42" s="53">
        <f>'Taxa Trimestral'!K43/100</f>
        <v>8.5496859118962654E-2</v>
      </c>
      <c r="T42" s="53">
        <f>'Taxa Trimestral'!L43/100</f>
        <v>2.4279955350305471E-2</v>
      </c>
      <c r="U42" s="53">
        <f>'Taxa Trimestral'!M43/100</f>
        <v>5.1510211203174672E-2</v>
      </c>
      <c r="V42" s="53">
        <f>'Taxa Trimestral'!N43/100</f>
        <v>1.582768827279768E-2</v>
      </c>
      <c r="W42" s="53">
        <f>'Taxa Trimestral'!O43/100</f>
        <v>3.5373402684957256E-2</v>
      </c>
      <c r="X42" s="53">
        <f>'Taxa Trimestral'!P43/100</f>
        <v>1.8386209299661838E-2</v>
      </c>
      <c r="Y42" s="53">
        <f>'Taxa Trimestral'!Q43/100</f>
        <v>3.6982630906855274E-2</v>
      </c>
      <c r="Z42" s="54">
        <f>'Taxa Trimestral'!R43/100</f>
        <v>2.1149766623493882E-2</v>
      </c>
    </row>
    <row r="43" spans="1:26" x14ac:dyDescent="0.3">
      <c r="A43" s="32" t="s">
        <v>80</v>
      </c>
      <c r="B43" s="50">
        <f>'Taxa Trimestral'!R44/100</f>
        <v>2.150555225960793E-2</v>
      </c>
      <c r="C43" s="47">
        <f>'Taxa Trimestral'!S44/100</f>
        <v>3.3148850683200504E-2</v>
      </c>
      <c r="D43" s="47">
        <f>'Taxa Trimestral'!T44/100</f>
        <v>2.1243720450616621E-2</v>
      </c>
      <c r="E43" s="47">
        <f>'Taxa Trimestral'!U44/100</f>
        <v>2.5750343317516355E-2</v>
      </c>
      <c r="F43" s="47">
        <f>'Taxa Trimestral'!V44/100</f>
        <v>6.7835239943849768E-2</v>
      </c>
      <c r="G43" s="47">
        <f>'Taxa Trimestral'!W44/100</f>
        <v>5.1332213730537646E-2</v>
      </c>
      <c r="I43" s="32" t="s">
        <v>80</v>
      </c>
      <c r="J43" s="53">
        <f>'Taxa Trimestral'!B44/100</f>
        <v>4.0010089059057119E-3</v>
      </c>
      <c r="K43" s="53">
        <f>'Taxa Trimestral'!C44/100</f>
        <v>6.6089508526666174E-2</v>
      </c>
      <c r="L43" s="53">
        <f>'Taxa Trimestral'!D44/100</f>
        <v>1.1318301795901764E-3</v>
      </c>
      <c r="M43" s="53">
        <f>'Taxa Trimestral'!E44/100</f>
        <v>1.7016736506481944E-2</v>
      </c>
      <c r="N43" s="53">
        <f>'Taxa Trimestral'!F44/100</f>
        <v>-3.5186645216593426E-2</v>
      </c>
      <c r="O43" s="53">
        <f>'Taxa Trimestral'!G44/100</f>
        <v>2.4203434101082166E-3</v>
      </c>
      <c r="P43" s="53">
        <f>'Taxa Trimestral'!H44/100</f>
        <v>2.7430079365446058E-2</v>
      </c>
      <c r="Q43" s="53">
        <f>'Taxa Trimestral'!I44/100</f>
        <v>2.273863174878521E-2</v>
      </c>
      <c r="R43" s="53">
        <f>'Taxa Trimestral'!J44/100</f>
        <v>2.922166852071495E-2</v>
      </c>
      <c r="S43" s="53">
        <f>'Taxa Trimestral'!K44/100</f>
        <v>2.9320508405666468E-2</v>
      </c>
      <c r="T43" s="53">
        <f>'Taxa Trimestral'!L44/100</f>
        <v>3.6126251590010483E-2</v>
      </c>
      <c r="U43" s="53">
        <f>'Taxa Trimestral'!M44/100</f>
        <v>2.9063366650239342E-2</v>
      </c>
      <c r="V43" s="53">
        <f>'Taxa Trimestral'!N44/100</f>
        <v>7.807172657802619E-3</v>
      </c>
      <c r="W43" s="53">
        <f>'Taxa Trimestral'!O44/100</f>
        <v>2.4513795333932054E-2</v>
      </c>
      <c r="X43" s="53">
        <f>'Taxa Trimestral'!P44/100</f>
        <v>1.8070123793360038E-2</v>
      </c>
      <c r="Y43" s="53">
        <f>'Taxa Trimestral'!Q44/100</f>
        <v>4.043325056261704E-2</v>
      </c>
      <c r="Z43" s="54">
        <f>'Taxa Trimestral'!R44/100</f>
        <v>2.150555225960793E-2</v>
      </c>
    </row>
    <row r="44" spans="1:26" x14ac:dyDescent="0.3">
      <c r="A44" s="6" t="s">
        <v>79</v>
      </c>
      <c r="B44" s="50">
        <f>'Taxa Trimestral'!R45/100</f>
        <v>4.2790967054025408E-2</v>
      </c>
      <c r="C44" s="47">
        <f>'Taxa Trimestral'!S45/100</f>
        <v>4.9277333736874818E-2</v>
      </c>
      <c r="D44" s="47">
        <f>'Taxa Trimestral'!T45/100</f>
        <v>2.9663250951634801E-2</v>
      </c>
      <c r="E44" s="47">
        <f>'Taxa Trimestral'!U45/100</f>
        <v>8.7979694441319367E-2</v>
      </c>
      <c r="F44" s="47">
        <f>'Taxa Trimestral'!V45/100</f>
        <v>8.4901653338994798E-2</v>
      </c>
      <c r="G44" s="47">
        <f>'Taxa Trimestral'!W45/100</f>
        <v>0.14791080019612601</v>
      </c>
      <c r="I44" s="6" t="s">
        <v>79</v>
      </c>
      <c r="J44" s="53">
        <f>'Taxa Trimestral'!B45/100</f>
        <v>5.0225365102158914E-3</v>
      </c>
      <c r="K44" s="53">
        <f>'Taxa Trimestral'!C45/100</f>
        <v>0.13691516526799852</v>
      </c>
      <c r="L44" s="53">
        <f>'Taxa Trimestral'!D45/100</f>
        <v>2.5093703053224115E-2</v>
      </c>
      <c r="M44" s="53">
        <f>'Taxa Trimestral'!E45/100</f>
        <v>2.654454691997099E-2</v>
      </c>
      <c r="N44" s="53">
        <f>'Taxa Trimestral'!F45/100</f>
        <v>4.8142301391620457E-3</v>
      </c>
      <c r="O44" s="53">
        <f>'Taxa Trimestral'!G45/100</f>
        <v>3.3072809482457055E-2</v>
      </c>
      <c r="P44" s="53">
        <f>'Taxa Trimestral'!H45/100</f>
        <v>5.7199188811939417E-2</v>
      </c>
      <c r="Q44" s="53">
        <f>'Taxa Trimestral'!I45/100</f>
        <v>3.9551083091553085E-2</v>
      </c>
      <c r="R44" s="53">
        <f>'Taxa Trimestral'!J45/100</f>
        <v>1.0731781018707309E-2</v>
      </c>
      <c r="S44" s="53">
        <f>'Taxa Trimestral'!K45/100</f>
        <v>0.10423077638280454</v>
      </c>
      <c r="T44" s="53">
        <f>'Taxa Trimestral'!L45/100</f>
        <v>3.3088461824915649E-2</v>
      </c>
      <c r="U44" s="53">
        <f>'Taxa Trimestral'!M45/100</f>
        <v>4.3894999847896576E-2</v>
      </c>
      <c r="V44" s="53">
        <f>'Taxa Trimestral'!N45/100</f>
        <v>3.5377015221233155E-2</v>
      </c>
      <c r="W44" s="53">
        <f>'Taxa Trimestral'!O45/100</f>
        <v>4.6084140504672799E-2</v>
      </c>
      <c r="X44" s="53">
        <f>'Taxa Trimestral'!P45/100</f>
        <v>3.7670730610329661E-2</v>
      </c>
      <c r="Y44" s="53">
        <f>'Taxa Trimestral'!Q45/100</f>
        <v>7.1758516688643859E-2</v>
      </c>
      <c r="Z44" s="54">
        <f>'Taxa Trimestral'!R45/100</f>
        <v>4.2790967054025408E-2</v>
      </c>
    </row>
    <row r="45" spans="1:26" x14ac:dyDescent="0.3">
      <c r="A45" s="6" t="s">
        <v>78</v>
      </c>
      <c r="B45" s="50">
        <f>'Taxa Trimestral'!R46/100</f>
        <v>2.2832973524089084E-2</v>
      </c>
      <c r="C45" s="47">
        <f>'Taxa Trimestral'!S46/100</f>
        <v>5.7957042388797841E-2</v>
      </c>
      <c r="D45" s="47">
        <f>'Taxa Trimestral'!T46/100</f>
        <v>2.3832405043821892E-2</v>
      </c>
      <c r="E45" s="47">
        <f>'Taxa Trimestral'!U46/100</f>
        <v>3.6048411341362385E-2</v>
      </c>
      <c r="F45" s="47">
        <f>'Taxa Trimestral'!V46/100</f>
        <v>-1.7269431249944622E-2</v>
      </c>
      <c r="G45" s="47">
        <f>'Taxa Trimestral'!W46/100</f>
        <v>0.13077715138689916</v>
      </c>
      <c r="I45" s="6" t="s">
        <v>78</v>
      </c>
      <c r="J45" s="53">
        <f>'Taxa Trimestral'!B46/100</f>
        <v>-3.3283501048694264E-3</v>
      </c>
      <c r="K45" s="53">
        <f>'Taxa Trimestral'!C46/100</f>
        <v>1.3887592780544633E-2</v>
      </c>
      <c r="L45" s="53">
        <f>'Taxa Trimestral'!D46/100</f>
        <v>-2.9257269698051092E-2</v>
      </c>
      <c r="M45" s="53">
        <f>'Taxa Trimestral'!E46/100</f>
        <v>2.6865993103681207E-2</v>
      </c>
      <c r="N45" s="53">
        <f>'Taxa Trimestral'!F46/100</f>
        <v>-3.4569583386626634E-2</v>
      </c>
      <c r="O45" s="53">
        <f>'Taxa Trimestral'!G46/100</f>
        <v>-1.8569621513063073E-2</v>
      </c>
      <c r="P45" s="53">
        <f>'Taxa Trimestral'!H46/100</f>
        <v>2.1237052021628289E-2</v>
      </c>
      <c r="Q45" s="53">
        <f>'Taxa Trimestral'!I46/100</f>
        <v>7.7113696152457667E-3</v>
      </c>
      <c r="R45" s="53">
        <f>'Taxa Trimestral'!J46/100</f>
        <v>-1.4566878623868185E-2</v>
      </c>
      <c r="S45" s="53">
        <f>'Taxa Trimestral'!K46/100</f>
        <v>0.12870375187527605</v>
      </c>
      <c r="T45" s="53">
        <f>'Taxa Trimestral'!L46/100</f>
        <v>4.5662013764015352E-2</v>
      </c>
      <c r="U45" s="53">
        <f>'Taxa Trimestral'!M46/100</f>
        <v>3.3022978370265355E-2</v>
      </c>
      <c r="V45" s="53">
        <f>'Taxa Trimestral'!N46/100</f>
        <v>3.5595340412231113E-2</v>
      </c>
      <c r="W45" s="53">
        <f>'Taxa Trimestral'!O46/100</f>
        <v>3.8928917892957493E-2</v>
      </c>
      <c r="X45" s="53">
        <f>'Taxa Trimestral'!P46/100</f>
        <v>1.8141737509933975E-2</v>
      </c>
      <c r="Y45" s="53">
        <f>'Taxa Trimestral'!Q46/100</f>
        <v>4.9321276074220544E-2</v>
      </c>
      <c r="Z45" s="54">
        <f>'Taxa Trimestral'!R46/100</f>
        <v>2.2832973524089084E-2</v>
      </c>
    </row>
    <row r="46" spans="1:26" x14ac:dyDescent="0.3">
      <c r="A46" s="6" t="s">
        <v>77</v>
      </c>
      <c r="B46" s="50">
        <f>'Taxa Trimestral'!R47/100</f>
        <v>4.4927880050057434E-2</v>
      </c>
      <c r="C46" s="47">
        <f>'Taxa Trimestral'!S47/100</f>
        <v>5.2907096602433201E-2</v>
      </c>
      <c r="D46" s="47">
        <f>'Taxa Trimestral'!T47/100</f>
        <v>2.5669843895594902E-2</v>
      </c>
      <c r="E46" s="47">
        <f>'Taxa Trimestral'!U47/100</f>
        <v>5.7554601674944417E-2</v>
      </c>
      <c r="F46" s="47">
        <f>'Taxa Trimestral'!V47/100</f>
        <v>7.6587673321954375E-2</v>
      </c>
      <c r="G46" s="47">
        <f>'Taxa Trimestral'!W47/100</f>
        <v>0.2031079129466018</v>
      </c>
      <c r="I46" s="6" t="s">
        <v>77</v>
      </c>
      <c r="J46" s="53">
        <f>'Taxa Trimestral'!B47/100</f>
        <v>0.11111293576323034</v>
      </c>
      <c r="K46" s="53">
        <f>'Taxa Trimestral'!C47/100</f>
        <v>5.3122013861629291E-2</v>
      </c>
      <c r="L46" s="53">
        <f>'Taxa Trimestral'!D47/100</f>
        <v>1.6618342757533711E-2</v>
      </c>
      <c r="M46" s="53">
        <f>'Taxa Trimestral'!E47/100</f>
        <v>5.8666941163719732E-2</v>
      </c>
      <c r="N46" s="53">
        <f>'Taxa Trimestral'!F47/100</f>
        <v>1.5957468292858934E-2</v>
      </c>
      <c r="O46" s="53">
        <f>'Taxa Trimestral'!G47/100</f>
        <v>2.5435410266277714E-2</v>
      </c>
      <c r="P46" s="53">
        <f>'Taxa Trimestral'!H47/100</f>
        <v>4.8781192497900916E-2</v>
      </c>
      <c r="Q46" s="53">
        <f>'Taxa Trimestral'!I47/100</f>
        <v>2.4031937549254812E-2</v>
      </c>
      <c r="R46" s="53">
        <f>'Taxa Trimestral'!J47/100</f>
        <v>2.7347170775811724E-2</v>
      </c>
      <c r="S46" s="53">
        <f>'Taxa Trimestral'!K47/100</f>
        <v>6.9201803699501463E-2</v>
      </c>
      <c r="T46" s="53">
        <f>'Taxa Trimestral'!L47/100</f>
        <v>5.7402202978281247E-2</v>
      </c>
      <c r="U46" s="53">
        <f>'Taxa Trimestral'!M47/100</f>
        <v>3.3275387125788924E-2</v>
      </c>
      <c r="V46" s="53">
        <f>'Taxa Trimestral'!N47/100</f>
        <v>3.799360047818956E-2</v>
      </c>
      <c r="W46" s="53">
        <f>'Taxa Trimestral'!O47/100</f>
        <v>4.3612688675769506E-2</v>
      </c>
      <c r="X46" s="53">
        <f>'Taxa Trimestral'!P47/100</f>
        <v>4.2169560797785222E-2</v>
      </c>
      <c r="Y46" s="53">
        <f>'Taxa Trimestral'!Q47/100</f>
        <v>6.0432354851291725E-2</v>
      </c>
      <c r="Z46" s="54">
        <f>'Taxa Trimestral'!R47/100</f>
        <v>4.4927880050057434E-2</v>
      </c>
    </row>
    <row r="47" spans="1:26" x14ac:dyDescent="0.3">
      <c r="A47" s="32" t="s">
        <v>76</v>
      </c>
      <c r="B47" s="50">
        <f>'Taxa Trimestral'!R48/100</f>
        <v>4.7952120976779478E-2</v>
      </c>
      <c r="C47" s="47">
        <f>'Taxa Trimestral'!S48/100</f>
        <v>5.1285391353694143E-2</v>
      </c>
      <c r="D47" s="47">
        <f>'Taxa Trimestral'!T48/100</f>
        <v>6.2164639230742003E-2</v>
      </c>
      <c r="E47" s="47">
        <f>'Taxa Trimestral'!U48/100</f>
        <v>8.6502877456142269E-2</v>
      </c>
      <c r="F47" s="47">
        <f>'Taxa Trimestral'!V48/100</f>
        <v>5.070306152850601E-2</v>
      </c>
      <c r="G47" s="47">
        <f>'Taxa Trimestral'!W48/100</f>
        <v>0.22348571001552606</v>
      </c>
      <c r="I47" s="32" t="s">
        <v>76</v>
      </c>
      <c r="J47" s="53">
        <f>'Taxa Trimestral'!B48/100</f>
        <v>0.10259201465643632</v>
      </c>
      <c r="K47" s="53">
        <f>'Taxa Trimestral'!C48/100</f>
        <v>6.6215142444954855E-2</v>
      </c>
      <c r="L47" s="53">
        <f>'Taxa Trimestral'!D48/100</f>
        <v>3.7683742360836492E-2</v>
      </c>
      <c r="M47" s="53">
        <f>'Taxa Trimestral'!E48/100</f>
        <v>5.2978322790070198E-2</v>
      </c>
      <c r="N47" s="53">
        <f>'Taxa Trimestral'!F48/100</f>
        <v>2.376816446798613E-2</v>
      </c>
      <c r="O47" s="53">
        <f>'Taxa Trimestral'!G48/100</f>
        <v>4.0912711123940682E-2</v>
      </c>
      <c r="P47" s="53">
        <f>'Taxa Trimestral'!H48/100</f>
        <v>7.1628128451060702E-2</v>
      </c>
      <c r="Q47" s="53">
        <f>'Taxa Trimestral'!I48/100</f>
        <v>2.8802655206539463E-2</v>
      </c>
      <c r="R47" s="53">
        <f>'Taxa Trimestral'!J48/100</f>
        <v>7.0115829678625285E-3</v>
      </c>
      <c r="S47" s="53">
        <f>'Taxa Trimestral'!K48/100</f>
        <v>3.1726337654622627E-2</v>
      </c>
      <c r="T47" s="53">
        <f>'Taxa Trimestral'!L48/100</f>
        <v>5.1044041973967502E-2</v>
      </c>
      <c r="U47" s="53">
        <f>'Taxa Trimestral'!M48/100</f>
        <v>4.1127900227524661E-2</v>
      </c>
      <c r="V47" s="53">
        <f>'Taxa Trimestral'!N48/100</f>
        <v>4.7312538517984004E-2</v>
      </c>
      <c r="W47" s="53">
        <f>'Taxa Trimestral'!O48/100</f>
        <v>4.4655004906856144E-2</v>
      </c>
      <c r="X47" s="53">
        <f>'Taxa Trimestral'!P48/100</f>
        <v>4.9396434672109413E-2</v>
      </c>
      <c r="Y47" s="53">
        <f>'Taxa Trimestral'!Q48/100</f>
        <v>4.013511466552333E-2</v>
      </c>
      <c r="Z47" s="54">
        <f>'Taxa Trimestral'!R48/100</f>
        <v>4.7952120976779478E-2</v>
      </c>
    </row>
    <row r="48" spans="1:26" x14ac:dyDescent="0.3">
      <c r="A48" s="6" t="s">
        <v>75</v>
      </c>
      <c r="B48" s="50">
        <f>'Taxa Trimestral'!R49/100</f>
        <v>5.1946907446482005E-2</v>
      </c>
      <c r="C48" s="47">
        <f>'Taxa Trimestral'!S49/100</f>
        <v>6.356377273590863E-2</v>
      </c>
      <c r="D48" s="47">
        <f>'Taxa Trimestral'!T49/100</f>
        <v>4.3397424862254175E-2</v>
      </c>
      <c r="E48" s="47">
        <f>'Taxa Trimestral'!U49/100</f>
        <v>7.2000971261157121E-2</v>
      </c>
      <c r="F48" s="47">
        <f>'Taxa Trimestral'!V49/100</f>
        <v>5.5332546630544988E-2</v>
      </c>
      <c r="G48" s="47">
        <f>'Taxa Trimestral'!W49/100</f>
        <v>0.19354105213442452</v>
      </c>
      <c r="I48" s="6" t="s">
        <v>75</v>
      </c>
      <c r="J48" s="53">
        <f>'Taxa Trimestral'!B49/100</f>
        <v>3.8592198287610957E-2</v>
      </c>
      <c r="K48" s="53">
        <f>'Taxa Trimestral'!C49/100</f>
        <v>4.7200367862937354E-2</v>
      </c>
      <c r="L48" s="53">
        <f>'Taxa Trimestral'!D49/100</f>
        <v>3.0912517877181855E-2</v>
      </c>
      <c r="M48" s="53">
        <f>'Taxa Trimestral'!E49/100</f>
        <v>6.1136536411857012E-2</v>
      </c>
      <c r="N48" s="53">
        <f>'Taxa Trimestral'!F49/100</f>
        <v>5.8222496356835851E-2</v>
      </c>
      <c r="O48" s="53">
        <f>'Taxa Trimestral'!G49/100</f>
        <v>4.1308315637095694E-2</v>
      </c>
      <c r="P48" s="53">
        <f>'Taxa Trimestral'!H49/100</f>
        <v>6.8568553065902593E-2</v>
      </c>
      <c r="Q48" s="53">
        <f>'Taxa Trimestral'!I49/100</f>
        <v>3.1371608698042897E-2</v>
      </c>
      <c r="R48" s="53">
        <f>'Taxa Trimestral'!J49/100</f>
        <v>5.6805198347979147E-2</v>
      </c>
      <c r="S48" s="53">
        <f>'Taxa Trimestral'!K49/100</f>
        <v>0.11582294211892874</v>
      </c>
      <c r="T48" s="53">
        <f>'Taxa Trimestral'!L49/100</f>
        <v>7.1435523646535382E-2</v>
      </c>
      <c r="U48" s="53">
        <f>'Taxa Trimestral'!M49/100</f>
        <v>4.8420126321063073E-2</v>
      </c>
      <c r="V48" s="53">
        <f>'Taxa Trimestral'!N49/100</f>
        <v>2.9927270215731605E-2</v>
      </c>
      <c r="W48" s="53">
        <f>'Taxa Trimestral'!O49/100</f>
        <v>5.6776695042119796E-2</v>
      </c>
      <c r="X48" s="53">
        <f>'Taxa Trimestral'!P49/100</f>
        <v>5.1097337237757889E-2</v>
      </c>
      <c r="Y48" s="53">
        <f>'Taxa Trimestral'!Q49/100</f>
        <v>5.6882944493814813E-2</v>
      </c>
      <c r="Z48" s="54">
        <f>'Taxa Trimestral'!R49/100</f>
        <v>5.1946907446482005E-2</v>
      </c>
    </row>
    <row r="49" spans="1:26" x14ac:dyDescent="0.3">
      <c r="A49" s="6" t="s">
        <v>74</v>
      </c>
      <c r="B49" s="50">
        <f>'Taxa Trimestral'!R50/100</f>
        <v>6.5372570963275978E-2</v>
      </c>
      <c r="C49" s="47">
        <f>'Taxa Trimestral'!S50/100</f>
        <v>6.1729649127760355E-2</v>
      </c>
      <c r="D49" s="47">
        <f>'Taxa Trimestral'!T50/100</f>
        <v>6.6023696327456305E-2</v>
      </c>
      <c r="E49" s="47">
        <f>'Taxa Trimestral'!U50/100</f>
        <v>0.12434833867783679</v>
      </c>
      <c r="F49" s="47">
        <f>'Taxa Trimestral'!V50/100</f>
        <v>0.1283994678464333</v>
      </c>
      <c r="G49" s="47">
        <f>'Taxa Trimestral'!W50/100</f>
        <v>0.17585434016615742</v>
      </c>
      <c r="I49" s="6" t="s">
        <v>74</v>
      </c>
      <c r="J49" s="53">
        <f>'Taxa Trimestral'!B50/100</f>
        <v>5.9873477774525785E-3</v>
      </c>
      <c r="K49" s="53">
        <f>'Taxa Trimestral'!C50/100</f>
        <v>6.0811904626680402E-2</v>
      </c>
      <c r="L49" s="53">
        <f>'Taxa Trimestral'!D50/100</f>
        <v>8.5067993330678396E-2</v>
      </c>
      <c r="M49" s="53">
        <f>'Taxa Trimestral'!E50/100</f>
        <v>8.2945549078950589E-2</v>
      </c>
      <c r="N49" s="53">
        <f>'Taxa Trimestral'!F50/100</f>
        <v>0.12249593633660429</v>
      </c>
      <c r="O49" s="53">
        <f>'Taxa Trimestral'!G50/100</f>
        <v>8.7490414040245046E-2</v>
      </c>
      <c r="P49" s="53">
        <f>'Taxa Trimestral'!H50/100</f>
        <v>9.6021886558916414E-2</v>
      </c>
      <c r="Q49" s="53">
        <f>'Taxa Trimestral'!I50/100</f>
        <v>4.8675539905277843E-2</v>
      </c>
      <c r="R49" s="53">
        <f>'Taxa Trimestral'!J50/100</f>
        <v>6.8742023698609822E-2</v>
      </c>
      <c r="S49" s="53">
        <f>'Taxa Trimestral'!K50/100</f>
        <v>0.12113356037897759</v>
      </c>
      <c r="T49" s="53">
        <f>'Taxa Trimestral'!L50/100</f>
        <v>6.9864145400176714E-2</v>
      </c>
      <c r="U49" s="53">
        <f>'Taxa Trimestral'!M50/100</f>
        <v>3.9352940690914773E-2</v>
      </c>
      <c r="V49" s="53">
        <f>'Taxa Trimestral'!N50/100</f>
        <v>2.3795640680265295E-2</v>
      </c>
      <c r="W49" s="53">
        <f>'Taxa Trimestral'!O50/100</f>
        <v>5.9910898371279275E-2</v>
      </c>
      <c r="X49" s="53">
        <f>'Taxa Trimestral'!P50/100</f>
        <v>6.3951396036583619E-2</v>
      </c>
      <c r="Y49" s="53">
        <f>'Taxa Trimestral'!Q50/100</f>
        <v>7.356094644646638E-2</v>
      </c>
      <c r="Z49" s="54">
        <f>'Taxa Trimestral'!R50/100</f>
        <v>6.5372570963275978E-2</v>
      </c>
    </row>
    <row r="50" spans="1:26" x14ac:dyDescent="0.3">
      <c r="A50" s="6" t="s">
        <v>73</v>
      </c>
      <c r="B50" s="50">
        <f>'Taxa Trimestral'!R51/100</f>
        <v>5.8702518576573048E-2</v>
      </c>
      <c r="C50" s="47">
        <f>'Taxa Trimestral'!S51/100</f>
        <v>5.7922154783208279E-2</v>
      </c>
      <c r="D50" s="47">
        <f>'Taxa Trimestral'!T51/100</f>
        <v>4.8727422367576434E-2</v>
      </c>
      <c r="E50" s="47">
        <f>'Taxa Trimestral'!U51/100</f>
        <v>0.14229414826533282</v>
      </c>
      <c r="F50" s="47">
        <f>'Taxa Trimestral'!V51/100</f>
        <v>1.1763214132649358E-2</v>
      </c>
      <c r="G50" s="47">
        <f>'Taxa Trimestral'!W51/100</f>
        <v>0.19378116731326814</v>
      </c>
      <c r="I50" s="6" t="s">
        <v>73</v>
      </c>
      <c r="J50" s="53">
        <f>'Taxa Trimestral'!B51/100</f>
        <v>4.6794451575969953E-2</v>
      </c>
      <c r="K50" s="53">
        <f>'Taxa Trimestral'!C51/100</f>
        <v>1.8073442391448813E-2</v>
      </c>
      <c r="L50" s="53">
        <f>'Taxa Trimestral'!D51/100</f>
        <v>7.5370601868310905E-2</v>
      </c>
      <c r="M50" s="53">
        <f>'Taxa Trimestral'!E51/100</f>
        <v>4.8128560833524681E-2</v>
      </c>
      <c r="N50" s="53">
        <f>'Taxa Trimestral'!F51/100</f>
        <v>0.10433017224424157</v>
      </c>
      <c r="O50" s="53">
        <f>'Taxa Trimestral'!G51/100</f>
        <v>6.9524733222227741E-2</v>
      </c>
      <c r="P50" s="53">
        <f>'Taxa Trimestral'!H51/100</f>
        <v>8.8409794520620158E-2</v>
      </c>
      <c r="Q50" s="53">
        <f>'Taxa Trimestral'!I51/100</f>
        <v>4.7996723693526366E-2</v>
      </c>
      <c r="R50" s="53">
        <f>'Taxa Trimestral'!J51/100</f>
        <v>3.8754341149005889E-2</v>
      </c>
      <c r="S50" s="53">
        <f>'Taxa Trimestral'!K51/100</f>
        <v>0.1377227721909815</v>
      </c>
      <c r="T50" s="53">
        <f>'Taxa Trimestral'!L51/100</f>
        <v>5.6140585578694058E-2</v>
      </c>
      <c r="U50" s="53">
        <f>'Taxa Trimestral'!M51/100</f>
        <v>2.8105217654770254E-2</v>
      </c>
      <c r="V50" s="53">
        <f>'Taxa Trimestral'!N51/100</f>
        <v>2.0855323910591528E-2</v>
      </c>
      <c r="W50" s="53">
        <f>'Taxa Trimestral'!O51/100</f>
        <v>5.374136971275556E-2</v>
      </c>
      <c r="X50" s="53">
        <f>'Taxa Trimestral'!P51/100</f>
        <v>5.7532457135968551E-2</v>
      </c>
      <c r="Y50" s="53">
        <f>'Taxa Trimestral'!Q51/100</f>
        <v>6.5376024489933293E-2</v>
      </c>
      <c r="Z50" s="54">
        <f>'Taxa Trimestral'!R51/100</f>
        <v>5.8702518576573048E-2</v>
      </c>
    </row>
    <row r="51" spans="1:26" x14ac:dyDescent="0.3">
      <c r="A51" s="32" t="s">
        <v>72</v>
      </c>
      <c r="B51" s="50">
        <f>'Taxa Trimestral'!R52/100</f>
        <v>6.6397350333258442E-2</v>
      </c>
      <c r="C51" s="47">
        <f>'Taxa Trimestral'!S52/100</f>
        <v>7.1462190660813496E-2</v>
      </c>
      <c r="D51" s="47">
        <f>'Taxa Trimestral'!T52/100</f>
        <v>7.2073279920761291E-3</v>
      </c>
      <c r="E51" s="47">
        <f>'Taxa Trimestral'!U52/100</f>
        <v>0.13655390313057625</v>
      </c>
      <c r="F51" s="47">
        <f>'Taxa Trimestral'!V52/100</f>
        <v>6.106982544294759E-2</v>
      </c>
      <c r="G51" s="47">
        <f>'Taxa Trimestral'!W52/100</f>
        <v>0.2165867071503893</v>
      </c>
      <c r="I51" s="32" t="s">
        <v>72</v>
      </c>
      <c r="J51" s="53">
        <f>'Taxa Trimestral'!B52/100</f>
        <v>4.1991479851742897E-2</v>
      </c>
      <c r="K51" s="53">
        <f>'Taxa Trimestral'!C52/100</f>
        <v>-6.4485467274589814E-3</v>
      </c>
      <c r="L51" s="53">
        <f>'Taxa Trimestral'!D52/100</f>
        <v>5.2027905551008669E-2</v>
      </c>
      <c r="M51" s="53">
        <f>'Taxa Trimestral'!E52/100</f>
        <v>5.3605872991890235E-2</v>
      </c>
      <c r="N51" s="53">
        <f>'Taxa Trimestral'!F52/100</f>
        <v>8.2579693814583521E-2</v>
      </c>
      <c r="O51" s="53">
        <f>'Taxa Trimestral'!G52/100</f>
        <v>4.9562711124126135E-2</v>
      </c>
      <c r="P51" s="53">
        <f>'Taxa Trimestral'!H52/100</f>
        <v>7.7012766311207903E-2</v>
      </c>
      <c r="Q51" s="53">
        <f>'Taxa Trimestral'!I52/100</f>
        <v>7.3388239626834606E-2</v>
      </c>
      <c r="R51" s="53">
        <f>'Taxa Trimestral'!J52/100</f>
        <v>9.151088300933917E-2</v>
      </c>
      <c r="S51" s="53">
        <f>'Taxa Trimestral'!K52/100</f>
        <v>0.22754815655889993</v>
      </c>
      <c r="T51" s="53">
        <f>'Taxa Trimestral'!L52/100</f>
        <v>4.3646615946506984E-2</v>
      </c>
      <c r="U51" s="53">
        <f>'Taxa Trimestral'!M52/100</f>
        <v>2.8034310759889269E-2</v>
      </c>
      <c r="V51" s="53">
        <f>'Taxa Trimestral'!N52/100</f>
        <v>1.1883968088331809E-2</v>
      </c>
      <c r="W51" s="53">
        <f>'Taxa Trimestral'!O52/100</f>
        <v>6.2516733607299146E-2</v>
      </c>
      <c r="X51" s="53">
        <f>'Taxa Trimestral'!P52/100</f>
        <v>5.9157407437655296E-2</v>
      </c>
      <c r="Y51" s="53">
        <f>'Taxa Trimestral'!Q52/100</f>
        <v>0.10774299396685659</v>
      </c>
      <c r="Z51" s="54">
        <f>'Taxa Trimestral'!R52/100</f>
        <v>6.6397350333258442E-2</v>
      </c>
    </row>
    <row r="52" spans="1:26" x14ac:dyDescent="0.3">
      <c r="A52" s="6" t="s">
        <v>71</v>
      </c>
      <c r="B52" s="50">
        <f>'Taxa Trimestral'!R53/100</f>
        <v>6.1574044661121263E-2</v>
      </c>
      <c r="C52" s="47">
        <f>'Taxa Trimestral'!S53/100</f>
        <v>7.1584828449303473E-2</v>
      </c>
      <c r="D52" s="47">
        <f>'Taxa Trimestral'!T53/100</f>
        <v>2.9732278243827404E-2</v>
      </c>
      <c r="E52" s="47">
        <f>'Taxa Trimestral'!U53/100</f>
        <v>0.12027658427065259</v>
      </c>
      <c r="F52" s="47">
        <f>'Taxa Trimestral'!V53/100</f>
        <v>-1.7556707821915651E-2</v>
      </c>
      <c r="G52" s="47">
        <f>'Taxa Trimestral'!W53/100</f>
        <v>0.15469727078371531</v>
      </c>
      <c r="I52" s="6" t="s">
        <v>71</v>
      </c>
      <c r="J52" s="53">
        <f>'Taxa Trimestral'!B53/100</f>
        <v>4.7611195636330539E-2</v>
      </c>
      <c r="K52" s="53">
        <f>'Taxa Trimestral'!C53/100</f>
        <v>3.8681409628921637E-2</v>
      </c>
      <c r="L52" s="53">
        <f>'Taxa Trimestral'!D53/100</f>
        <v>9.5016901404458634E-2</v>
      </c>
      <c r="M52" s="53">
        <f>'Taxa Trimestral'!E53/100</f>
        <v>3.0305925897244457E-2</v>
      </c>
      <c r="N52" s="53">
        <f>'Taxa Trimestral'!F53/100</f>
        <v>4.9968627156636636E-2</v>
      </c>
      <c r="O52" s="53">
        <f>'Taxa Trimestral'!G53/100</f>
        <v>7.1428331293681424E-2</v>
      </c>
      <c r="P52" s="53">
        <f>'Taxa Trimestral'!H53/100</f>
        <v>7.7480529083824079E-2</v>
      </c>
      <c r="Q52" s="53">
        <f>'Taxa Trimestral'!I53/100</f>
        <v>8.7777224567443954E-2</v>
      </c>
      <c r="R52" s="53">
        <f>'Taxa Trimestral'!J53/100</f>
        <v>9.2628534953356448E-2</v>
      </c>
      <c r="S52" s="53">
        <f>'Taxa Trimestral'!K53/100</f>
        <v>0.16968089993394142</v>
      </c>
      <c r="T52" s="53">
        <f>'Taxa Trimestral'!L53/100</f>
        <v>2.7555689169726616E-2</v>
      </c>
      <c r="U52" s="53">
        <f>'Taxa Trimestral'!M53/100</f>
        <v>3.7136741721177424E-2</v>
      </c>
      <c r="V52" s="53">
        <f>'Taxa Trimestral'!N53/100</f>
        <v>-3.8082085315640501E-3</v>
      </c>
      <c r="W52" s="53">
        <f>'Taxa Trimestral'!O53/100</f>
        <v>5.2876438032531725E-2</v>
      </c>
      <c r="X52" s="53">
        <f>'Taxa Trimestral'!P53/100</f>
        <v>5.7989333044442537E-2</v>
      </c>
      <c r="Y52" s="53">
        <f>'Taxa Trimestral'!Q53/100</f>
        <v>8.225175019583443E-2</v>
      </c>
      <c r="Z52" s="54">
        <f>'Taxa Trimestral'!R53/100</f>
        <v>6.1574044661121263E-2</v>
      </c>
    </row>
    <row r="53" spans="1:26" x14ac:dyDescent="0.3">
      <c r="A53" s="6" t="s">
        <v>70</v>
      </c>
      <c r="B53" s="50">
        <f>'Taxa Trimestral'!R54/100</f>
        <v>6.3361239293518556E-2</v>
      </c>
      <c r="C53" s="47">
        <f>'Taxa Trimestral'!S54/100</f>
        <v>7.0346047844644044E-2</v>
      </c>
      <c r="D53" s="47">
        <f>'Taxa Trimestral'!T54/100</f>
        <v>4.5991092956674251E-3</v>
      </c>
      <c r="E53" s="47">
        <f>'Taxa Trimestral'!U54/100</f>
        <v>0.13635590668649056</v>
      </c>
      <c r="F53" s="47">
        <f>'Taxa Trimestral'!V54/100</f>
        <v>5.893906426018658E-2</v>
      </c>
      <c r="G53" s="47">
        <f>'Taxa Trimestral'!W54/100</f>
        <v>0.23587774515779647</v>
      </c>
      <c r="I53" s="6" t="s">
        <v>70</v>
      </c>
      <c r="J53" s="53">
        <f>'Taxa Trimestral'!B54/100</f>
        <v>0.11061996546610953</v>
      </c>
      <c r="K53" s="53">
        <f>'Taxa Trimestral'!C54/100</f>
        <v>5.1384504396681852E-2</v>
      </c>
      <c r="L53" s="53">
        <f>'Taxa Trimestral'!D54/100</f>
        <v>6.4531113135591234E-2</v>
      </c>
      <c r="M53" s="53">
        <f>'Taxa Trimestral'!E54/100</f>
        <v>9.0845216058086375E-3</v>
      </c>
      <c r="N53" s="53">
        <f>'Taxa Trimestral'!F54/100</f>
        <v>3.8047381402962266E-2</v>
      </c>
      <c r="O53" s="53">
        <f>'Taxa Trimestral'!G54/100</f>
        <v>5.237170416432857E-2</v>
      </c>
      <c r="P53" s="53">
        <f>'Taxa Trimestral'!H54/100</f>
        <v>7.4311530650787105E-2</v>
      </c>
      <c r="Q53" s="53">
        <f>'Taxa Trimestral'!I54/100</f>
        <v>0.10663579728157568</v>
      </c>
      <c r="R53" s="53">
        <f>'Taxa Trimestral'!J54/100</f>
        <v>9.9038959160763232E-2</v>
      </c>
      <c r="S53" s="53">
        <f>'Taxa Trimestral'!K54/100</f>
        <v>0.15858692556267795</v>
      </c>
      <c r="T53" s="53">
        <f>'Taxa Trimestral'!L54/100</f>
        <v>1.5240738839922274E-2</v>
      </c>
      <c r="U53" s="53">
        <f>'Taxa Trimestral'!M54/100</f>
        <v>5.4893956436442126E-2</v>
      </c>
      <c r="V53" s="53">
        <f>'Taxa Trimestral'!N54/100</f>
        <v>5.1540194831174446E-3</v>
      </c>
      <c r="W53" s="53">
        <f>'Taxa Trimestral'!O54/100</f>
        <v>5.7819874350669931E-2</v>
      </c>
      <c r="X53" s="53">
        <f>'Taxa Trimestral'!P54/100</f>
        <v>5.936610794575703E-2</v>
      </c>
      <c r="Y53" s="53">
        <f>'Taxa Trimestral'!Q54/100</f>
        <v>8.6464983531264542E-2</v>
      </c>
      <c r="Z53" s="54">
        <f>'Taxa Trimestral'!R54/100</f>
        <v>6.3361239293518556E-2</v>
      </c>
    </row>
    <row r="54" spans="1:26" x14ac:dyDescent="0.3">
      <c r="A54" s="6" t="s">
        <v>69</v>
      </c>
      <c r="B54" s="50">
        <f>'Taxa Trimestral'!R55/100</f>
        <v>6.9808112956299295E-2</v>
      </c>
      <c r="C54" s="47">
        <f>'Taxa Trimestral'!S55/100</f>
        <v>8.3580113721479568E-2</v>
      </c>
      <c r="D54" s="47">
        <f>'Taxa Trimestral'!T55/100</f>
        <v>3.9343886701164399E-2</v>
      </c>
      <c r="E54" s="47">
        <f>'Taxa Trimestral'!U55/100</f>
        <v>0.17953827020158086</v>
      </c>
      <c r="F54" s="47">
        <f>'Taxa Trimestral'!V55/100</f>
        <v>3.3352571138389076E-2</v>
      </c>
      <c r="G54" s="47">
        <f>'Taxa Trimestral'!W55/100</f>
        <v>0.21456291321138465</v>
      </c>
      <c r="I54" s="6" t="s">
        <v>69</v>
      </c>
      <c r="J54" s="53">
        <f>'Taxa Trimestral'!B55/100</f>
        <v>5.015102125611004E-2</v>
      </c>
      <c r="K54" s="53">
        <f>'Taxa Trimestral'!C55/100</f>
        <v>7.638914809727182E-2</v>
      </c>
      <c r="L54" s="53">
        <f>'Taxa Trimestral'!D55/100</f>
        <v>6.8728655675151185E-2</v>
      </c>
      <c r="M54" s="53">
        <f>'Taxa Trimestral'!E55/100</f>
        <v>3.6189558256909615E-2</v>
      </c>
      <c r="N54" s="53">
        <f>'Taxa Trimestral'!F55/100</f>
        <v>7.2244620624732692E-2</v>
      </c>
      <c r="O54" s="53">
        <f>'Taxa Trimestral'!G55/100</f>
        <v>6.7679767519883915E-2</v>
      </c>
      <c r="P54" s="53">
        <f>'Taxa Trimestral'!H55/100</f>
        <v>9.229707029828195E-2</v>
      </c>
      <c r="Q54" s="53">
        <f>'Taxa Trimestral'!I55/100</f>
        <v>0.11085743863485176</v>
      </c>
      <c r="R54" s="53">
        <f>'Taxa Trimestral'!J55/100</f>
        <v>0.10826007773961364</v>
      </c>
      <c r="S54" s="53">
        <f>'Taxa Trimestral'!K55/100</f>
        <v>0.13558936191439774</v>
      </c>
      <c r="T54" s="53">
        <f>'Taxa Trimestral'!L55/100</f>
        <v>1.4750549273799374E-2</v>
      </c>
      <c r="U54" s="53">
        <f>'Taxa Trimestral'!M55/100</f>
        <v>6.1397157975136007E-2</v>
      </c>
      <c r="V54" s="53">
        <f>'Taxa Trimestral'!N55/100</f>
        <v>9.3369468285688928E-3</v>
      </c>
      <c r="W54" s="53">
        <f>'Taxa Trimestral'!O55/100</f>
        <v>6.2087245973820648E-2</v>
      </c>
      <c r="X54" s="53">
        <f>'Taxa Trimestral'!P55/100</f>
        <v>6.2842284829434547E-2</v>
      </c>
      <c r="Y54" s="53">
        <f>'Taxa Trimestral'!Q55/100</f>
        <v>0.11020574508382985</v>
      </c>
      <c r="Z54" s="54">
        <f>'Taxa Trimestral'!R55/100</f>
        <v>6.9808112956299295E-2</v>
      </c>
    </row>
    <row r="55" spans="1:26" x14ac:dyDescent="0.3">
      <c r="A55" s="32" t="s">
        <v>68</v>
      </c>
      <c r="B55" s="50">
        <f>'Taxa Trimestral'!R56/100</f>
        <v>1.0283975481188312E-2</v>
      </c>
      <c r="C55" s="47">
        <f>'Taxa Trimestral'!S56/100</f>
        <v>3.5101536018915303E-2</v>
      </c>
      <c r="D55" s="47">
        <f>'Taxa Trimestral'!T56/100</f>
        <v>8.7866874828468333E-3</v>
      </c>
      <c r="E55" s="47">
        <f>'Taxa Trimestral'!U56/100</f>
        <v>5.5273837042329577E-2</v>
      </c>
      <c r="F55" s="47">
        <f>'Taxa Trimestral'!V56/100</f>
        <v>-5.9592927906383257E-2</v>
      </c>
      <c r="G55" s="47">
        <f>'Taxa Trimestral'!W56/100</f>
        <v>8.3454860703075617E-2</v>
      </c>
      <c r="I55" s="32" t="s">
        <v>68</v>
      </c>
      <c r="J55" s="53">
        <f>'Taxa Trimestral'!B56/100</f>
        <v>8.1935709322502603E-3</v>
      </c>
      <c r="K55" s="53">
        <f>'Taxa Trimestral'!C56/100</f>
        <v>-1.7803537080870457E-3</v>
      </c>
      <c r="L55" s="53">
        <f>'Taxa Trimestral'!D56/100</f>
        <v>-5.2473676359005787E-2</v>
      </c>
      <c r="M55" s="53">
        <f>'Taxa Trimestral'!E56/100</f>
        <v>2.7727164444461216E-2</v>
      </c>
      <c r="N55" s="53">
        <f>'Taxa Trimestral'!F56/100</f>
        <v>3.5262408085449559E-2</v>
      </c>
      <c r="O55" s="53">
        <f>'Taxa Trimestral'!G56/100</f>
        <v>-2.3306125195604488E-2</v>
      </c>
      <c r="P55" s="53">
        <f>'Taxa Trimestral'!H56/100</f>
        <v>-2.5364428537536177E-2</v>
      </c>
      <c r="Q55" s="53">
        <f>'Taxa Trimestral'!I56/100</f>
        <v>2.9084279714901573E-3</v>
      </c>
      <c r="R55" s="53">
        <f>'Taxa Trimestral'!J56/100</f>
        <v>9.1135960558947668E-2</v>
      </c>
      <c r="S55" s="53">
        <f>'Taxa Trimestral'!K56/100</f>
        <v>7.3580268920501402E-2</v>
      </c>
      <c r="T55" s="53">
        <f>'Taxa Trimestral'!L56/100</f>
        <v>-1.6497462635067794E-3</v>
      </c>
      <c r="U55" s="53">
        <f>'Taxa Trimestral'!M56/100</f>
        <v>3.6198880963270064E-2</v>
      </c>
      <c r="V55" s="53">
        <f>'Taxa Trimestral'!N56/100</f>
        <v>1.4931521849914642E-2</v>
      </c>
      <c r="W55" s="53">
        <f>'Taxa Trimestral'!O56/100</f>
        <v>2.1342735838203231E-2</v>
      </c>
      <c r="X55" s="53">
        <f>'Taxa Trimestral'!P56/100</f>
        <v>8.0227644722024039E-3</v>
      </c>
      <c r="Y55" s="53">
        <f>'Taxa Trimestral'!Q56/100</f>
        <v>2.3658413277371837E-2</v>
      </c>
      <c r="Z55" s="54">
        <f>'Taxa Trimestral'!R56/100</f>
        <v>1.0283975481188312E-2</v>
      </c>
    </row>
    <row r="56" spans="1:26" x14ac:dyDescent="0.3">
      <c r="A56" s="6" t="s">
        <v>67</v>
      </c>
      <c r="B56" s="50">
        <f>'Taxa Trimestral'!R57/100</f>
        <v>-2.4260544076252444E-2</v>
      </c>
      <c r="C56" s="47">
        <f>'Taxa Trimestral'!S57/100</f>
        <v>2.2763149396673343E-2</v>
      </c>
      <c r="D56" s="47">
        <f>'Taxa Trimestral'!T57/100</f>
        <v>3.1803740123039548E-2</v>
      </c>
      <c r="E56" s="47">
        <f>'Taxa Trimestral'!U57/100</f>
        <v>-9.4902113539278576E-2</v>
      </c>
      <c r="F56" s="47">
        <f>'Taxa Trimestral'!V57/100</f>
        <v>-0.14115164616658016</v>
      </c>
      <c r="G56" s="47">
        <f>'Taxa Trimestral'!W57/100</f>
        <v>-0.12965948176348019</v>
      </c>
      <c r="I56" s="6" t="s">
        <v>67</v>
      </c>
      <c r="J56" s="53">
        <f>'Taxa Trimestral'!B57/100</f>
        <v>-1.4023590393196006E-2</v>
      </c>
      <c r="K56" s="53">
        <f>'Taxa Trimestral'!C57/100</f>
        <v>-5.6193023202402707E-2</v>
      </c>
      <c r="L56" s="53">
        <f>'Taxa Trimestral'!D57/100</f>
        <v>-0.16236371144634465</v>
      </c>
      <c r="M56" s="53">
        <f>'Taxa Trimestral'!E57/100</f>
        <v>-2.3540301332817704E-2</v>
      </c>
      <c r="N56" s="53">
        <f>'Taxa Trimestral'!F57/100</f>
        <v>-5.9501794309287925E-3</v>
      </c>
      <c r="O56" s="53">
        <f>'Taxa Trimestral'!G57/100</f>
        <v>-0.10795938618650824</v>
      </c>
      <c r="P56" s="53">
        <f>'Taxa Trimestral'!H57/100</f>
        <v>-7.4538734036550536E-2</v>
      </c>
      <c r="Q56" s="53">
        <f>'Taxa Trimestral'!I57/100</f>
        <v>-7.0321998193374924E-2</v>
      </c>
      <c r="R56" s="53">
        <f>'Taxa Trimestral'!J57/100</f>
        <v>2.4371710719369721E-2</v>
      </c>
      <c r="S56" s="53">
        <f>'Taxa Trimestral'!K57/100</f>
        <v>8.5589925472833853E-2</v>
      </c>
      <c r="T56" s="53">
        <f>'Taxa Trimestral'!L57/100</f>
        <v>1.7194023803863034E-2</v>
      </c>
      <c r="U56" s="53">
        <f>'Taxa Trimestral'!M57/100</f>
        <v>3.2121228684111491E-2</v>
      </c>
      <c r="V56" s="53">
        <f>'Taxa Trimestral'!N57/100</f>
        <v>3.1360616244698658E-2</v>
      </c>
      <c r="W56" s="53">
        <f>'Taxa Trimestral'!O57/100</f>
        <v>9.8407842915608779E-3</v>
      </c>
      <c r="X56" s="53">
        <f>'Taxa Trimestral'!P57/100</f>
        <v>-2.282359628157915E-2</v>
      </c>
      <c r="Y56" s="53">
        <f>'Taxa Trimestral'!Q57/100</f>
        <v>-3.1831841444341813E-2</v>
      </c>
      <c r="Z56" s="54">
        <f>'Taxa Trimestral'!R57/100</f>
        <v>-2.4260544076252444E-2</v>
      </c>
    </row>
    <row r="57" spans="1:26" x14ac:dyDescent="0.3">
      <c r="A57" s="6" t="s">
        <v>66</v>
      </c>
      <c r="B57" s="50">
        <f>'Taxa Trimestral'!R58/100</f>
        <v>-2.2029853370380881E-2</v>
      </c>
      <c r="C57" s="47">
        <f>'Taxa Trimestral'!S58/100</f>
        <v>3.9687129112548014E-2</v>
      </c>
      <c r="D57" s="47">
        <f>'Taxa Trimestral'!T58/100</f>
        <v>2.1617989560086981E-2</v>
      </c>
      <c r="E57" s="47">
        <f>'Taxa Trimestral'!U58/100</f>
        <v>-8.2866595896404119E-2</v>
      </c>
      <c r="F57" s="47">
        <f>'Taxa Trimestral'!V58/100</f>
        <v>-9.9263683402924241E-2</v>
      </c>
      <c r="G57" s="47">
        <f>'Taxa Trimestral'!W58/100</f>
        <v>-0.12597796869537892</v>
      </c>
      <c r="I57" s="6" t="s">
        <v>66</v>
      </c>
      <c r="J57" s="53">
        <f>'Taxa Trimestral'!B58/100</f>
        <v>-5.511554125230278E-2</v>
      </c>
      <c r="K57" s="53">
        <f>'Taxa Trimestral'!C58/100</f>
        <v>-4.5793847353876489E-2</v>
      </c>
      <c r="L57" s="53">
        <f>'Taxa Trimestral'!D58/100</f>
        <v>-0.13508420253852571</v>
      </c>
      <c r="M57" s="53">
        <f>'Taxa Trimestral'!E58/100</f>
        <v>1.3029707907107335E-2</v>
      </c>
      <c r="N57" s="53">
        <f>'Taxa Trimestral'!F58/100</f>
        <v>4.8383343595338468E-2</v>
      </c>
      <c r="O57" s="53">
        <f>'Taxa Trimestral'!G58/100</f>
        <v>-7.9691627758654682E-2</v>
      </c>
      <c r="P57" s="53">
        <f>'Taxa Trimestral'!H58/100</f>
        <v>-5.635109852124276E-2</v>
      </c>
      <c r="Q57" s="53">
        <f>'Taxa Trimestral'!I58/100</f>
        <v>-8.6093102210711758E-2</v>
      </c>
      <c r="R57" s="53">
        <f>'Taxa Trimestral'!J58/100</f>
        <v>1.0493639769844521E-2</v>
      </c>
      <c r="S57" s="53">
        <f>'Taxa Trimestral'!K58/100</f>
        <v>7.7440346346996591E-2</v>
      </c>
      <c r="T57" s="53">
        <f>'Taxa Trimestral'!L58/100</f>
        <v>2.1541451863127392E-2</v>
      </c>
      <c r="U57" s="53">
        <f>'Taxa Trimestral'!M58/100</f>
        <v>1.6404249301677387E-2</v>
      </c>
      <c r="V57" s="53">
        <f>'Taxa Trimestral'!N58/100</f>
        <v>3.014812303580694E-2</v>
      </c>
      <c r="W57" s="53">
        <f>'Taxa Trimestral'!O58/100</f>
        <v>6.8675888098097548E-3</v>
      </c>
      <c r="X57" s="53">
        <f>'Taxa Trimestral'!P58/100</f>
        <v>-2.0271642933267664E-2</v>
      </c>
      <c r="Y57" s="53">
        <f>'Taxa Trimestral'!Q58/100</f>
        <v>-3.1503366914055642E-2</v>
      </c>
      <c r="Z57" s="54">
        <f>'Taxa Trimestral'!R58/100</f>
        <v>-2.2029853370380881E-2</v>
      </c>
    </row>
    <row r="58" spans="1:26" x14ac:dyDescent="0.3">
      <c r="A58" s="6" t="s">
        <v>65</v>
      </c>
      <c r="B58" s="50">
        <f>'Taxa Trimestral'!R59/100</f>
        <v>-1.162650180488467E-2</v>
      </c>
      <c r="C58" s="47">
        <f>'Taxa Trimestral'!S59/100</f>
        <v>4.4700218368832978E-2</v>
      </c>
      <c r="D58" s="47">
        <f>'Taxa Trimestral'!T59/100</f>
        <v>3.0759003342126778E-3</v>
      </c>
      <c r="E58" s="47">
        <f>'Taxa Trimestral'!U59/100</f>
        <v>-3.8554929554542094E-2</v>
      </c>
      <c r="F58" s="47">
        <f>'Taxa Trimestral'!V59/100</f>
        <v>-9.4373608793084637E-2</v>
      </c>
      <c r="G58" s="47">
        <f>'Taxa Trimestral'!W59/100</f>
        <v>-0.11567624804044963</v>
      </c>
      <c r="I58" s="6" t="s">
        <v>65</v>
      </c>
      <c r="J58" s="53">
        <f>'Taxa Trimestral'!B59/100</f>
        <v>-7.4993705551467893E-2</v>
      </c>
      <c r="K58" s="53">
        <f>'Taxa Trimestral'!C59/100</f>
        <v>-3.5662431480516288E-2</v>
      </c>
      <c r="L58" s="53">
        <f>'Taxa Trimestral'!D59/100</f>
        <v>-0.10466974150035224</v>
      </c>
      <c r="M58" s="53">
        <f>'Taxa Trimestral'!E59/100</f>
        <v>4.3118405766422452E-3</v>
      </c>
      <c r="N58" s="53">
        <f>'Taxa Trimestral'!F59/100</f>
        <v>7.0519076493940513E-2</v>
      </c>
      <c r="O58" s="53">
        <f>'Taxa Trimestral'!G59/100</f>
        <v>-5.757352836126451E-2</v>
      </c>
      <c r="P58" s="53">
        <f>'Taxa Trimestral'!H59/100</f>
        <v>-3.6521074411749899E-2</v>
      </c>
      <c r="Q58" s="53">
        <f>'Taxa Trimestral'!I59/100</f>
        <v>-5.4162899076798061E-2</v>
      </c>
      <c r="R58" s="53">
        <f>'Taxa Trimestral'!J59/100</f>
        <v>-7.9897999855840229E-3</v>
      </c>
      <c r="S58" s="53">
        <f>'Taxa Trimestral'!K59/100</f>
        <v>7.7136115752054701E-2</v>
      </c>
      <c r="T58" s="53">
        <f>'Taxa Trimestral'!L59/100</f>
        <v>2.5291538979455463E-2</v>
      </c>
      <c r="U58" s="53">
        <f>'Taxa Trimestral'!M59/100</f>
        <v>2.6366827695859518E-2</v>
      </c>
      <c r="V58" s="53">
        <f>'Taxa Trimestral'!N59/100</f>
        <v>3.3066966365187245E-2</v>
      </c>
      <c r="W58" s="53">
        <f>'Taxa Trimestral'!O59/100</f>
        <v>1.4113413013530751E-2</v>
      </c>
      <c r="X58" s="53">
        <f>'Taxa Trimestral'!P59/100</f>
        <v>-1.0836809358790611E-2</v>
      </c>
      <c r="Y58" s="53">
        <f>'Taxa Trimestral'!Q59/100</f>
        <v>-1.6124978576856352E-2</v>
      </c>
      <c r="Z58" s="54">
        <f>'Taxa Trimestral'!R59/100</f>
        <v>-1.162650180488467E-2</v>
      </c>
    </row>
    <row r="59" spans="1:26" x14ac:dyDescent="0.3">
      <c r="A59" s="32" t="s">
        <v>64</v>
      </c>
      <c r="B59" s="50">
        <f>'Taxa Trimestral'!R60/100</f>
        <v>5.3243248652841357E-2</v>
      </c>
      <c r="C59" s="47">
        <f>'Taxa Trimestral'!S60/100</f>
        <v>6.9514958049555542E-2</v>
      </c>
      <c r="D59" s="47">
        <f>'Taxa Trimestral'!T60/100</f>
        <v>6.1447079879398459E-2</v>
      </c>
      <c r="E59" s="47">
        <f>'Taxa Trimestral'!U60/100</f>
        <v>0.12947654183985713</v>
      </c>
      <c r="F59" s="47">
        <f>'Taxa Trimestral'!V60/100</f>
        <v>-3.7902444252144507E-2</v>
      </c>
      <c r="G59" s="47">
        <f>'Taxa Trimestral'!W60/100</f>
        <v>6.3877752557944367E-2</v>
      </c>
      <c r="I59" s="32" t="s">
        <v>64</v>
      </c>
      <c r="J59" s="53">
        <f>'Taxa Trimestral'!B60/100</f>
        <v>1.1411286923374897E-2</v>
      </c>
      <c r="K59" s="53">
        <f>'Taxa Trimestral'!C60/100</f>
        <v>5.4466646911226491E-2</v>
      </c>
      <c r="L59" s="53">
        <f>'Taxa Trimestral'!D60/100</f>
        <v>3.3439465803345225E-2</v>
      </c>
      <c r="M59" s="53">
        <f>'Taxa Trimestral'!E60/100</f>
        <v>3.4643605225927576E-2</v>
      </c>
      <c r="N59" s="53">
        <f>'Taxa Trimestral'!F60/100</f>
        <v>0.16093034583980703</v>
      </c>
      <c r="O59" s="53">
        <f>'Taxa Trimestral'!G60/100</f>
        <v>5.6646279531119115E-2</v>
      </c>
      <c r="P59" s="53">
        <f>'Taxa Trimestral'!H60/100</f>
        <v>7.4412034958865725E-2</v>
      </c>
      <c r="Q59" s="53">
        <f>'Taxa Trimestral'!I60/100</f>
        <v>3.679313549699148E-2</v>
      </c>
      <c r="R59" s="53">
        <f>'Taxa Trimestral'!J60/100</f>
        <v>-2.311599688668009E-2</v>
      </c>
      <c r="S59" s="53">
        <f>'Taxa Trimestral'!K60/100</f>
        <v>0.11319072069487834</v>
      </c>
      <c r="T59" s="53">
        <f>'Taxa Trimestral'!L60/100</f>
        <v>5.5691120593446941E-2</v>
      </c>
      <c r="U59" s="53">
        <f>'Taxa Trimestral'!M60/100</f>
        <v>4.4829120048804461E-2</v>
      </c>
      <c r="V59" s="53">
        <f>'Taxa Trimestral'!N60/100</f>
        <v>4.2269312040787543E-2</v>
      </c>
      <c r="W59" s="53">
        <f>'Taxa Trimestral'!O60/100</f>
        <v>5.125055014254265E-2</v>
      </c>
      <c r="X59" s="53">
        <f>'Taxa Trimestral'!P60/100</f>
        <v>5.047213530118233E-2</v>
      </c>
      <c r="Y59" s="53">
        <f>'Taxa Trimestral'!Q60/100</f>
        <v>6.8019529490745079E-2</v>
      </c>
      <c r="Z59" s="54">
        <f>'Taxa Trimestral'!R60/100</f>
        <v>5.3243248652841357E-2</v>
      </c>
    </row>
    <row r="60" spans="1:26" x14ac:dyDescent="0.3">
      <c r="A60" s="6" t="s">
        <v>63</v>
      </c>
      <c r="B60" s="50">
        <f>'Taxa Trimestral'!R61/100</f>
        <v>9.209092798575981E-2</v>
      </c>
      <c r="C60" s="47">
        <f>'Taxa Trimestral'!S61/100</f>
        <v>7.4613766597213749E-2</v>
      </c>
      <c r="D60" s="47">
        <f>'Taxa Trimestral'!T61/100</f>
        <v>2.9667323462317485E-2</v>
      </c>
      <c r="E60" s="47">
        <f>'Taxa Trimestral'!U61/100</f>
        <v>0.2900056426968487</v>
      </c>
      <c r="F60" s="47">
        <f>'Taxa Trimestral'!V61/100</f>
        <v>0.15484698887056703</v>
      </c>
      <c r="G60" s="47">
        <f>'Taxa Trimestral'!W61/100</f>
        <v>0.3895187637285949</v>
      </c>
      <c r="I60" s="6" t="s">
        <v>63</v>
      </c>
      <c r="J60" s="53">
        <f>'Taxa Trimestral'!B61/100</f>
        <v>6.8695444231986924E-2</v>
      </c>
      <c r="K60" s="53">
        <f>'Taxa Trimestral'!C61/100</f>
        <v>0.1538819223191128</v>
      </c>
      <c r="L60" s="53">
        <f>'Taxa Trimestral'!D61/100</f>
        <v>0.15920096115425975</v>
      </c>
      <c r="M60" s="53">
        <f>'Taxa Trimestral'!E61/100</f>
        <v>8.4569865053494286E-2</v>
      </c>
      <c r="N60" s="53">
        <f>'Taxa Trimestral'!F61/100</f>
        <v>0.19555893452905804</v>
      </c>
      <c r="O60" s="53">
        <f>'Taxa Trimestral'!G61/100</f>
        <v>0.15308193829863836</v>
      </c>
      <c r="P60" s="53">
        <f>'Taxa Trimestral'!H61/100</f>
        <v>0.15929602100800899</v>
      </c>
      <c r="Q60" s="53">
        <f>'Taxa Trimestral'!I61/100</f>
        <v>0.13065298423665128</v>
      </c>
      <c r="R60" s="53">
        <f>'Taxa Trimestral'!J61/100</f>
        <v>2.9697902662248588E-2</v>
      </c>
      <c r="S60" s="53">
        <f>'Taxa Trimestral'!K61/100</f>
        <v>8.2234337810095828E-2</v>
      </c>
      <c r="T60" s="53">
        <f>'Taxa Trimestral'!L61/100</f>
        <v>4.8071121190190746E-2</v>
      </c>
      <c r="U60" s="53">
        <f>'Taxa Trimestral'!M61/100</f>
        <v>2.6538831747243474E-2</v>
      </c>
      <c r="V60" s="53">
        <f>'Taxa Trimestral'!N61/100</f>
        <v>2.4686466062492585E-2</v>
      </c>
      <c r="W60" s="53">
        <f>'Taxa Trimestral'!O61/100</f>
        <v>6.2131094640376805E-2</v>
      </c>
      <c r="X60" s="53">
        <f>'Taxa Trimestral'!P61/100</f>
        <v>8.4673875149747571E-2</v>
      </c>
      <c r="Y60" s="53">
        <f>'Taxa Trimestral'!Q61/100</f>
        <v>0.13522193192010001</v>
      </c>
      <c r="Z60" s="54">
        <f>'Taxa Trimestral'!R61/100</f>
        <v>9.209092798575981E-2</v>
      </c>
    </row>
    <row r="61" spans="1:26" x14ac:dyDescent="0.3">
      <c r="A61" s="6" t="s">
        <v>62</v>
      </c>
      <c r="B61" s="50">
        <f>'Taxa Trimestral'!R62/100</f>
        <v>8.5177381304976763E-2</v>
      </c>
      <c r="C61" s="47">
        <f>'Taxa Trimestral'!S62/100</f>
        <v>5.3982416780128828E-2</v>
      </c>
      <c r="D61" s="47">
        <f>'Taxa Trimestral'!T62/100</f>
        <v>5.1411823451890992E-2</v>
      </c>
      <c r="E61" s="47">
        <f>'Taxa Trimestral'!U62/100</f>
        <v>0.22924118168796337</v>
      </c>
      <c r="F61" s="47">
        <f>'Taxa Trimestral'!V62/100</f>
        <v>7.0652814813505493E-2</v>
      </c>
      <c r="G61" s="47">
        <f>'Taxa Trimestral'!W62/100</f>
        <v>0.36149814025767135</v>
      </c>
      <c r="I61" s="6" t="s">
        <v>62</v>
      </c>
      <c r="J61" s="53">
        <f>'Taxa Trimestral'!B62/100</f>
        <v>0.10054539399783803</v>
      </c>
      <c r="K61" s="53">
        <f>'Taxa Trimestral'!C62/100</f>
        <v>0.15641214302695805</v>
      </c>
      <c r="L61" s="53">
        <f>'Taxa Trimestral'!D62/100</f>
        <v>0.12075407060827814</v>
      </c>
      <c r="M61" s="53">
        <f>'Taxa Trimestral'!E62/100</f>
        <v>7.3139433274810539E-2</v>
      </c>
      <c r="N61" s="53">
        <f>'Taxa Trimestral'!F62/100</f>
        <v>0.18002045750426965</v>
      </c>
      <c r="O61" s="53">
        <f>'Taxa Trimestral'!G62/100</f>
        <v>0.12994310058551006</v>
      </c>
      <c r="P61" s="53">
        <f>'Taxa Trimestral'!H62/100</f>
        <v>0.12057893706166588</v>
      </c>
      <c r="Q61" s="53">
        <f>'Taxa Trimestral'!I62/100</f>
        <v>0.13280487369376637</v>
      </c>
      <c r="R61" s="53">
        <f>'Taxa Trimestral'!J62/100</f>
        <v>4.9878917685932223E-2</v>
      </c>
      <c r="S61" s="53">
        <f>'Taxa Trimestral'!K62/100</f>
        <v>7.9230432681880014E-2</v>
      </c>
      <c r="T61" s="53">
        <f>'Taxa Trimestral'!L62/100</f>
        <v>5.3782752273082046E-2</v>
      </c>
      <c r="U61" s="53">
        <f>'Taxa Trimestral'!M62/100</f>
        <v>3.3490746145240724E-2</v>
      </c>
      <c r="V61" s="53">
        <f>'Taxa Trimestral'!N62/100</f>
        <v>2.4533766035629068E-2</v>
      </c>
      <c r="W61" s="53">
        <f>'Taxa Trimestral'!O62/100</f>
        <v>6.0260711439899639E-2</v>
      </c>
      <c r="X61" s="53">
        <f>'Taxa Trimestral'!P62/100</f>
        <v>8.0258942354096696E-2</v>
      </c>
      <c r="Y61" s="53">
        <f>'Taxa Trimestral'!Q62/100</f>
        <v>0.11353053057107765</v>
      </c>
      <c r="Z61" s="54">
        <f>'Taxa Trimestral'!R62/100</f>
        <v>8.5177381304976763E-2</v>
      </c>
    </row>
    <row r="62" spans="1:26" x14ac:dyDescent="0.3">
      <c r="A62" s="6" t="s">
        <v>61</v>
      </c>
      <c r="B62" s="50">
        <f>'Taxa Trimestral'!R63/100</f>
        <v>6.9071595316074541E-2</v>
      </c>
      <c r="C62" s="47">
        <f>'Taxa Trimestral'!S63/100</f>
        <v>5.2798295300160669E-2</v>
      </c>
      <c r="D62" s="47">
        <f>'Taxa Trimestral'!T63/100</f>
        <v>4.8356347412461087E-2</v>
      </c>
      <c r="E62" s="47">
        <f>'Taxa Trimestral'!U63/100</f>
        <v>0.15259502267524439</v>
      </c>
      <c r="F62" s="47">
        <f>'Taxa Trimestral'!V63/100</f>
        <v>0.11526833448314487</v>
      </c>
      <c r="G62" s="47">
        <f>'Taxa Trimestral'!W63/100</f>
        <v>0.37266566601958639</v>
      </c>
      <c r="I62" s="6" t="s">
        <v>61</v>
      </c>
      <c r="J62" s="53">
        <f>'Taxa Trimestral'!B63/100</f>
        <v>5.5386384529006571E-2</v>
      </c>
      <c r="K62" s="53">
        <f>'Taxa Trimestral'!C63/100</f>
        <v>0.14444746158520427</v>
      </c>
      <c r="L62" s="53">
        <f>'Taxa Trimestral'!D63/100</f>
        <v>7.1299683586440787E-2</v>
      </c>
      <c r="M62" s="53">
        <f>'Taxa Trimestral'!E63/100</f>
        <v>6.077055203351156E-2</v>
      </c>
      <c r="N62" s="53">
        <f>'Taxa Trimestral'!F63/100</f>
        <v>9.3356876119679702E-2</v>
      </c>
      <c r="O62" s="53">
        <f>'Taxa Trimestral'!G63/100</f>
        <v>8.3177900626921986E-2</v>
      </c>
      <c r="P62" s="53">
        <f>'Taxa Trimestral'!H63/100</f>
        <v>9.8314645173875004E-2</v>
      </c>
      <c r="Q62" s="53">
        <f>'Taxa Trimestral'!I63/100</f>
        <v>0.11155067473540425</v>
      </c>
      <c r="R62" s="53">
        <f>'Taxa Trimestral'!J63/100</f>
        <v>6.3776407861342754E-2</v>
      </c>
      <c r="S62" s="53">
        <f>'Taxa Trimestral'!K63/100</f>
        <v>9.7727169903670141E-2</v>
      </c>
      <c r="T62" s="53">
        <f>'Taxa Trimestral'!L63/100</f>
        <v>4.9848105610964755E-2</v>
      </c>
      <c r="U62" s="53">
        <f>'Taxa Trimestral'!M63/100</f>
        <v>3.1196956073273885E-2</v>
      </c>
      <c r="V62" s="53">
        <f>'Taxa Trimestral'!N63/100</f>
        <v>2.2102819136061047E-2</v>
      </c>
      <c r="W62" s="53">
        <f>'Taxa Trimestral'!O63/100</f>
        <v>5.7248257126943036E-2</v>
      </c>
      <c r="X62" s="53">
        <f>'Taxa Trimestral'!P63/100</f>
        <v>6.3775572851245022E-2</v>
      </c>
      <c r="Y62" s="53">
        <f>'Taxa Trimestral'!Q63/100</f>
        <v>0.1005019323817109</v>
      </c>
      <c r="Z62" s="54">
        <f>'Taxa Trimestral'!R63/100</f>
        <v>6.9071595316074541E-2</v>
      </c>
    </row>
    <row r="63" spans="1:26" x14ac:dyDescent="0.3">
      <c r="A63" s="32" t="s">
        <v>60</v>
      </c>
      <c r="B63" s="50">
        <f>'Taxa Trimestral'!R64/100</f>
        <v>5.6893293683742963E-2</v>
      </c>
      <c r="C63" s="47">
        <f>'Taxa Trimestral'!S64/100</f>
        <v>6.824253795588775E-2</v>
      </c>
      <c r="D63" s="47">
        <f>'Taxa Trimestral'!T64/100</f>
        <v>2.7903474617884561E-2</v>
      </c>
      <c r="E63" s="47">
        <f>'Taxa Trimestral'!U64/100</f>
        <v>7.793632315647625E-2</v>
      </c>
      <c r="F63" s="47">
        <f>'Taxa Trimestral'!V64/100</f>
        <v>0.13544753350581096</v>
      </c>
      <c r="G63" s="47">
        <f>'Taxa Trimestral'!W64/100</f>
        <v>0.24462770242315135</v>
      </c>
      <c r="I63" s="32" t="s">
        <v>60</v>
      </c>
      <c r="J63" s="53">
        <f>'Taxa Trimestral'!B64/100</f>
        <v>3.112049604308087E-2</v>
      </c>
      <c r="K63" s="53">
        <f>'Taxa Trimestral'!C64/100</f>
        <v>0.14174700755974801</v>
      </c>
      <c r="L63" s="53">
        <f>'Taxa Trimestral'!D64/100</f>
        <v>3.3876590989959432E-2</v>
      </c>
      <c r="M63" s="53">
        <f>'Taxa Trimestral'!E64/100</f>
        <v>3.5287485951498443E-2</v>
      </c>
      <c r="N63" s="53">
        <f>'Taxa Trimestral'!F64/100</f>
        <v>7.4159875960823296E-2</v>
      </c>
      <c r="O63" s="53">
        <f>'Taxa Trimestral'!G64/100</f>
        <v>5.4149254859172657E-2</v>
      </c>
      <c r="P63" s="53">
        <f>'Taxa Trimestral'!H64/100</f>
        <v>7.6384719698199266E-2</v>
      </c>
      <c r="Q63" s="53">
        <f>'Taxa Trimestral'!I64/100</f>
        <v>7.6952097296801858E-2</v>
      </c>
      <c r="R63" s="53">
        <f>'Taxa Trimestral'!J64/100</f>
        <v>6.915838310197242E-2</v>
      </c>
      <c r="S63" s="53">
        <f>'Taxa Trimestral'!K64/100</f>
        <v>0.11206457711863305</v>
      </c>
      <c r="T63" s="53">
        <f>'Taxa Trimestral'!L64/100</f>
        <v>4.3918999258280689E-2</v>
      </c>
      <c r="U63" s="53">
        <f>'Taxa Trimestral'!M64/100</f>
        <v>3.8719198054162796E-2</v>
      </c>
      <c r="V63" s="53">
        <f>'Taxa Trimestral'!N64/100</f>
        <v>1.7763163965146544E-2</v>
      </c>
      <c r="W63" s="53">
        <f>'Taxa Trimestral'!O64/100</f>
        <v>5.2953016736047465E-2</v>
      </c>
      <c r="X63" s="53">
        <f>'Taxa Trimestral'!P64/100</f>
        <v>5.2162980985652085E-2</v>
      </c>
      <c r="Y63" s="53">
        <f>'Taxa Trimestral'!Q64/100</f>
        <v>8.5905548854570815E-2</v>
      </c>
      <c r="Z63" s="54">
        <f>'Taxa Trimestral'!R64/100</f>
        <v>5.6893293683742963E-2</v>
      </c>
    </row>
    <row r="64" spans="1:26" x14ac:dyDescent="0.3">
      <c r="A64" s="6" t="s">
        <v>59</v>
      </c>
      <c r="B64" s="50">
        <f>'Taxa Trimestral'!R65/100</f>
        <v>5.1951171608934699E-2</v>
      </c>
      <c r="C64" s="47">
        <f>'Taxa Trimestral'!S65/100</f>
        <v>6.408980894058236E-2</v>
      </c>
      <c r="D64" s="47">
        <f>'Taxa Trimestral'!T65/100</f>
        <v>2.5849418436408644E-2</v>
      </c>
      <c r="E64" s="47">
        <f>'Taxa Trimestral'!U65/100</f>
        <v>8.2280412218636703E-2</v>
      </c>
      <c r="F64" s="47">
        <f>'Taxa Trimestral'!V65/100</f>
        <v>4.2359926996440755E-2</v>
      </c>
      <c r="G64" s="47">
        <f>'Taxa Trimestral'!W65/100</f>
        <v>0.11679722001479419</v>
      </c>
      <c r="I64" s="6" t="s">
        <v>59</v>
      </c>
      <c r="J64" s="53">
        <f>'Taxa Trimestral'!B65/100</f>
        <v>5.3712227819177061E-2</v>
      </c>
      <c r="K64" s="53">
        <f>'Taxa Trimestral'!C65/100</f>
        <v>4.2813723921559355E-2</v>
      </c>
      <c r="L64" s="53">
        <f>'Taxa Trimestral'!D65/100</f>
        <v>4.9094851542687223E-2</v>
      </c>
      <c r="M64" s="53">
        <f>'Taxa Trimestral'!E65/100</f>
        <v>4.5535524660392346E-2</v>
      </c>
      <c r="N64" s="53">
        <f>'Taxa Trimestral'!F65/100</f>
        <v>8.6143138080622794E-2</v>
      </c>
      <c r="O64" s="53">
        <f>'Taxa Trimestral'!G65/100</f>
        <v>5.7494170780046705E-2</v>
      </c>
      <c r="P64" s="53">
        <f>'Taxa Trimestral'!H65/100</f>
        <v>4.4527395191740426E-2</v>
      </c>
      <c r="Q64" s="53">
        <f>'Taxa Trimestral'!I65/100</f>
        <v>6.6497347987106936E-2</v>
      </c>
      <c r="R64" s="53">
        <f>'Taxa Trimestral'!J65/100</f>
        <v>6.1489546574664322E-2</v>
      </c>
      <c r="S64" s="53">
        <f>'Taxa Trimestral'!K65/100</f>
        <v>8.1224783798983E-2</v>
      </c>
      <c r="T64" s="53">
        <f>'Taxa Trimestral'!L65/100</f>
        <v>3.7203795139636675E-2</v>
      </c>
      <c r="U64" s="53">
        <f>'Taxa Trimestral'!M65/100</f>
        <v>5.5551360044404197E-2</v>
      </c>
      <c r="V64" s="53">
        <f>'Taxa Trimestral'!N65/100</f>
        <v>2.371275637736181E-2</v>
      </c>
      <c r="W64" s="53">
        <f>'Taxa Trimestral'!O65/100</f>
        <v>4.7059031576915045E-2</v>
      </c>
      <c r="X64" s="53">
        <f>'Taxa Trimestral'!P65/100</f>
        <v>4.907165861387508E-2</v>
      </c>
      <c r="Y64" s="53">
        <f>'Taxa Trimestral'!Q65/100</f>
        <v>6.8424147005271774E-2</v>
      </c>
      <c r="Z64" s="54">
        <f>'Taxa Trimestral'!R65/100</f>
        <v>5.1951171608934699E-2</v>
      </c>
    </row>
    <row r="65" spans="1:26" x14ac:dyDescent="0.3">
      <c r="A65" s="6" t="s">
        <v>58</v>
      </c>
      <c r="B65" s="50">
        <f>'Taxa Trimestral'!R66/100</f>
        <v>4.7005003205704776E-2</v>
      </c>
      <c r="C65" s="47">
        <f>'Taxa Trimestral'!S66/100</f>
        <v>6.6270951945200274E-2</v>
      </c>
      <c r="D65" s="47">
        <f>'Taxa Trimestral'!T66/100</f>
        <v>3.2877822183194239E-2</v>
      </c>
      <c r="E65" s="47">
        <f>'Taxa Trimestral'!U66/100</f>
        <v>8.1321700434692237E-2</v>
      </c>
      <c r="F65" s="47">
        <f>'Taxa Trimestral'!V66/100</f>
        <v>6.5013134815332663E-2</v>
      </c>
      <c r="G65" s="47">
        <f>'Taxa Trimestral'!W66/100</f>
        <v>0.1409228735503949</v>
      </c>
      <c r="I65" s="6" t="s">
        <v>58</v>
      </c>
      <c r="J65" s="53">
        <f>'Taxa Trimestral'!B66/100</f>
        <v>7.2315673880938292E-3</v>
      </c>
      <c r="K65" s="53">
        <f>'Taxa Trimestral'!C66/100</f>
        <v>3.5772880790011286E-2</v>
      </c>
      <c r="L65" s="53">
        <f>'Taxa Trimestral'!D66/100</f>
        <v>4.3853685407287735E-2</v>
      </c>
      <c r="M65" s="53">
        <f>'Taxa Trimestral'!E66/100</f>
        <v>6.043592068582293E-2</v>
      </c>
      <c r="N65" s="53">
        <f>'Taxa Trimestral'!F66/100</f>
        <v>7.3293263653682938E-2</v>
      </c>
      <c r="O65" s="53">
        <f>'Taxa Trimestral'!G66/100</f>
        <v>5.1221238073754671E-2</v>
      </c>
      <c r="P65" s="53">
        <f>'Taxa Trimestral'!H66/100</f>
        <v>4.1839422948958926E-2</v>
      </c>
      <c r="Q65" s="53">
        <f>'Taxa Trimestral'!I66/100</f>
        <v>4.6574491865643886E-2</v>
      </c>
      <c r="R65" s="53">
        <f>'Taxa Trimestral'!J66/100</f>
        <v>7.1356302393292603E-2</v>
      </c>
      <c r="S65" s="53">
        <f>'Taxa Trimestral'!K66/100</f>
        <v>7.687792879136901E-2</v>
      </c>
      <c r="T65" s="53">
        <f>'Taxa Trimestral'!L66/100</f>
        <v>1.5874968798676115E-2</v>
      </c>
      <c r="U65" s="53">
        <f>'Taxa Trimestral'!M66/100</f>
        <v>6.093834337605597E-2</v>
      </c>
      <c r="V65" s="53">
        <f>'Taxa Trimestral'!N66/100</f>
        <v>2.1678531307031568E-2</v>
      </c>
      <c r="W65" s="53">
        <f>'Taxa Trimestral'!O66/100</f>
        <v>4.3491302075046923E-2</v>
      </c>
      <c r="X65" s="53">
        <f>'Taxa Trimestral'!P66/100</f>
        <v>4.3126901784821037E-2</v>
      </c>
      <c r="Y65" s="53">
        <f>'Taxa Trimestral'!Q66/100</f>
        <v>6.9464775739700224E-2</v>
      </c>
      <c r="Z65" s="54">
        <f>'Taxa Trimestral'!R66/100</f>
        <v>4.7005003205704776E-2</v>
      </c>
    </row>
    <row r="66" spans="1:26" x14ac:dyDescent="0.3">
      <c r="A66" s="6" t="s">
        <v>57</v>
      </c>
      <c r="B66" s="50">
        <f>'Taxa Trimestral'!R67/100</f>
        <v>3.5373456184554231E-2</v>
      </c>
      <c r="C66" s="47">
        <f>'Taxa Trimestral'!S67/100</f>
        <v>3.9589545324043351E-2</v>
      </c>
      <c r="D66" s="47">
        <f>'Taxa Trimestral'!T67/100</f>
        <v>1.7666147388332609E-2</v>
      </c>
      <c r="E66" s="47">
        <f>'Taxa Trimestral'!U67/100</f>
        <v>5.7603161850695361E-2</v>
      </c>
      <c r="F66" s="47">
        <f>'Taxa Trimestral'!V67/100</f>
        <v>4.4464240131467436E-2</v>
      </c>
      <c r="G66" s="47">
        <f>'Taxa Trimestral'!W67/100</f>
        <v>5.9195692023763513E-2</v>
      </c>
      <c r="I66" s="6" t="s">
        <v>57</v>
      </c>
      <c r="J66" s="53">
        <f>'Taxa Trimestral'!B67/100</f>
        <v>7.6728521725183185E-2</v>
      </c>
      <c r="K66" s="53">
        <f>'Taxa Trimestral'!C67/100</f>
        <v>2.7475186440250265E-2</v>
      </c>
      <c r="L66" s="53">
        <f>'Taxa Trimestral'!D67/100</f>
        <v>1.8476343725806421E-2</v>
      </c>
      <c r="M66" s="53">
        <f>'Taxa Trimestral'!E67/100</f>
        <v>6.0407300547016707E-2</v>
      </c>
      <c r="N66" s="53">
        <f>'Taxa Trimestral'!F67/100</f>
        <v>9.390869424579297E-2</v>
      </c>
      <c r="O66" s="53">
        <f>'Taxa Trimestral'!G67/100</f>
        <v>3.9630229442560783E-2</v>
      </c>
      <c r="P66" s="53">
        <f>'Taxa Trimestral'!H67/100</f>
        <v>4.7283626077447849E-3</v>
      </c>
      <c r="Q66" s="53">
        <f>'Taxa Trimestral'!I67/100</f>
        <v>3.3228059697252954E-2</v>
      </c>
      <c r="R66" s="53">
        <f>'Taxa Trimestral'!J67/100</f>
        <v>6.1582914940627065E-2</v>
      </c>
      <c r="S66" s="53">
        <f>'Taxa Trimestral'!K67/100</f>
        <v>5.8246532679061325E-2</v>
      </c>
      <c r="T66" s="53">
        <f>'Taxa Trimestral'!L67/100</f>
        <v>1.145989683669435E-2</v>
      </c>
      <c r="U66" s="53">
        <f>'Taxa Trimestral'!M67/100</f>
        <v>4.5271093516956684E-2</v>
      </c>
      <c r="V66" s="53">
        <f>'Taxa Trimestral'!N67/100</f>
        <v>1.7184898532302428E-2</v>
      </c>
      <c r="W66" s="53">
        <f>'Taxa Trimestral'!O67/100</f>
        <v>2.8173322006041168E-2</v>
      </c>
      <c r="X66" s="53">
        <f>'Taxa Trimestral'!P67/100</f>
        <v>3.3998549715468673E-2</v>
      </c>
      <c r="Y66" s="53">
        <f>'Taxa Trimestral'!Q67/100</f>
        <v>4.3118880900030243E-2</v>
      </c>
      <c r="Z66" s="54">
        <f>'Taxa Trimestral'!R67/100</f>
        <v>3.5373456184554231E-2</v>
      </c>
    </row>
    <row r="67" spans="1:26" x14ac:dyDescent="0.3">
      <c r="A67" s="32" t="s">
        <v>56</v>
      </c>
      <c r="B67" s="50">
        <f>'Taxa Trimestral'!R68/100</f>
        <v>2.56800298372859E-2</v>
      </c>
      <c r="C67" s="47">
        <f>'Taxa Trimestral'!S68/100</f>
        <v>2.5418699051833693E-2</v>
      </c>
      <c r="D67" s="47">
        <f>'Taxa Trimestral'!T68/100</f>
        <v>1.2324068616040185E-2</v>
      </c>
      <c r="E67" s="47">
        <f>'Taxa Trimestral'!U68/100</f>
        <v>5.463083301207039E-2</v>
      </c>
      <c r="F67" s="47">
        <f>'Taxa Trimestral'!V68/100</f>
        <v>4.0612662280544054E-2</v>
      </c>
      <c r="G67" s="47">
        <f>'Taxa Trimestral'!W68/100</f>
        <v>6.9169191833442945E-2</v>
      </c>
      <c r="I67" s="32" t="s">
        <v>56</v>
      </c>
      <c r="J67" s="53">
        <f>'Taxa Trimestral'!B68/100</f>
        <v>0.10879821520030418</v>
      </c>
      <c r="K67" s="53">
        <f>'Taxa Trimestral'!C68/100</f>
        <v>3.3546166010518963E-2</v>
      </c>
      <c r="L67" s="53">
        <f>'Taxa Trimestral'!D68/100</f>
        <v>-1.7400580009896305E-2</v>
      </c>
      <c r="M67" s="53">
        <f>'Taxa Trimestral'!E68/100</f>
        <v>5.7458020272026511E-2</v>
      </c>
      <c r="N67" s="53">
        <f>'Taxa Trimestral'!F68/100</f>
        <v>7.6721217649433626E-2</v>
      </c>
      <c r="O67" s="53">
        <f>'Taxa Trimestral'!G68/100</f>
        <v>1.8500184672717523E-2</v>
      </c>
      <c r="P67" s="53">
        <f>'Taxa Trimestral'!H68/100</f>
        <v>5.7509587301345366E-3</v>
      </c>
      <c r="Q67" s="53">
        <f>'Taxa Trimestral'!I68/100</f>
        <v>2.7053397195542894E-2</v>
      </c>
      <c r="R67" s="53">
        <f>'Taxa Trimestral'!J68/100</f>
        <v>6.5220841933951057E-2</v>
      </c>
      <c r="S67" s="53">
        <f>'Taxa Trimestral'!K68/100</f>
        <v>3.5184357224208984E-2</v>
      </c>
      <c r="T67" s="53">
        <f>'Taxa Trimestral'!L68/100</f>
        <v>1.3229894025742928E-2</v>
      </c>
      <c r="U67" s="53">
        <f>'Taxa Trimestral'!M68/100</f>
        <v>2.5144644533385607E-2</v>
      </c>
      <c r="V67" s="53">
        <f>'Taxa Trimestral'!N68/100</f>
        <v>1.3592822013925199E-2</v>
      </c>
      <c r="W67" s="53">
        <f>'Taxa Trimestral'!O68/100</f>
        <v>2.0841087151921345E-2</v>
      </c>
      <c r="X67" s="53">
        <f>'Taxa Trimestral'!P68/100</f>
        <v>2.4407338889957941E-2</v>
      </c>
      <c r="Y67" s="53">
        <f>'Taxa Trimestral'!Q68/100</f>
        <v>3.264753827204725E-2</v>
      </c>
      <c r="Z67" s="54">
        <f>'Taxa Trimestral'!R68/100</f>
        <v>2.56800298372859E-2</v>
      </c>
    </row>
    <row r="68" spans="1:26" x14ac:dyDescent="0.3">
      <c r="A68" s="6" t="s">
        <v>55</v>
      </c>
      <c r="B68" s="50">
        <f>'Taxa Trimestral'!R69/100</f>
        <v>1.7072049549683888E-2</v>
      </c>
      <c r="C68" s="47">
        <f>'Taxa Trimestral'!S69/100</f>
        <v>2.9806948934385735E-2</v>
      </c>
      <c r="D68" s="47">
        <f>'Taxa Trimestral'!T69/100</f>
        <v>2.0866470632787681E-2</v>
      </c>
      <c r="E68" s="47">
        <f>'Taxa Trimestral'!U69/100</f>
        <v>3.1419800348846616E-2</v>
      </c>
      <c r="F68" s="47">
        <f>'Taxa Trimestral'!V69/100</f>
        <v>5.3399744433664464E-2</v>
      </c>
      <c r="G68" s="47">
        <f>'Taxa Trimestral'!W69/100</f>
        <v>6.5762109608759056E-2</v>
      </c>
      <c r="I68" s="6" t="s">
        <v>55</v>
      </c>
      <c r="J68" s="53">
        <f>'Taxa Trimestral'!B69/100</f>
        <v>-0.11228297496043538</v>
      </c>
      <c r="K68" s="53">
        <f>'Taxa Trimestral'!C69/100</f>
        <v>3.0425283448965557E-2</v>
      </c>
      <c r="L68" s="53">
        <f>'Taxa Trimestral'!D69/100</f>
        <v>-1.5665498039000636E-2</v>
      </c>
      <c r="M68" s="53">
        <f>'Taxa Trimestral'!E69/100</f>
        <v>6.7272944807753587E-2</v>
      </c>
      <c r="N68" s="53">
        <f>'Taxa Trimestral'!F69/100</f>
        <v>8.7104309283726256E-2</v>
      </c>
      <c r="O68" s="53">
        <f>'Taxa Trimestral'!G69/100</f>
        <v>2.3875926758467614E-2</v>
      </c>
      <c r="P68" s="53">
        <f>'Taxa Trimestral'!H69/100</f>
        <v>5.9823183570513194E-3</v>
      </c>
      <c r="Q68" s="53">
        <f>'Taxa Trimestral'!I69/100</f>
        <v>3.7592120807783402E-5</v>
      </c>
      <c r="R68" s="53">
        <f>'Taxa Trimestral'!J69/100</f>
        <v>6.7579392997616061E-2</v>
      </c>
      <c r="S68" s="53">
        <f>'Taxa Trimestral'!K69/100</f>
        <v>3.3427660577259877E-2</v>
      </c>
      <c r="T68" s="53">
        <f>'Taxa Trimestral'!L69/100</f>
        <v>2.7275415751993659E-2</v>
      </c>
      <c r="U68" s="53">
        <f>'Taxa Trimestral'!M69/100</f>
        <v>3.0223632175909954E-2</v>
      </c>
      <c r="V68" s="53">
        <f>'Taxa Trimestral'!N69/100</f>
        <v>1.3657207342810951E-2</v>
      </c>
      <c r="W68" s="53">
        <f>'Taxa Trimestral'!O69/100</f>
        <v>2.1710180504337817E-2</v>
      </c>
      <c r="X68" s="53">
        <f>'Taxa Trimestral'!P69/100</f>
        <v>1.4756554357029161E-2</v>
      </c>
      <c r="Y68" s="53">
        <f>'Taxa Trimestral'!Q69/100</f>
        <v>3.0202699220589713E-2</v>
      </c>
      <c r="Z68" s="54">
        <f>'Taxa Trimestral'!R69/100</f>
        <v>1.7072049549683888E-2</v>
      </c>
    </row>
    <row r="69" spans="1:26" x14ac:dyDescent="0.3">
      <c r="A69" s="6" t="s">
        <v>54</v>
      </c>
      <c r="B69" s="50">
        <f>'Taxa Trimestral'!R70/100</f>
        <v>9.8647927717803174E-3</v>
      </c>
      <c r="C69" s="47">
        <f>'Taxa Trimestral'!S70/100</f>
        <v>2.2206897565601125E-2</v>
      </c>
      <c r="D69" s="47">
        <f>'Taxa Trimestral'!T70/100</f>
        <v>2.1189634456214801E-2</v>
      </c>
      <c r="E69" s="47">
        <f>'Taxa Trimestral'!U70/100</f>
        <v>1.1123199609574197E-2</v>
      </c>
      <c r="F69" s="47">
        <f>'Taxa Trimestral'!V70/100</f>
        <v>-1.1037827021329716E-2</v>
      </c>
      <c r="G69" s="47">
        <f>'Taxa Trimestral'!W70/100</f>
        <v>2.4765335782666709E-2</v>
      </c>
      <c r="I69" s="6" t="s">
        <v>54</v>
      </c>
      <c r="J69" s="53">
        <f>'Taxa Trimestral'!B70/100</f>
        <v>-1.6003463287037611E-3</v>
      </c>
      <c r="K69" s="53">
        <f>'Taxa Trimestral'!C70/100</f>
        <v>-2.4236617919433878E-2</v>
      </c>
      <c r="L69" s="53">
        <f>'Taxa Trimestral'!D70/100</f>
        <v>-5.9363887411928114E-2</v>
      </c>
      <c r="M69" s="53">
        <f>'Taxa Trimestral'!E70/100</f>
        <v>-9.0949229329614356E-3</v>
      </c>
      <c r="N69" s="53">
        <f>'Taxa Trimestral'!F70/100</f>
        <v>1.8478695726938277E-2</v>
      </c>
      <c r="O69" s="53">
        <f>'Taxa Trimestral'!G70/100</f>
        <v>-3.1875392545408165E-2</v>
      </c>
      <c r="P69" s="53">
        <f>'Taxa Trimestral'!H70/100</f>
        <v>9.8701976031418948E-3</v>
      </c>
      <c r="Q69" s="53">
        <f>'Taxa Trimestral'!I70/100</f>
        <v>1.7011310729431184E-3</v>
      </c>
      <c r="R69" s="53">
        <f>'Taxa Trimestral'!J70/100</f>
        <v>4.7581110981145036E-2</v>
      </c>
      <c r="S69" s="53">
        <f>'Taxa Trimestral'!K70/100</f>
        <v>2.0483482654730212E-2</v>
      </c>
      <c r="T69" s="53">
        <f>'Taxa Trimestral'!L70/100</f>
        <v>5.7568310192692485E-2</v>
      </c>
      <c r="U69" s="53">
        <f>'Taxa Trimestral'!M70/100</f>
        <v>2.4695941146879008E-2</v>
      </c>
      <c r="V69" s="53">
        <f>'Taxa Trimestral'!N70/100</f>
        <v>1.9102617139843403E-2</v>
      </c>
      <c r="W69" s="53">
        <f>'Taxa Trimestral'!O70/100</f>
        <v>2.4067694741719325E-2</v>
      </c>
      <c r="X69" s="53">
        <f>'Taxa Trimestral'!P70/100</f>
        <v>7.5167414262089505E-3</v>
      </c>
      <c r="Y69" s="53">
        <f>'Taxa Trimestral'!Q70/100</f>
        <v>2.3179366283207603E-2</v>
      </c>
      <c r="Z69" s="54">
        <f>'Taxa Trimestral'!R70/100</f>
        <v>9.8647927717803174E-3</v>
      </c>
    </row>
    <row r="70" spans="1:26" x14ac:dyDescent="0.3">
      <c r="A70" s="6" t="s">
        <v>53</v>
      </c>
      <c r="B70" s="50">
        <f>'Taxa Trimestral'!R71/100</f>
        <v>2.485421585177261E-2</v>
      </c>
      <c r="C70" s="47">
        <f>'Taxa Trimestral'!S71/100</f>
        <v>3.925128687623447E-2</v>
      </c>
      <c r="D70" s="47">
        <f>'Taxa Trimestral'!T71/100</f>
        <v>1.9402409577164326E-2</v>
      </c>
      <c r="E70" s="47">
        <f>'Taxa Trimestral'!U71/100</f>
        <v>-1.4852803984027108E-2</v>
      </c>
      <c r="F70" s="47">
        <f>'Taxa Trimestral'!V71/100</f>
        <v>-3.5691544715952039E-2</v>
      </c>
      <c r="G70" s="47">
        <f>'Taxa Trimestral'!W71/100</f>
        <v>-5.4318664192981474E-2</v>
      </c>
      <c r="I70" s="6" t="s">
        <v>53</v>
      </c>
      <c r="J70" s="53">
        <f>'Taxa Trimestral'!B71/100</f>
        <v>4.7365094571884647E-2</v>
      </c>
      <c r="K70" s="53">
        <f>'Taxa Trimestral'!C71/100</f>
        <v>-3.6513234540174744E-2</v>
      </c>
      <c r="L70" s="53">
        <f>'Taxa Trimestral'!D71/100</f>
        <v>-1.3019418518853465E-2</v>
      </c>
      <c r="M70" s="53">
        <f>'Taxa Trimestral'!E71/100</f>
        <v>2.1831170884098139E-2</v>
      </c>
      <c r="N70" s="53">
        <f>'Taxa Trimestral'!F71/100</f>
        <v>2.8769633824637708E-2</v>
      </c>
      <c r="O70" s="53">
        <f>'Taxa Trimestral'!G71/100</f>
        <v>-4.6058564929764012E-3</v>
      </c>
      <c r="P70" s="53">
        <f>'Taxa Trimestral'!H71/100</f>
        <v>3.9020908207635152E-2</v>
      </c>
      <c r="Q70" s="53">
        <f>'Taxa Trimestral'!I71/100</f>
        <v>5.2715094559437015E-2</v>
      </c>
      <c r="R70" s="53">
        <f>'Taxa Trimestral'!J71/100</f>
        <v>7.6230527094791611E-2</v>
      </c>
      <c r="S70" s="53">
        <f>'Taxa Trimestral'!K71/100</f>
        <v>6.0033748761156858E-4</v>
      </c>
      <c r="T70" s="53">
        <f>'Taxa Trimestral'!L71/100</f>
        <v>6.1796978126195112E-2</v>
      </c>
      <c r="U70" s="53">
        <f>'Taxa Trimestral'!M71/100</f>
        <v>3.2268585540381256E-2</v>
      </c>
      <c r="V70" s="53">
        <f>'Taxa Trimestral'!N71/100</f>
        <v>1.0591483468781471E-2</v>
      </c>
      <c r="W70" s="53">
        <f>'Taxa Trimestral'!O71/100</f>
        <v>3.2861248401476528E-2</v>
      </c>
      <c r="X70" s="53">
        <f>'Taxa Trimestral'!P71/100</f>
        <v>2.314819206543417E-2</v>
      </c>
      <c r="Y70" s="53">
        <f>'Taxa Trimestral'!Q71/100</f>
        <v>3.4520605589546394E-2</v>
      </c>
      <c r="Z70" s="54">
        <f>'Taxa Trimestral'!R71/100</f>
        <v>2.485421585177261E-2</v>
      </c>
    </row>
    <row r="71" spans="1:26" x14ac:dyDescent="0.3">
      <c r="A71" s="32" t="s">
        <v>52</v>
      </c>
      <c r="B71" s="50">
        <f>'Taxa Trimestral'!R72/100</f>
        <v>2.4827810498502911E-2</v>
      </c>
      <c r="C71" s="47">
        <f>'Taxa Trimestral'!S72/100</f>
        <v>4.7966800127523079E-2</v>
      </c>
      <c r="D71" s="47">
        <f>'Taxa Trimestral'!T72/100</f>
        <v>2.9412170782291192E-2</v>
      </c>
      <c r="E71" s="47">
        <f>'Taxa Trimestral'!U72/100</f>
        <v>6.0795689460817481E-3</v>
      </c>
      <c r="F71" s="47">
        <f>'Taxa Trimestral'!V72/100</f>
        <v>3.0648216982680943E-2</v>
      </c>
      <c r="G71" s="47">
        <f>'Taxa Trimestral'!W72/100</f>
        <v>1.8265081032456942E-2</v>
      </c>
      <c r="I71" s="32" t="s">
        <v>52</v>
      </c>
      <c r="J71" s="53">
        <f>'Taxa Trimestral'!B72/100</f>
        <v>-5.901071172079031E-2</v>
      </c>
      <c r="K71" s="53">
        <f>'Taxa Trimestral'!C72/100</f>
        <v>-4.3068795390651789E-2</v>
      </c>
      <c r="L71" s="53">
        <f>'Taxa Trimestral'!D72/100</f>
        <v>-6.4442242566981056E-3</v>
      </c>
      <c r="M71" s="53">
        <f>'Taxa Trimestral'!E72/100</f>
        <v>-4.8665470297094233E-2</v>
      </c>
      <c r="N71" s="53">
        <f>'Taxa Trimestral'!F72/100</f>
        <v>-1.1442232366809524E-3</v>
      </c>
      <c r="O71" s="53">
        <f>'Taxa Trimestral'!G72/100</f>
        <v>-1.4083759854543576E-2</v>
      </c>
      <c r="P71" s="53">
        <f>'Taxa Trimestral'!H72/100</f>
        <v>3.8211239890307169E-2</v>
      </c>
      <c r="Q71" s="53">
        <f>'Taxa Trimestral'!I72/100</f>
        <v>2.5714093883812073E-2</v>
      </c>
      <c r="R71" s="53">
        <f>'Taxa Trimestral'!J72/100</f>
        <v>8.7093438090990252E-2</v>
      </c>
      <c r="S71" s="53">
        <f>'Taxa Trimestral'!K72/100</f>
        <v>8.4954742968712527E-3</v>
      </c>
      <c r="T71" s="53">
        <f>'Taxa Trimestral'!L72/100</f>
        <v>5.6830815295300319E-2</v>
      </c>
      <c r="U71" s="53">
        <f>'Taxa Trimestral'!M72/100</f>
        <v>5.6039764170551232E-2</v>
      </c>
      <c r="V71" s="53">
        <f>'Taxa Trimestral'!N72/100</f>
        <v>1.0412835754652461E-2</v>
      </c>
      <c r="W71" s="53">
        <f>'Taxa Trimestral'!O72/100</f>
        <v>3.7008866938620599E-2</v>
      </c>
      <c r="X71" s="53">
        <f>'Taxa Trimestral'!P72/100</f>
        <v>1.8868361672635281E-2</v>
      </c>
      <c r="Y71" s="53">
        <f>'Taxa Trimestral'!Q72/100</f>
        <v>5.8348983840405433E-2</v>
      </c>
      <c r="Z71" s="54">
        <f>'Taxa Trimestral'!R72/100</f>
        <v>2.4827810498502911E-2</v>
      </c>
    </row>
    <row r="72" spans="1:26" x14ac:dyDescent="0.3">
      <c r="A72" s="6" t="s">
        <v>51</v>
      </c>
      <c r="B72" s="50">
        <f>'Taxa Trimestral'!R73/100</f>
        <v>2.721098728549376E-2</v>
      </c>
      <c r="C72" s="47">
        <f>'Taxa Trimestral'!S73/100</f>
        <v>3.8390222055047829E-2</v>
      </c>
      <c r="D72" s="47">
        <f>'Taxa Trimestral'!T73/100</f>
        <v>-1.236937720181297E-3</v>
      </c>
      <c r="E72" s="47">
        <f>'Taxa Trimestral'!U73/100</f>
        <v>2.9544475135045323E-2</v>
      </c>
      <c r="F72" s="47">
        <f>'Taxa Trimestral'!V73/100</f>
        <v>-4.9594681562512122E-2</v>
      </c>
      <c r="G72" s="47">
        <f>'Taxa Trimestral'!W73/100</f>
        <v>6.8205237614713754E-2</v>
      </c>
      <c r="I72" s="6" t="s">
        <v>51</v>
      </c>
      <c r="J72" s="53">
        <f>'Taxa Trimestral'!B73/100</f>
        <v>0.21512145373925898</v>
      </c>
      <c r="K72" s="53">
        <f>'Taxa Trimestral'!C73/100</f>
        <v>-8.4209945206559667E-2</v>
      </c>
      <c r="L72" s="53">
        <f>'Taxa Trimestral'!D73/100</f>
        <v>1.4644073924174883E-4</v>
      </c>
      <c r="M72" s="53">
        <f>'Taxa Trimestral'!E73/100</f>
        <v>-2.9593163223012309E-2</v>
      </c>
      <c r="N72" s="53">
        <f>'Taxa Trimestral'!F73/100</f>
        <v>1.2306710495362916E-2</v>
      </c>
      <c r="O72" s="53">
        <f>'Taxa Trimestral'!G73/100</f>
        <v>-1.4271499527143572E-2</v>
      </c>
      <c r="P72" s="53">
        <f>'Taxa Trimestral'!H73/100</f>
        <v>3.6635757318132844E-2</v>
      </c>
      <c r="Q72" s="53">
        <f>'Taxa Trimestral'!I73/100</f>
        <v>7.3005363426674741E-3</v>
      </c>
      <c r="R72" s="53">
        <f>'Taxa Trimestral'!J73/100</f>
        <v>5.2784800913003194E-2</v>
      </c>
      <c r="S72" s="53">
        <f>'Taxa Trimestral'!K73/100</f>
        <v>5.4780098793141274E-3</v>
      </c>
      <c r="T72" s="53">
        <f>'Taxa Trimestral'!L73/100</f>
        <v>7.2120452781013311E-2</v>
      </c>
      <c r="U72" s="53">
        <f>'Taxa Trimestral'!M73/100</f>
        <v>1.8741575395430754E-2</v>
      </c>
      <c r="V72" s="53">
        <f>'Taxa Trimestral'!N73/100</f>
        <v>1.5749525378959461E-2</v>
      </c>
      <c r="W72" s="53">
        <f>'Taxa Trimestral'!O73/100</f>
        <v>2.7827782974573001E-2</v>
      </c>
      <c r="X72" s="53">
        <f>'Taxa Trimestral'!P73/100</f>
        <v>2.6658760715522201E-2</v>
      </c>
      <c r="Y72" s="53">
        <f>'Taxa Trimestral'!Q73/100</f>
        <v>3.0201063113974191E-2</v>
      </c>
      <c r="Z72" s="54">
        <f>'Taxa Trimestral'!R73/100</f>
        <v>2.721098728549376E-2</v>
      </c>
    </row>
    <row r="73" spans="1:26" x14ac:dyDescent="0.3">
      <c r="A73" s="6" t="s">
        <v>50</v>
      </c>
      <c r="B73" s="50">
        <f>'Taxa Trimestral'!R74/100</f>
        <v>4.0218382278786269E-2</v>
      </c>
      <c r="C73" s="47">
        <f>'Taxa Trimestral'!S74/100</f>
        <v>4.1149012506531468E-2</v>
      </c>
      <c r="D73" s="47">
        <f>'Taxa Trimestral'!T74/100</f>
        <v>1.171699591644737E-2</v>
      </c>
      <c r="E73" s="47">
        <f>'Taxa Trimestral'!U74/100</f>
        <v>8.4884172395556443E-2</v>
      </c>
      <c r="F73" s="47">
        <f>'Taxa Trimestral'!V74/100</f>
        <v>5.8722957514779628E-2</v>
      </c>
      <c r="G73" s="47">
        <f>'Taxa Trimestral'!W74/100</f>
        <v>6.6200388213624839E-2</v>
      </c>
      <c r="I73" s="6" t="s">
        <v>50</v>
      </c>
      <c r="J73" s="53">
        <f>'Taxa Trimestral'!B74/100</f>
        <v>0.10156454564846197</v>
      </c>
      <c r="K73" s="53">
        <f>'Taxa Trimestral'!C74/100</f>
        <v>-3.407721878977521E-2</v>
      </c>
      <c r="L73" s="53">
        <f>'Taxa Trimestral'!D74/100</f>
        <v>5.9571574090635737E-2</v>
      </c>
      <c r="M73" s="53">
        <f>'Taxa Trimestral'!E74/100</f>
        <v>2.1505263122139073E-2</v>
      </c>
      <c r="N73" s="53">
        <f>'Taxa Trimestral'!F74/100</f>
        <v>7.930599996409593E-2</v>
      </c>
      <c r="O73" s="53">
        <f>'Taxa Trimestral'!G74/100</f>
        <v>4.4489560841733722E-2</v>
      </c>
      <c r="P73" s="53">
        <f>'Taxa Trimestral'!H74/100</f>
        <v>4.0514200423424906E-2</v>
      </c>
      <c r="Q73" s="53">
        <f>'Taxa Trimestral'!I74/100</f>
        <v>6.1613055384100113E-2</v>
      </c>
      <c r="R73" s="53">
        <f>'Taxa Trimestral'!J74/100</f>
        <v>5.6751574713086006E-2</v>
      </c>
      <c r="S73" s="53">
        <f>'Taxa Trimestral'!K74/100</f>
        <v>3.6230999747604464E-2</v>
      </c>
      <c r="T73" s="53">
        <f>'Taxa Trimestral'!L74/100</f>
        <v>4.8455676278166493E-2</v>
      </c>
      <c r="U73" s="53">
        <f>'Taxa Trimestral'!M74/100</f>
        <v>1.5167532594980715E-2</v>
      </c>
      <c r="V73" s="53">
        <f>'Taxa Trimestral'!N74/100</f>
        <v>1.3573014752527479E-2</v>
      </c>
      <c r="W73" s="53">
        <f>'Taxa Trimestral'!O74/100</f>
        <v>3.0954625624187271E-2</v>
      </c>
      <c r="X73" s="53">
        <f>'Taxa Trimestral'!P74/100</f>
        <v>3.8400080982228912E-2</v>
      </c>
      <c r="Y73" s="53">
        <f>'Taxa Trimestral'!Q74/100</f>
        <v>5.0432112574069876E-2</v>
      </c>
      <c r="Z73" s="54">
        <f>'Taxa Trimestral'!R74/100</f>
        <v>4.0218382278786269E-2</v>
      </c>
    </row>
    <row r="74" spans="1:26" x14ac:dyDescent="0.3">
      <c r="A74" s="6" t="s">
        <v>49</v>
      </c>
      <c r="B74" s="50">
        <f>'Taxa Trimestral'!R75/100</f>
        <v>2.7589501811264405E-2</v>
      </c>
      <c r="C74" s="47">
        <f>'Taxa Trimestral'!S75/100</f>
        <v>3.4742535125439566E-2</v>
      </c>
      <c r="D74" s="47">
        <f>'Taxa Trimestral'!T75/100</f>
        <v>2.4796375902646162E-2</v>
      </c>
      <c r="E74" s="47">
        <f>'Taxa Trimestral'!U75/100</f>
        <v>7.3481283790396201E-2</v>
      </c>
      <c r="F74" s="47">
        <f>'Taxa Trimestral'!V75/100</f>
        <v>2.4898847558391113E-2</v>
      </c>
      <c r="G74" s="47">
        <f>'Taxa Trimestral'!W75/100</f>
        <v>0.11225937683534681</v>
      </c>
      <c r="I74" s="6" t="s">
        <v>49</v>
      </c>
      <c r="J74" s="53">
        <f>'Taxa Trimestral'!B75/100</f>
        <v>-2.6811195059914028E-2</v>
      </c>
      <c r="K74" s="53">
        <f>'Taxa Trimestral'!C75/100</f>
        <v>-7.4362794991201797E-3</v>
      </c>
      <c r="L74" s="53">
        <f>'Taxa Trimestral'!D75/100</f>
        <v>3.5025492238620837E-2</v>
      </c>
      <c r="M74" s="53">
        <f>'Taxa Trimestral'!E75/100</f>
        <v>-1.4720647024699662E-3</v>
      </c>
      <c r="N74" s="53">
        <f>'Taxa Trimestral'!F75/100</f>
        <v>5.5280199022741172E-2</v>
      </c>
      <c r="O74" s="53">
        <f>'Taxa Trimestral'!G75/100</f>
        <v>2.8647277812295924E-2</v>
      </c>
      <c r="P74" s="53">
        <f>'Taxa Trimestral'!H75/100</f>
        <v>2.8871773189034666E-2</v>
      </c>
      <c r="Q74" s="53">
        <f>'Taxa Trimestral'!I75/100</f>
        <v>1.705379547107766E-2</v>
      </c>
      <c r="R74" s="53">
        <f>'Taxa Trimestral'!J75/100</f>
        <v>1.0983296842967727E-2</v>
      </c>
      <c r="S74" s="53">
        <f>'Taxa Trimestral'!K75/100</f>
        <v>3.1425752340009883E-2</v>
      </c>
      <c r="T74" s="53">
        <f>'Taxa Trimestral'!L75/100</f>
        <v>4.1963197921304873E-2</v>
      </c>
      <c r="U74" s="53">
        <f>'Taxa Trimestral'!M75/100</f>
        <v>1.8936106699378952E-2</v>
      </c>
      <c r="V74" s="53">
        <f>'Taxa Trimestral'!N75/100</f>
        <v>3.1418376335160314E-2</v>
      </c>
      <c r="W74" s="53">
        <f>'Taxa Trimestral'!O75/100</f>
        <v>2.7410803004712214E-2</v>
      </c>
      <c r="X74" s="53">
        <f>'Taxa Trimestral'!P75/100</f>
        <v>2.4708077753488489E-2</v>
      </c>
      <c r="Y74" s="53">
        <f>'Taxa Trimestral'!Q75/100</f>
        <v>4.3929378508162031E-2</v>
      </c>
      <c r="Z74" s="54">
        <f>'Taxa Trimestral'!R75/100</f>
        <v>2.7589501811264405E-2</v>
      </c>
    </row>
    <row r="75" spans="1:26" x14ac:dyDescent="0.3">
      <c r="A75" s="32" t="s">
        <v>48</v>
      </c>
      <c r="B75" s="50">
        <f>'Taxa Trimestral'!R76/100</f>
        <v>2.5287802454304842E-2</v>
      </c>
      <c r="C75" s="47">
        <f>'Taxa Trimestral'!S76/100</f>
        <v>2.5284107556671431E-2</v>
      </c>
      <c r="D75" s="47">
        <f>'Taxa Trimestral'!T76/100</f>
        <v>2.4343494940131549E-2</v>
      </c>
      <c r="E75" s="47">
        <f>'Taxa Trimestral'!U76/100</f>
        <v>4.4334202067705553E-2</v>
      </c>
      <c r="F75" s="47">
        <f>'Taxa Trimestral'!V76/100</f>
        <v>3.2269300783708932E-2</v>
      </c>
      <c r="G75" s="47">
        <f>'Taxa Trimestral'!W76/100</f>
        <v>2.358599625671709E-2</v>
      </c>
      <c r="I75" s="32" t="s">
        <v>48</v>
      </c>
      <c r="J75" s="53">
        <f>'Taxa Trimestral'!B76/100</f>
        <v>4.164975523876624E-2</v>
      </c>
      <c r="K75" s="53">
        <f>'Taxa Trimestral'!C76/100</f>
        <v>-2.8825163230821182E-3</v>
      </c>
      <c r="L75" s="53">
        <f>'Taxa Trimestral'!D76/100</f>
        <v>2.4367276448788555E-2</v>
      </c>
      <c r="M75" s="53">
        <f>'Taxa Trimestral'!E76/100</f>
        <v>7.6525590067792804E-2</v>
      </c>
      <c r="N75" s="53">
        <f>'Taxa Trimestral'!F76/100</f>
        <v>3.2233058139487181E-2</v>
      </c>
      <c r="O75" s="53">
        <f>'Taxa Trimestral'!G76/100</f>
        <v>2.6498341560113881E-2</v>
      </c>
      <c r="P75" s="53">
        <f>'Taxa Trimestral'!H76/100</f>
        <v>3.148761989358384E-2</v>
      </c>
      <c r="Q75" s="53">
        <f>'Taxa Trimestral'!I76/100</f>
        <v>1.9613482310502084E-2</v>
      </c>
      <c r="R75" s="53">
        <f>'Taxa Trimestral'!J76/100</f>
        <v>4.1254474326126278E-2</v>
      </c>
      <c r="S75" s="53">
        <f>'Taxa Trimestral'!K76/100</f>
        <v>-2.4415672745459194E-4</v>
      </c>
      <c r="T75" s="53">
        <f>'Taxa Trimestral'!L76/100</f>
        <v>4.3079360383805554E-2</v>
      </c>
      <c r="U75" s="53">
        <f>'Taxa Trimestral'!M76/100</f>
        <v>1.1556387900272913E-2</v>
      </c>
      <c r="V75" s="53">
        <f>'Taxa Trimestral'!N76/100</f>
        <v>2.7756857901552801E-2</v>
      </c>
      <c r="W75" s="53">
        <f>'Taxa Trimestral'!O76/100</f>
        <v>2.4110084235164697E-2</v>
      </c>
      <c r="X75" s="53">
        <f>'Taxa Trimestral'!P76/100</f>
        <v>2.5393236547332609E-2</v>
      </c>
      <c r="Y75" s="53">
        <f>'Taxa Trimestral'!Q76/100</f>
        <v>2.5318863589103069E-2</v>
      </c>
      <c r="Z75" s="54">
        <f>'Taxa Trimestral'!R76/100</f>
        <v>2.5287802454304842E-2</v>
      </c>
    </row>
    <row r="76" spans="1:26" x14ac:dyDescent="0.3">
      <c r="A76" s="6" t="s">
        <v>47</v>
      </c>
      <c r="B76" s="50">
        <f>'Taxa Trimestral'!R77/100</f>
        <v>3.4693681800550324E-2</v>
      </c>
      <c r="C76" s="47">
        <f>'Taxa Trimestral'!S77/100</f>
        <v>3.570303462113178E-2</v>
      </c>
      <c r="D76" s="47">
        <f>'Taxa Trimestral'!T77/100</f>
        <v>2.036569806458588E-2</v>
      </c>
      <c r="E76" s="47">
        <f>'Taxa Trimestral'!U77/100</f>
        <v>4.1619747259340478E-2</v>
      </c>
      <c r="F76" s="47">
        <f>'Taxa Trimestral'!V77/100</f>
        <v>2.4084420580368082E-2</v>
      </c>
      <c r="G76" s="47">
        <f>'Taxa Trimestral'!W77/100</f>
        <v>-6.5577027573993085E-4</v>
      </c>
      <c r="I76" s="6" t="s">
        <v>47</v>
      </c>
      <c r="J76" s="53">
        <f>'Taxa Trimestral'!B77/100</f>
        <v>6.8946194859346388E-2</v>
      </c>
      <c r="K76" s="53">
        <f>'Taxa Trimestral'!C77/100</f>
        <v>6.3838589126367529E-2</v>
      </c>
      <c r="L76" s="53">
        <f>'Taxa Trimestral'!D77/100</f>
        <v>6.0539181354506422E-3</v>
      </c>
      <c r="M76" s="53">
        <f>'Taxa Trimestral'!E77/100</f>
        <v>5.251550314792186E-2</v>
      </c>
      <c r="N76" s="53">
        <f>'Taxa Trimestral'!F77/100</f>
        <v>8.1853326252852465E-2</v>
      </c>
      <c r="O76" s="53">
        <f>'Taxa Trimestral'!G77/100</f>
        <v>3.8862810892714483E-2</v>
      </c>
      <c r="P76" s="53">
        <f>'Taxa Trimestral'!H77/100</f>
        <v>4.3569064222586773E-2</v>
      </c>
      <c r="Q76" s="53">
        <f>'Taxa Trimestral'!I77/100</f>
        <v>5.0134679477136901E-2</v>
      </c>
      <c r="R76" s="53">
        <f>'Taxa Trimestral'!J77/100</f>
        <v>6.7040367130334788E-2</v>
      </c>
      <c r="S76" s="53">
        <f>'Taxa Trimestral'!K77/100</f>
        <v>1.5648218515876167E-2</v>
      </c>
      <c r="T76" s="53">
        <f>'Taxa Trimestral'!L77/100</f>
        <v>1.5572493449361069E-2</v>
      </c>
      <c r="U76" s="53">
        <f>'Taxa Trimestral'!M77/100</f>
        <v>3.874117651977893E-2</v>
      </c>
      <c r="V76" s="53">
        <f>'Taxa Trimestral'!N77/100</f>
        <v>2.4333407511838434E-3</v>
      </c>
      <c r="W76" s="53">
        <f>'Taxa Trimestral'!O77/100</f>
        <v>2.807361175008527E-2</v>
      </c>
      <c r="X76" s="53">
        <f>'Taxa Trimestral'!P77/100</f>
        <v>3.3815333628465227E-2</v>
      </c>
      <c r="Y76" s="53">
        <f>'Taxa Trimestral'!Q77/100</f>
        <v>3.9426468367792511E-2</v>
      </c>
      <c r="Z76" s="54">
        <f>'Taxa Trimestral'!R77/100</f>
        <v>3.4693681800550324E-2</v>
      </c>
    </row>
    <row r="77" spans="1:26" x14ac:dyDescent="0.3">
      <c r="A77" s="6" t="s">
        <v>46</v>
      </c>
      <c r="B77" s="50">
        <f>'Taxa Trimestral'!R78/100</f>
        <v>-4.3527306105366481E-3</v>
      </c>
      <c r="C77" s="47">
        <f>'Taxa Trimestral'!S78/100</f>
        <v>1.5347312250840961E-2</v>
      </c>
      <c r="D77" s="47">
        <f>'Taxa Trimestral'!T78/100</f>
        <v>1.2388808751107261E-2</v>
      </c>
      <c r="E77" s="47">
        <f>'Taxa Trimestral'!U78/100</f>
        <v>-6.3960316492694624E-2</v>
      </c>
      <c r="F77" s="47">
        <f>'Taxa Trimestral'!V78/100</f>
        <v>-9.6274482347548096E-3</v>
      </c>
      <c r="G77" s="47">
        <f>'Taxa Trimestral'!W78/100</f>
        <v>-4.2142132743719918E-2</v>
      </c>
      <c r="I77" s="6" t="s">
        <v>46</v>
      </c>
      <c r="J77" s="53">
        <f>'Taxa Trimestral'!B78/100</f>
        <v>1.8627346385597932E-3</v>
      </c>
      <c r="K77" s="53">
        <f>'Taxa Trimestral'!C78/100</f>
        <v>7.8485050962779468E-2</v>
      </c>
      <c r="L77" s="53">
        <f>'Taxa Trimestral'!D78/100</f>
        <v>-7.6922365536307713E-2</v>
      </c>
      <c r="M77" s="53">
        <f>'Taxa Trimestral'!E78/100</f>
        <v>-3.4959774720762282E-2</v>
      </c>
      <c r="N77" s="53">
        <f>'Taxa Trimestral'!F78/100</f>
        <v>-2.8630014428023598E-2</v>
      </c>
      <c r="O77" s="53">
        <f>'Taxa Trimestral'!G78/100</f>
        <v>-3.5378297063996644E-2</v>
      </c>
      <c r="P77" s="53">
        <f>'Taxa Trimestral'!H78/100</f>
        <v>-1.5378028043528058E-2</v>
      </c>
      <c r="Q77" s="53">
        <f>'Taxa Trimestral'!I78/100</f>
        <v>-1.9450731038985425E-2</v>
      </c>
      <c r="R77" s="53">
        <f>'Taxa Trimestral'!J78/100</f>
        <v>5.4833283063245641E-2</v>
      </c>
      <c r="S77" s="53">
        <f>'Taxa Trimestral'!K78/100</f>
        <v>-1.7284171642500401E-2</v>
      </c>
      <c r="T77" s="53">
        <f>'Taxa Trimestral'!L78/100</f>
        <v>5.9296496747816008E-3</v>
      </c>
      <c r="U77" s="53">
        <f>'Taxa Trimestral'!M78/100</f>
        <v>3.2050895487432562E-2</v>
      </c>
      <c r="V77" s="53">
        <f>'Taxa Trimestral'!N78/100</f>
        <v>5.4355498798244195E-3</v>
      </c>
      <c r="W77" s="53">
        <f>'Taxa Trimestral'!O78/100</f>
        <v>6.6211201224384286E-3</v>
      </c>
      <c r="X77" s="53">
        <f>'Taxa Trimestral'!P78/100</f>
        <v>-4.034169671937704E-3</v>
      </c>
      <c r="Y77" s="53">
        <f>'Taxa Trimestral'!Q78/100</f>
        <v>-6.5536734301472332E-3</v>
      </c>
      <c r="Z77" s="54">
        <f>'Taxa Trimestral'!R78/100</f>
        <v>-4.3527306105366481E-3</v>
      </c>
    </row>
    <row r="78" spans="1:26" x14ac:dyDescent="0.3">
      <c r="A78" s="6" t="s">
        <v>45</v>
      </c>
      <c r="B78" s="50">
        <f>'Taxa Trimestral'!R79/100</f>
        <v>-6.3879355523005499E-3</v>
      </c>
      <c r="C78" s="47">
        <f>'Taxa Trimestral'!S79/100</f>
        <v>1.1048460014053241E-2</v>
      </c>
      <c r="D78" s="47">
        <f>'Taxa Trimestral'!T79/100</f>
        <v>1.0358484250621469E-2</v>
      </c>
      <c r="E78" s="47">
        <f>'Taxa Trimestral'!U79/100</f>
        <v>-7.4474080432972212E-2</v>
      </c>
      <c r="F78" s="47">
        <f>'Taxa Trimestral'!V79/100</f>
        <v>4.0805892279728084E-2</v>
      </c>
      <c r="G78" s="47">
        <f>'Taxa Trimestral'!W79/100</f>
        <v>6.4617963931059563E-3</v>
      </c>
      <c r="I78" s="6" t="s">
        <v>45</v>
      </c>
      <c r="J78" s="53">
        <f>'Taxa Trimestral'!B79/100</f>
        <v>1.0525855592409261E-2</v>
      </c>
      <c r="K78" s="53">
        <f>'Taxa Trimestral'!C79/100</f>
        <v>0.10573717323917187</v>
      </c>
      <c r="L78" s="53">
        <f>'Taxa Trimestral'!D79/100</f>
        <v>-5.1083275818528673E-2</v>
      </c>
      <c r="M78" s="53">
        <f>'Taxa Trimestral'!E79/100</f>
        <v>-5.9353753348126863E-2</v>
      </c>
      <c r="N78" s="53">
        <f>'Taxa Trimestral'!F79/100</f>
        <v>-8.9988661277326742E-2</v>
      </c>
      <c r="O78" s="53">
        <f>'Taxa Trimestral'!G79/100</f>
        <v>-3.5515487056117623E-2</v>
      </c>
      <c r="P78" s="53">
        <f>'Taxa Trimestral'!H79/100</f>
        <v>-6.1609163942740741E-3</v>
      </c>
      <c r="Q78" s="53">
        <f>'Taxa Trimestral'!I79/100</f>
        <v>1.316141532165882E-2</v>
      </c>
      <c r="R78" s="53">
        <f>'Taxa Trimestral'!J79/100</f>
        <v>6.4834380211572951E-2</v>
      </c>
      <c r="S78" s="53">
        <f>'Taxa Trimestral'!K79/100</f>
        <v>-1.9219615735656781E-2</v>
      </c>
      <c r="T78" s="53">
        <f>'Taxa Trimestral'!L79/100</f>
        <v>1.8262940779132375E-3</v>
      </c>
      <c r="U78" s="53">
        <f>'Taxa Trimestral'!M79/100</f>
        <v>1.170917368131974E-2</v>
      </c>
      <c r="V78" s="53">
        <f>'Taxa Trimestral'!N79/100</f>
        <v>-1.5398590643510568E-3</v>
      </c>
      <c r="W78" s="53">
        <f>'Taxa Trimestral'!O79/100</f>
        <v>3.899991266568037E-3</v>
      </c>
      <c r="X78" s="53">
        <f>'Taxa Trimestral'!P79/100</f>
        <v>-6.2328944559720822E-3</v>
      </c>
      <c r="Y78" s="53">
        <f>'Taxa Trimestral'!Q79/100</f>
        <v>-7.3365155663736026E-3</v>
      </c>
      <c r="Z78" s="54">
        <f>'Taxa Trimestral'!R79/100</f>
        <v>-6.3879355523005499E-3</v>
      </c>
    </row>
    <row r="79" spans="1:26" x14ac:dyDescent="0.3">
      <c r="A79" s="32" t="s">
        <v>44</v>
      </c>
      <c r="B79" s="50">
        <f>'Taxa Trimestral'!R80/100</f>
        <v>-2.2849945847227549E-3</v>
      </c>
      <c r="C79" s="47">
        <f>'Taxa Trimestral'!S80/100</f>
        <v>2.813499839294642E-2</v>
      </c>
      <c r="D79" s="47">
        <f>'Taxa Trimestral'!T80/100</f>
        <v>-9.3114925970687601E-3</v>
      </c>
      <c r="E79" s="47">
        <f>'Taxa Trimestral'!U80/100</f>
        <v>-6.5171528876526108E-2</v>
      </c>
      <c r="F79" s="47">
        <f>'Taxa Trimestral'!V80/100</f>
        <v>-0.10807108920131536</v>
      </c>
      <c r="G79" s="47">
        <f>'Taxa Trimestral'!W80/100</f>
        <v>-5.3355737630839679E-2</v>
      </c>
      <c r="I79" s="32" t="s">
        <v>44</v>
      </c>
      <c r="J79" s="53">
        <f>'Taxa Trimestral'!B80/100</f>
        <v>2.7706462974185442E-2</v>
      </c>
      <c r="K79" s="53">
        <f>'Taxa Trimestral'!C80/100</f>
        <v>0.11071300816166119</v>
      </c>
      <c r="L79" s="53">
        <f>'Taxa Trimestral'!D80/100</f>
        <v>-6.0328969448569136E-2</v>
      </c>
      <c r="M79" s="53">
        <f>'Taxa Trimestral'!E80/100</f>
        <v>-3.3115750183859261E-2</v>
      </c>
      <c r="N79" s="53">
        <f>'Taxa Trimestral'!F80/100</f>
        <v>-3.8767619308312851E-2</v>
      </c>
      <c r="O79" s="53">
        <f>'Taxa Trimestral'!G80/100</f>
        <v>-2.3187734286604145E-2</v>
      </c>
      <c r="P79" s="53">
        <f>'Taxa Trimestral'!H80/100</f>
        <v>2.795652751075961E-3</v>
      </c>
      <c r="Q79" s="53">
        <f>'Taxa Trimestral'!I80/100</f>
        <v>1.8649753608191988E-2</v>
      </c>
      <c r="R79" s="53">
        <f>'Taxa Trimestral'!J80/100</f>
        <v>2.6780089596421641E-2</v>
      </c>
      <c r="S79" s="53">
        <f>'Taxa Trimestral'!K80/100</f>
        <v>-1.1048848162288349E-3</v>
      </c>
      <c r="T79" s="53">
        <f>'Taxa Trimestral'!L80/100</f>
        <v>6.1105217582992921E-3</v>
      </c>
      <c r="U79" s="53">
        <f>'Taxa Trimestral'!M80/100</f>
        <v>-5.3248196866115816E-3</v>
      </c>
      <c r="V79" s="53">
        <f>'Taxa Trimestral'!N80/100</f>
        <v>-2.3893834462301866E-3</v>
      </c>
      <c r="W79" s="53">
        <f>'Taxa Trimestral'!O80/100</f>
        <v>1.7844027973310528E-3</v>
      </c>
      <c r="X79" s="53">
        <f>'Taxa Trimestral'!P80/100</f>
        <v>-3.694956601868693E-3</v>
      </c>
      <c r="Y79" s="53">
        <f>'Taxa Trimestral'!Q80/100</f>
        <v>6.5495984610266511E-3</v>
      </c>
      <c r="Z79" s="54">
        <f>'Taxa Trimestral'!R80/100</f>
        <v>-2.2849945847227549E-3</v>
      </c>
    </row>
    <row r="80" spans="1:26" x14ac:dyDescent="0.3">
      <c r="A80" s="6" t="s">
        <v>43</v>
      </c>
      <c r="B80" s="50">
        <f>'Taxa Trimestral'!R81/100</f>
        <v>-1.6194084228713268E-2</v>
      </c>
      <c r="C80" s="47">
        <f>'Taxa Trimestral'!S81/100</f>
        <v>-6.2962103452177676E-3</v>
      </c>
      <c r="D80" s="47">
        <f>'Taxa Trimestral'!T81/100</f>
        <v>-3.7975827767013914E-3</v>
      </c>
      <c r="E80" s="47">
        <f>'Taxa Trimestral'!U81/100</f>
        <v>-9.435873024435025E-2</v>
      </c>
      <c r="F80" s="47">
        <f>'Taxa Trimestral'!V81/100</f>
        <v>4.1348830905000966E-2</v>
      </c>
      <c r="G80" s="47">
        <f>'Taxa Trimestral'!W81/100</f>
        <v>-5.314452933411918E-2</v>
      </c>
      <c r="I80" s="6" t="s">
        <v>43</v>
      </c>
      <c r="J80" s="53">
        <f>'Taxa Trimestral'!B81/100</f>
        <v>7.1378921889006186E-2</v>
      </c>
      <c r="K80" s="53">
        <f>'Taxa Trimestral'!C81/100</f>
        <v>0.1289840221280889</v>
      </c>
      <c r="L80" s="53">
        <f>'Taxa Trimestral'!D81/100</f>
        <v>-6.2343860083259761E-2</v>
      </c>
      <c r="M80" s="53">
        <f>'Taxa Trimestral'!E81/100</f>
        <v>-5.0259656357452338E-2</v>
      </c>
      <c r="N80" s="53">
        <f>'Taxa Trimestral'!F81/100</f>
        <v>-9.7031881880280779E-2</v>
      </c>
      <c r="O80" s="53">
        <f>'Taxa Trimestral'!G81/100</f>
        <v>-4.1431147257350975E-2</v>
      </c>
      <c r="P80" s="53">
        <f>'Taxa Trimestral'!H81/100</f>
        <v>-4.0269093304039598E-2</v>
      </c>
      <c r="Q80" s="53">
        <f>'Taxa Trimestral'!I81/100</f>
        <v>-2.2674675723086679E-2</v>
      </c>
      <c r="R80" s="53">
        <f>'Taxa Trimestral'!J81/100</f>
        <v>2.9176598895918504E-2</v>
      </c>
      <c r="S80" s="53">
        <f>'Taxa Trimestral'!K81/100</f>
        <v>-7.5731313333766703E-3</v>
      </c>
      <c r="T80" s="53">
        <f>'Taxa Trimestral'!L81/100</f>
        <v>-1.4488307795276212E-3</v>
      </c>
      <c r="U80" s="53">
        <f>'Taxa Trimestral'!M81/100</f>
        <v>-1.9258355704220631E-2</v>
      </c>
      <c r="V80" s="53">
        <f>'Taxa Trimestral'!N81/100</f>
        <v>4.6201745941003569E-3</v>
      </c>
      <c r="W80" s="53">
        <f>'Taxa Trimestral'!O81/100</f>
        <v>-1.2092799712003277E-2</v>
      </c>
      <c r="X80" s="53">
        <f>'Taxa Trimestral'!P81/100</f>
        <v>-1.4725491225916265E-2</v>
      </c>
      <c r="Y80" s="53">
        <f>'Taxa Trimestral'!Q81/100</f>
        <v>-2.5909263033587537E-2</v>
      </c>
      <c r="Z80" s="54">
        <f>'Taxa Trimestral'!R81/100</f>
        <v>-1.6194084228713268E-2</v>
      </c>
    </row>
    <row r="81" spans="1:26" x14ac:dyDescent="0.3">
      <c r="A81" s="6" t="s">
        <v>42</v>
      </c>
      <c r="B81" s="50">
        <f>'Taxa Trimestral'!R82/100</f>
        <v>-2.7403724430153265E-2</v>
      </c>
      <c r="C81" s="47">
        <f>'Taxa Trimestral'!S82/100</f>
        <v>-2.1775948250447485E-2</v>
      </c>
      <c r="D81" s="47">
        <f>'Taxa Trimestral'!T82/100</f>
        <v>-1.6302829501648186E-2</v>
      </c>
      <c r="E81" s="47">
        <f>'Taxa Trimestral'!U82/100</f>
        <v>-0.12255092193038507</v>
      </c>
      <c r="F81" s="47">
        <f>'Taxa Trimestral'!V82/100</f>
        <v>8.8055120860095482E-2</v>
      </c>
      <c r="G81" s="47">
        <f>'Taxa Trimestral'!W82/100</f>
        <v>-0.11099611289249933</v>
      </c>
      <c r="I81" s="6" t="s">
        <v>42</v>
      </c>
      <c r="J81" s="53">
        <f>'Taxa Trimestral'!B82/100</f>
        <v>4.4919737084312628E-2</v>
      </c>
      <c r="K81" s="53">
        <f>'Taxa Trimestral'!C82/100</f>
        <v>8.6490147594719749E-2</v>
      </c>
      <c r="L81" s="53">
        <f>'Taxa Trimestral'!D82/100</f>
        <v>-6.4087010073591522E-2</v>
      </c>
      <c r="M81" s="53">
        <f>'Taxa Trimestral'!E82/100</f>
        <v>-7.9242155500569567E-3</v>
      </c>
      <c r="N81" s="53">
        <f>'Taxa Trimestral'!F82/100</f>
        <v>-0.10734437917521401</v>
      </c>
      <c r="O81" s="53">
        <f>'Taxa Trimestral'!G82/100</f>
        <v>-4.7639496419968008E-2</v>
      </c>
      <c r="P81" s="53">
        <f>'Taxa Trimestral'!H82/100</f>
        <v>-5.5962998928188235E-2</v>
      </c>
      <c r="Q81" s="53">
        <f>'Taxa Trimestral'!I82/100</f>
        <v>-3.1665491930644274E-2</v>
      </c>
      <c r="R81" s="53">
        <f>'Taxa Trimestral'!J82/100</f>
        <v>-8.2290213120781441E-3</v>
      </c>
      <c r="S81" s="53">
        <f>'Taxa Trimestral'!K82/100</f>
        <v>-1.1296474415289803E-2</v>
      </c>
      <c r="T81" s="53">
        <f>'Taxa Trimestral'!L82/100</f>
        <v>-3.7180207761056128E-3</v>
      </c>
      <c r="U81" s="53">
        <f>'Taxa Trimestral'!M82/100</f>
        <v>-2.9613913863949515E-2</v>
      </c>
      <c r="V81" s="53">
        <f>'Taxa Trimestral'!N82/100</f>
        <v>-2.2844397530621396E-3</v>
      </c>
      <c r="W81" s="53">
        <f>'Taxa Trimestral'!O82/100</f>
        <v>-2.2170600256603112E-2</v>
      </c>
      <c r="X81" s="53">
        <f>'Taxa Trimestral'!P82/100</f>
        <v>-2.4782385665881534E-2</v>
      </c>
      <c r="Y81" s="53">
        <f>'Taxa Trimestral'!Q82/100</f>
        <v>-4.4533526377301458E-2</v>
      </c>
      <c r="Z81" s="54">
        <f>'Taxa Trimestral'!R82/100</f>
        <v>-2.7403724430153265E-2</v>
      </c>
    </row>
    <row r="82" spans="1:26" x14ac:dyDescent="0.3">
      <c r="A82" s="6" t="s">
        <v>41</v>
      </c>
      <c r="B82" s="50">
        <f>'Taxa Trimestral'!R83/100</f>
        <v>-4.2628414142441236E-2</v>
      </c>
      <c r="C82" s="47">
        <f>'Taxa Trimestral'!S83/100</f>
        <v>-3.9157941485897907E-2</v>
      </c>
      <c r="D82" s="47">
        <f>'Taxa Trimestral'!T83/100</f>
        <v>-1.7799465822208593E-2</v>
      </c>
      <c r="E82" s="47">
        <f>'Taxa Trimestral'!U83/100</f>
        <v>-0.14921173428271173</v>
      </c>
      <c r="F82" s="47">
        <f>'Taxa Trimestral'!V83/100</f>
        <v>2.134271814637545E-2</v>
      </c>
      <c r="G82" s="47">
        <f>'Taxa Trimestral'!W83/100</f>
        <v>-0.1983444750395329</v>
      </c>
      <c r="I82" s="6" t="s">
        <v>41</v>
      </c>
      <c r="J82" s="53">
        <f>'Taxa Trimestral'!B83/100</f>
        <v>-2.186099912353856E-3</v>
      </c>
      <c r="K82" s="53">
        <f>'Taxa Trimestral'!C83/100</f>
        <v>5.0460679071991921E-2</v>
      </c>
      <c r="L82" s="53">
        <f>'Taxa Trimestral'!D83/100</f>
        <v>-9.8354153619501283E-2</v>
      </c>
      <c r="M82" s="53">
        <f>'Taxa Trimestral'!E83/100</f>
        <v>2.7939368617373006E-2</v>
      </c>
      <c r="N82" s="53">
        <f>'Taxa Trimestral'!F83/100</f>
        <v>-6.7882339059423979E-2</v>
      </c>
      <c r="O82" s="53">
        <f>'Taxa Trimestral'!G83/100</f>
        <v>-5.7502742187799501E-2</v>
      </c>
      <c r="P82" s="53">
        <f>'Taxa Trimestral'!H83/100</f>
        <v>-8.4196666592519676E-2</v>
      </c>
      <c r="Q82" s="53">
        <f>'Taxa Trimestral'!I83/100</f>
        <v>-4.8997028915047307E-2</v>
      </c>
      <c r="R82" s="53">
        <f>'Taxa Trimestral'!J83/100</f>
        <v>-2.0580562340909436E-2</v>
      </c>
      <c r="S82" s="53">
        <f>'Taxa Trimestral'!K83/100</f>
        <v>-1.4623287218634484E-2</v>
      </c>
      <c r="T82" s="53">
        <f>'Taxa Trimestral'!L83/100</f>
        <v>-2.4624129517879512E-3</v>
      </c>
      <c r="U82" s="53">
        <f>'Taxa Trimestral'!M83/100</f>
        <v>-5.1694550031177504E-2</v>
      </c>
      <c r="V82" s="53">
        <f>'Taxa Trimestral'!N83/100</f>
        <v>3.6016262195457394E-3</v>
      </c>
      <c r="W82" s="53">
        <f>'Taxa Trimestral'!O83/100</f>
        <v>-3.3961496555136472E-2</v>
      </c>
      <c r="X82" s="53">
        <f>'Taxa Trimestral'!P83/100</f>
        <v>-3.8166571458091214E-2</v>
      </c>
      <c r="Y82" s="53">
        <f>'Taxa Trimestral'!Q83/100</f>
        <v>-7.0537759278229917E-2</v>
      </c>
      <c r="Z82" s="54">
        <f>'Taxa Trimestral'!R83/100</f>
        <v>-4.2628414142441236E-2</v>
      </c>
    </row>
    <row r="83" spans="1:26" x14ac:dyDescent="0.3">
      <c r="A83" s="32" t="s">
        <v>40</v>
      </c>
      <c r="B83" s="50">
        <f>'Taxa Trimestral'!R84/100</f>
        <v>-5.5195711858012524E-2</v>
      </c>
      <c r="C83" s="47">
        <f>'Taxa Trimestral'!S84/100</f>
        <v>-5.9458407503039649E-2</v>
      </c>
      <c r="D83" s="47">
        <f>'Taxa Trimestral'!T84/100</f>
        <v>-1.9030233813996045E-2</v>
      </c>
      <c r="E83" s="47">
        <f>'Taxa Trimestral'!U84/100</f>
        <v>-0.19336050671507388</v>
      </c>
      <c r="F83" s="47">
        <f>'Taxa Trimestral'!V84/100</f>
        <v>0.12459427550079492</v>
      </c>
      <c r="G83" s="47">
        <f>'Taxa Trimestral'!W84/100</f>
        <v>-0.19855528934699684</v>
      </c>
      <c r="I83" s="32" t="s">
        <v>40</v>
      </c>
      <c r="J83" s="53">
        <f>'Taxa Trimestral'!B84/100</f>
        <v>-2.148308765324014E-4</v>
      </c>
      <c r="K83" s="53">
        <f>'Taxa Trimestral'!C84/100</f>
        <v>-2.5274719122968747E-2</v>
      </c>
      <c r="L83" s="53">
        <f>'Taxa Trimestral'!D84/100</f>
        <v>-0.1126011793890952</v>
      </c>
      <c r="M83" s="53">
        <f>'Taxa Trimestral'!E84/100</f>
        <v>1.7068053474301959E-2</v>
      </c>
      <c r="N83" s="53">
        <f>'Taxa Trimestral'!F84/100</f>
        <v>-8.7078786607830624E-2</v>
      </c>
      <c r="O83" s="53">
        <f>'Taxa Trimestral'!G84/100</f>
        <v>-8.3278119503192402E-2</v>
      </c>
      <c r="P83" s="53">
        <f>'Taxa Trimestral'!H84/100</f>
        <v>-0.10898349121129126</v>
      </c>
      <c r="Q83" s="53">
        <f>'Taxa Trimestral'!I84/100</f>
        <v>-6.7745031582372772E-2</v>
      </c>
      <c r="R83" s="53">
        <f>'Taxa Trimestral'!J84/100</f>
        <v>-3.5494388188681003E-2</v>
      </c>
      <c r="S83" s="53">
        <f>'Taxa Trimestral'!K84/100</f>
        <v>-1.4771965853854763E-2</v>
      </c>
      <c r="T83" s="53">
        <f>'Taxa Trimestral'!L84/100</f>
        <v>-7.5900896938090323E-3</v>
      </c>
      <c r="U83" s="53">
        <f>'Taxa Trimestral'!M84/100</f>
        <v>-4.7311192523659236E-2</v>
      </c>
      <c r="V83" s="53">
        <f>'Taxa Trimestral'!N84/100</f>
        <v>3.8177531850687174E-3</v>
      </c>
      <c r="W83" s="53">
        <f>'Taxa Trimestral'!O84/100</f>
        <v>-4.0470770929566857E-2</v>
      </c>
      <c r="X83" s="53">
        <f>'Taxa Trimestral'!P84/100</f>
        <v>-4.8086152747615622E-2</v>
      </c>
      <c r="Y83" s="53">
        <f>'Taxa Trimestral'!Q84/100</f>
        <v>-9.6303457613657883E-2</v>
      </c>
      <c r="Z83" s="54">
        <f>'Taxa Trimestral'!R84/100</f>
        <v>-5.5195711858012524E-2</v>
      </c>
    </row>
    <row r="84" spans="1:26" x14ac:dyDescent="0.3">
      <c r="A84" s="6" t="s">
        <v>39</v>
      </c>
      <c r="B84" s="50">
        <f>'Taxa Trimestral'!R85/100</f>
        <v>-5.13823721505966E-2</v>
      </c>
      <c r="C84" s="47">
        <f>'Taxa Trimestral'!S85/100</f>
        <v>-5.6140767333739842E-2</v>
      </c>
      <c r="D84" s="47">
        <f>'Taxa Trimestral'!T85/100</f>
        <v>-1.3920525464414801E-3</v>
      </c>
      <c r="E84" s="47">
        <f>'Taxa Trimestral'!U85/100</f>
        <v>-0.18738891122380921</v>
      </c>
      <c r="F84" s="47">
        <f>'Taxa Trimestral'!V85/100</f>
        <v>0.12135877850182976</v>
      </c>
      <c r="G84" s="47">
        <f>'Taxa Trimestral'!W85/100</f>
        <v>-0.2169322784987251</v>
      </c>
      <c r="I84" s="6" t="s">
        <v>39</v>
      </c>
      <c r="J84" s="53">
        <f>'Taxa Trimestral'!B85/100</f>
        <v>-7.6360218351167131E-2</v>
      </c>
      <c r="K84" s="53">
        <f>'Taxa Trimestral'!C85/100</f>
        <v>-7.2188067693690461E-2</v>
      </c>
      <c r="L84" s="53">
        <f>'Taxa Trimestral'!D85/100</f>
        <v>-9.482053796619383E-2</v>
      </c>
      <c r="M84" s="53">
        <f>'Taxa Trimestral'!E85/100</f>
        <v>6.3204515635367331E-2</v>
      </c>
      <c r="N84" s="53">
        <f>'Taxa Trimestral'!F85/100</f>
        <v>-9.2470074022086526E-2</v>
      </c>
      <c r="O84" s="53">
        <f>'Taxa Trimestral'!G85/100</f>
        <v>-7.4301428736065711E-2</v>
      </c>
      <c r="P84" s="53">
        <f>'Taxa Trimestral'!H85/100</f>
        <v>-0.10395922441134742</v>
      </c>
      <c r="Q84" s="53">
        <f>'Taxa Trimestral'!I85/100</f>
        <v>-6.0552384544837468E-2</v>
      </c>
      <c r="R84" s="53">
        <f>'Taxa Trimestral'!J85/100</f>
        <v>-4.0517448980737614E-2</v>
      </c>
      <c r="S84" s="53">
        <f>'Taxa Trimestral'!K85/100</f>
        <v>-2.3123670075927083E-2</v>
      </c>
      <c r="T84" s="53">
        <f>'Taxa Trimestral'!L85/100</f>
        <v>-6.6511826952320163E-4</v>
      </c>
      <c r="U84" s="53">
        <f>'Taxa Trimestral'!M85/100</f>
        <v>-2.4474205470057631E-2</v>
      </c>
      <c r="V84" s="53">
        <f>'Taxa Trimestral'!N85/100</f>
        <v>3.7911113274891051E-3</v>
      </c>
      <c r="W84" s="53">
        <f>'Taxa Trimestral'!O85/100</f>
        <v>-3.2124174794166738E-2</v>
      </c>
      <c r="X84" s="53">
        <f>'Taxa Trimestral'!P85/100</f>
        <v>-4.502728513522225E-2</v>
      </c>
      <c r="Y84" s="53">
        <f>'Taxa Trimestral'!Q85/100</f>
        <v>-9.030517228065825E-2</v>
      </c>
      <c r="Z84" s="54">
        <f>'Taxa Trimestral'!R85/100</f>
        <v>-5.13823721505966E-2</v>
      </c>
    </row>
    <row r="85" spans="1:26" x14ac:dyDescent="0.3">
      <c r="A85" s="6" t="s">
        <v>38</v>
      </c>
      <c r="B85" s="50">
        <f>'Taxa Trimestral'!R86/100</f>
        <v>-3.2185003793674172E-2</v>
      </c>
      <c r="C85" s="47">
        <f>'Taxa Trimestral'!S86/100</f>
        <v>-4.4809474776853486E-2</v>
      </c>
      <c r="D85" s="47">
        <f>'Taxa Trimestral'!T86/100</f>
        <v>5.3412382669422165E-3</v>
      </c>
      <c r="E85" s="47">
        <f>'Taxa Trimestral'!U86/100</f>
        <v>-0.10708310842585433</v>
      </c>
      <c r="F85" s="47">
        <f>'Taxa Trimestral'!V86/100</f>
        <v>2.6252140776294786E-2</v>
      </c>
      <c r="G85" s="47">
        <f>'Taxa Trimestral'!W86/100</f>
        <v>-0.10651160997544749</v>
      </c>
      <c r="I85" s="6" t="s">
        <v>38</v>
      </c>
      <c r="J85" s="53">
        <f>'Taxa Trimestral'!B86/100</f>
        <v>-5.3056915618572953E-2</v>
      </c>
      <c r="K85" s="53">
        <f>'Taxa Trimestral'!C86/100</f>
        <v>-3.9582780975425669E-2</v>
      </c>
      <c r="L85" s="53">
        <f>'Taxa Trimestral'!D86/100</f>
        <v>-4.4592367373858854E-2</v>
      </c>
      <c r="M85" s="53">
        <f>'Taxa Trimestral'!E86/100</f>
        <v>0.10355576894383711</v>
      </c>
      <c r="N85" s="53">
        <f>'Taxa Trimestral'!F86/100</f>
        <v>-8.2368849295151994E-2</v>
      </c>
      <c r="O85" s="53">
        <f>'Taxa Trimestral'!G86/100</f>
        <v>-3.9005092858704349E-2</v>
      </c>
      <c r="P85" s="53">
        <f>'Taxa Trimestral'!H86/100</f>
        <v>-7.1331406414654852E-2</v>
      </c>
      <c r="Q85" s="53">
        <f>'Taxa Trimestral'!I86/100</f>
        <v>-4.2486170358853714E-2</v>
      </c>
      <c r="R85" s="53">
        <f>'Taxa Trimestral'!J86/100</f>
        <v>-1.9491675884987236E-2</v>
      </c>
      <c r="S85" s="53">
        <f>'Taxa Trimestral'!K86/100</f>
        <v>-3.1341297888863529E-2</v>
      </c>
      <c r="T85" s="53">
        <f>'Taxa Trimestral'!L86/100</f>
        <v>4.4108250431358353E-3</v>
      </c>
      <c r="U85" s="53">
        <f>'Taxa Trimestral'!M86/100</f>
        <v>-1.8885802891992487E-2</v>
      </c>
      <c r="V85" s="53">
        <f>'Taxa Trimestral'!N86/100</f>
        <v>8.3915837322938724E-3</v>
      </c>
      <c r="W85" s="53">
        <f>'Taxa Trimestral'!O86/100</f>
        <v>-2.1491890794274826E-2</v>
      </c>
      <c r="X85" s="53">
        <f>'Taxa Trimestral'!P86/100</f>
        <v>-2.7549784206659544E-2</v>
      </c>
      <c r="Y85" s="53">
        <f>'Taxa Trimestral'!Q86/100</f>
        <v>-6.0626646005301869E-2</v>
      </c>
      <c r="Z85" s="54">
        <f>'Taxa Trimestral'!R86/100</f>
        <v>-3.2185003793674172E-2</v>
      </c>
    </row>
    <row r="86" spans="1:26" x14ac:dyDescent="0.3">
      <c r="A86" s="6" t="s">
        <v>37</v>
      </c>
      <c r="B86" s="50">
        <f>'Taxa Trimestral'!R87/100</f>
        <v>-2.4541894683714371E-2</v>
      </c>
      <c r="C86" s="47">
        <f>'Taxa Trimestral'!S87/100</f>
        <v>-2.8640345853431004E-2</v>
      </c>
      <c r="D86" s="47">
        <f>'Taxa Trimestral'!T87/100</f>
        <v>-3.9936087162029121E-4</v>
      </c>
      <c r="E86" s="47">
        <f>'Taxa Trimestral'!U87/100</f>
        <v>-0.10590932855279134</v>
      </c>
      <c r="F86" s="47">
        <f>'Taxa Trimestral'!V87/100</f>
        <v>-1.0096506441093944E-2</v>
      </c>
      <c r="G86" s="47">
        <f>'Taxa Trimestral'!W87/100</f>
        <v>-6.946356807241949E-2</v>
      </c>
      <c r="I86" s="6" t="s">
        <v>37</v>
      </c>
      <c r="J86" s="53">
        <f>'Taxa Trimestral'!B87/100</f>
        <v>-4.42005586501657E-2</v>
      </c>
      <c r="K86" s="53">
        <f>'Taxa Trimestral'!C87/100</f>
        <v>4.9602641579840068E-3</v>
      </c>
      <c r="L86" s="53">
        <f>'Taxa Trimestral'!D87/100</f>
        <v>-2.7977758670399089E-2</v>
      </c>
      <c r="M86" s="53">
        <f>'Taxa Trimestral'!E87/100</f>
        <v>5.7398160960655531E-2</v>
      </c>
      <c r="N86" s="53">
        <f>'Taxa Trimestral'!F87/100</f>
        <v>-0.10014038432159221</v>
      </c>
      <c r="O86" s="53">
        <f>'Taxa Trimestral'!G87/100</f>
        <v>-3.4362855857319796E-2</v>
      </c>
      <c r="P86" s="53">
        <f>'Taxa Trimestral'!H87/100</f>
        <v>-5.0822388757192805E-2</v>
      </c>
      <c r="Q86" s="53">
        <f>'Taxa Trimestral'!I87/100</f>
        <v>-6.0999139537381349E-2</v>
      </c>
      <c r="R86" s="53">
        <f>'Taxa Trimestral'!J87/100</f>
        <v>1.4274695248988056E-3</v>
      </c>
      <c r="S86" s="53">
        <f>'Taxa Trimestral'!K87/100</f>
        <v>-4.1439926065882871E-2</v>
      </c>
      <c r="T86" s="53">
        <f>'Taxa Trimestral'!L87/100</f>
        <v>1.1527188575066738E-4</v>
      </c>
      <c r="U86" s="53">
        <f>'Taxa Trimestral'!M87/100</f>
        <v>-3.0007727048642074E-5</v>
      </c>
      <c r="V86" s="53">
        <f>'Taxa Trimestral'!N87/100</f>
        <v>4.0804595636572127E-3</v>
      </c>
      <c r="W86" s="53">
        <f>'Taxa Trimestral'!O87/100</f>
        <v>-1.6253882714834966E-2</v>
      </c>
      <c r="X86" s="53">
        <f>'Taxa Trimestral'!P87/100</f>
        <v>-2.1803199734608647E-2</v>
      </c>
      <c r="Y86" s="53">
        <f>'Taxa Trimestral'!Q87/100</f>
        <v>-4.1228690854458898E-2</v>
      </c>
      <c r="Z86" s="54">
        <f>'Taxa Trimestral'!R87/100</f>
        <v>-2.4541894683714371E-2</v>
      </c>
    </row>
    <row r="87" spans="1:26" x14ac:dyDescent="0.3">
      <c r="A87" s="32" t="s">
        <v>36</v>
      </c>
      <c r="B87" s="50">
        <f>'Taxa Trimestral'!R88/100</f>
        <v>-2.2611484665132076E-2</v>
      </c>
      <c r="C87" s="47">
        <f>'Taxa Trimestral'!S88/100</f>
        <v>-2.3998935659991449E-2</v>
      </c>
      <c r="D87" s="47">
        <f>'Taxa Trimestral'!T88/100</f>
        <v>4.7583060404547961E-3</v>
      </c>
      <c r="E87" s="47">
        <f>'Taxa Trimestral'!U88/100</f>
        <v>-7.6448299361704386E-2</v>
      </c>
      <c r="F87" s="47">
        <f>'Taxa Trimestral'!V88/100</f>
        <v>-8.5219845778507164E-2</v>
      </c>
      <c r="G87" s="47">
        <f>'Taxa Trimestral'!W88/100</f>
        <v>-5.9622887472740027E-3</v>
      </c>
      <c r="I87" s="32" t="s">
        <v>36</v>
      </c>
      <c r="J87" s="53">
        <f>'Taxa Trimestral'!B88/100</f>
        <v>-1.8719813308068045E-2</v>
      </c>
      <c r="K87" s="53">
        <f>'Taxa Trimestral'!C88/100</f>
        <v>5.7061932306860852E-2</v>
      </c>
      <c r="L87" s="53">
        <f>'Taxa Trimestral'!D88/100</f>
        <v>-2.3942996107554571E-2</v>
      </c>
      <c r="M87" s="53">
        <f>'Taxa Trimestral'!E88/100</f>
        <v>3.6694731564613559E-2</v>
      </c>
      <c r="N87" s="53">
        <f>'Taxa Trimestral'!F88/100</f>
        <v>-0.12483477547058042</v>
      </c>
      <c r="O87" s="53">
        <f>'Taxa Trimestral'!G88/100</f>
        <v>-3.5155304381553343E-2</v>
      </c>
      <c r="P87" s="53">
        <f>'Taxa Trimestral'!H88/100</f>
        <v>-3.8540187850071073E-2</v>
      </c>
      <c r="Q87" s="53">
        <f>'Taxa Trimestral'!I88/100</f>
        <v>-5.9101995589655336E-2</v>
      </c>
      <c r="R87" s="53">
        <f>'Taxa Trimestral'!J88/100</f>
        <v>-2.22399965172978E-2</v>
      </c>
      <c r="S87" s="53">
        <f>'Taxa Trimestral'!K88/100</f>
        <v>-4.0682891937925625E-2</v>
      </c>
      <c r="T87" s="53">
        <f>'Taxa Trimestral'!L88/100</f>
        <v>2.8601411946151956E-3</v>
      </c>
      <c r="U87" s="53">
        <f>'Taxa Trimestral'!M88/100</f>
        <v>-9.9621710194865987E-3</v>
      </c>
      <c r="V87" s="53">
        <f>'Taxa Trimestral'!N88/100</f>
        <v>-5.9771449006158495E-3</v>
      </c>
      <c r="W87" s="53">
        <f>'Taxa Trimestral'!O88/100</f>
        <v>-1.9048764272941776E-2</v>
      </c>
      <c r="X87" s="53">
        <f>'Taxa Trimestral'!P88/100</f>
        <v>-2.1390951714113648E-2</v>
      </c>
      <c r="Y87" s="53">
        <f>'Taxa Trimestral'!Q88/100</f>
        <v>-3.0290103170430793E-2</v>
      </c>
      <c r="Z87" s="54">
        <f>'Taxa Trimestral'!R88/100</f>
        <v>-2.2611484665132076E-2</v>
      </c>
    </row>
    <row r="88" spans="1:26" x14ac:dyDescent="0.3">
      <c r="A88" s="6" t="s">
        <v>35</v>
      </c>
      <c r="B88" s="50">
        <f>'Taxa Trimestral'!R89/100</f>
        <v>2.8199643960482579E-3</v>
      </c>
      <c r="C88" s="47">
        <f>'Taxa Trimestral'!S89/100</f>
        <v>-5.464458528995686E-3</v>
      </c>
      <c r="D88" s="47">
        <f>'Taxa Trimestral'!T89/100</f>
        <v>-1.5796807447336469E-2</v>
      </c>
      <c r="E88" s="47">
        <f>'Taxa Trimestral'!U89/100</f>
        <v>-5.2940426801587614E-2</v>
      </c>
      <c r="F88" s="47">
        <f>'Taxa Trimestral'!V89/100</f>
        <v>1.5326060739482728E-2</v>
      </c>
      <c r="G88" s="47">
        <f>'Taxa Trimestral'!W89/100</f>
        <v>0.11366753239328808</v>
      </c>
      <c r="I88" s="6" t="s">
        <v>35</v>
      </c>
      <c r="J88" s="53">
        <f>'Taxa Trimestral'!B89/100</f>
        <v>0.20382848691333286</v>
      </c>
      <c r="K88" s="53">
        <f>'Taxa Trimestral'!C89/100</f>
        <v>9.2736017770218351E-2</v>
      </c>
      <c r="L88" s="53">
        <f>'Taxa Trimestral'!D89/100</f>
        <v>9.113765384993755E-4</v>
      </c>
      <c r="M88" s="53">
        <f>'Taxa Trimestral'!E89/100</f>
        <v>4.1879529448531683E-2</v>
      </c>
      <c r="N88" s="53">
        <f>'Taxa Trimestral'!F89/100</f>
        <v>-0.11996682872143725</v>
      </c>
      <c r="O88" s="53">
        <f>'Taxa Trimestral'!G89/100</f>
        <v>-1.9302570985581635E-2</v>
      </c>
      <c r="P88" s="53">
        <f>'Taxa Trimestral'!H89/100</f>
        <v>-1.8078456296218737E-2</v>
      </c>
      <c r="Q88" s="53">
        <f>'Taxa Trimestral'!I89/100</f>
        <v>-1.4802413658071778E-2</v>
      </c>
      <c r="R88" s="53">
        <f>'Taxa Trimestral'!J89/100</f>
        <v>1.0558165228812477E-2</v>
      </c>
      <c r="S88" s="53">
        <f>'Taxa Trimestral'!K89/100</f>
        <v>-4.0047331883531372E-2</v>
      </c>
      <c r="T88" s="53">
        <f>'Taxa Trimestral'!L89/100</f>
        <v>-4.4512612387468398E-3</v>
      </c>
      <c r="U88" s="53">
        <f>'Taxa Trimestral'!M89/100</f>
        <v>-1.3277899536741744E-2</v>
      </c>
      <c r="V88" s="53">
        <f>'Taxa Trimestral'!N89/100</f>
        <v>-3.0655788086850766E-3</v>
      </c>
      <c r="W88" s="53">
        <f>'Taxa Trimestral'!O89/100</f>
        <v>-1.224813081545173E-2</v>
      </c>
      <c r="X88" s="53">
        <f>'Taxa Trimestral'!P89/100</f>
        <v>2.9952295574766641E-3</v>
      </c>
      <c r="Y88" s="53">
        <f>'Taxa Trimestral'!Q89/100</f>
        <v>1.554023505374369E-3</v>
      </c>
      <c r="Z88" s="54">
        <f>'Taxa Trimestral'!R89/100</f>
        <v>2.8199643960482579E-3</v>
      </c>
    </row>
    <row r="89" spans="1:26" x14ac:dyDescent="0.3">
      <c r="A89" s="6" t="s">
        <v>34</v>
      </c>
      <c r="B89" s="50">
        <f>'Taxa Trimestral'!R90/100</f>
        <v>7.8746947717607263E-3</v>
      </c>
      <c r="C89" s="47">
        <f>'Taxa Trimestral'!S90/100</f>
        <v>1.5465737060511575E-2</v>
      </c>
      <c r="D89" s="47">
        <f>'Taxa Trimestral'!T90/100</f>
        <v>-9.2562150009910527E-3</v>
      </c>
      <c r="E89" s="47">
        <f>'Taxa Trimestral'!U90/100</f>
        <v>-7.6435558895133426E-2</v>
      </c>
      <c r="F89" s="47">
        <f>'Taxa Trimestral'!V90/100</f>
        <v>2.063642253562592E-2</v>
      </c>
      <c r="G89" s="47">
        <f>'Taxa Trimestral'!W90/100</f>
        <v>-1.2322186125098611E-2</v>
      </c>
      <c r="I89" s="6" t="s">
        <v>34</v>
      </c>
      <c r="J89" s="53">
        <f>'Taxa Trimestral'!B90/100</f>
        <v>0.16091928009466527</v>
      </c>
      <c r="K89" s="53">
        <f>'Taxa Trimestral'!C90/100</f>
        <v>6.9831801298834373E-2</v>
      </c>
      <c r="L89" s="53">
        <f>'Taxa Trimestral'!D90/100</f>
        <v>1.2273049236857236E-3</v>
      </c>
      <c r="M89" s="53">
        <f>'Taxa Trimestral'!E90/100</f>
        <v>-6.9015258266106327E-3</v>
      </c>
      <c r="N89" s="53">
        <f>'Taxa Trimestral'!F90/100</f>
        <v>-0.1141240126443771</v>
      </c>
      <c r="O89" s="53">
        <f>'Taxa Trimestral'!G90/100</f>
        <v>-2.2779248413508535E-2</v>
      </c>
      <c r="P89" s="53">
        <f>'Taxa Trimestral'!H90/100</f>
        <v>1.2775070053191007E-2</v>
      </c>
      <c r="Q89" s="53">
        <f>'Taxa Trimestral'!I90/100</f>
        <v>-5.5863037684035222E-3</v>
      </c>
      <c r="R89" s="53">
        <f>'Taxa Trimestral'!J90/100</f>
        <v>3.2586997178032373E-3</v>
      </c>
      <c r="S89" s="53">
        <f>'Taxa Trimestral'!K90/100</f>
        <v>-1.5013841646147608E-2</v>
      </c>
      <c r="T89" s="53">
        <f>'Taxa Trimestral'!L90/100</f>
        <v>1.0842605085704005E-2</v>
      </c>
      <c r="U89" s="53">
        <f>'Taxa Trimestral'!M90/100</f>
        <v>6.3190270397974757E-3</v>
      </c>
      <c r="V89" s="53">
        <f>'Taxa Trimestral'!N90/100</f>
        <v>-2.0553683334387784E-3</v>
      </c>
      <c r="W89" s="53">
        <f>'Taxa Trimestral'!O90/100</f>
        <v>2.8392391570382092E-3</v>
      </c>
      <c r="X89" s="53">
        <f>'Taxa Trimestral'!P90/100</f>
        <v>8.2319727943107601E-3</v>
      </c>
      <c r="Y89" s="53">
        <f>'Taxa Trimestral'!Q90/100</f>
        <v>5.4470422309647049E-3</v>
      </c>
      <c r="Z89" s="54">
        <f>'Taxa Trimestral'!R90/100</f>
        <v>7.8746947717607263E-3</v>
      </c>
    </row>
    <row r="90" spans="1:26" x14ac:dyDescent="0.3">
      <c r="A90" s="6" t="s">
        <v>33</v>
      </c>
      <c r="B90" s="50">
        <f>'Taxa Trimestral'!R91/100</f>
        <v>1.6407058966625199E-2</v>
      </c>
      <c r="C90" s="47">
        <f>'Taxa Trimestral'!S91/100</f>
        <v>3.1141448742382449E-2</v>
      </c>
      <c r="D90" s="47">
        <f>'Taxa Trimestral'!T91/100</f>
        <v>-7.7300953645595971E-3</v>
      </c>
      <c r="E90" s="47">
        <f>'Taxa Trimestral'!U91/100</f>
        <v>-9.4739847797915555E-3</v>
      </c>
      <c r="F90" s="47">
        <f>'Taxa Trimestral'!V91/100</f>
        <v>7.4192859047039317E-2</v>
      </c>
      <c r="G90" s="47">
        <f>'Taxa Trimestral'!W91/100</f>
        <v>7.484072802682129E-2</v>
      </c>
      <c r="I90" s="6" t="s">
        <v>33</v>
      </c>
      <c r="J90" s="53">
        <f>'Taxa Trimestral'!B91/100</f>
        <v>0.10433087257536332</v>
      </c>
      <c r="K90" s="53">
        <f>'Taxa Trimestral'!C91/100</f>
        <v>2.9242624584557175E-2</v>
      </c>
      <c r="L90" s="53">
        <f>'Taxa Trimestral'!D91/100</f>
        <v>2.7466221061937635E-2</v>
      </c>
      <c r="M90" s="53">
        <f>'Taxa Trimestral'!E91/100</f>
        <v>-2.8074178264769767E-4</v>
      </c>
      <c r="N90" s="53">
        <f>'Taxa Trimestral'!F91/100</f>
        <v>-9.5473379972843442E-2</v>
      </c>
      <c r="O90" s="53">
        <f>'Taxa Trimestral'!G91/100</f>
        <v>-3.6550323504548343E-3</v>
      </c>
      <c r="P90" s="53">
        <f>'Taxa Trimestral'!H91/100</f>
        <v>4.4026699048818285E-2</v>
      </c>
      <c r="Q90" s="53">
        <f>'Taxa Trimestral'!I91/100</f>
        <v>2.0776808607750885E-2</v>
      </c>
      <c r="R90" s="53">
        <f>'Taxa Trimestral'!J91/100</f>
        <v>-2.7710443072184177E-3</v>
      </c>
      <c r="S90" s="53">
        <f>'Taxa Trimestral'!K91/100</f>
        <v>-5.5076785279547513E-3</v>
      </c>
      <c r="T90" s="53">
        <f>'Taxa Trimestral'!L91/100</f>
        <v>2.3804028643965358E-2</v>
      </c>
      <c r="U90" s="53">
        <f>'Taxa Trimestral'!M91/100</f>
        <v>1.3847829321918415E-2</v>
      </c>
      <c r="V90" s="53">
        <f>'Taxa Trimestral'!N91/100</f>
        <v>5.9906300312140282E-4</v>
      </c>
      <c r="W90" s="53">
        <f>'Taxa Trimestral'!O91/100</f>
        <v>1.4863175609855617E-2</v>
      </c>
      <c r="X90" s="53">
        <f>'Taxa Trimestral'!P91/100</f>
        <v>1.495120884133927E-2</v>
      </c>
      <c r="Y90" s="53">
        <f>'Taxa Trimestral'!Q91/100</f>
        <v>2.56946742005284E-2</v>
      </c>
      <c r="Z90" s="54">
        <f>'Taxa Trimestral'!R91/100</f>
        <v>1.6407058966625199E-2</v>
      </c>
    </row>
    <row r="91" spans="1:26" x14ac:dyDescent="0.3">
      <c r="A91" s="32" t="s">
        <v>32</v>
      </c>
      <c r="B91" s="50">
        <f>'Taxa Trimestral'!R92/100</f>
        <v>2.5762390794960455E-2</v>
      </c>
      <c r="C91" s="47">
        <f>'Taxa Trimestral'!S92/100</f>
        <v>3.7031032139139386E-2</v>
      </c>
      <c r="D91" s="47">
        <f>'Taxa Trimestral'!T92/100</f>
        <v>5.4567232086799589E-3</v>
      </c>
      <c r="E91" s="47">
        <f>'Taxa Trimestral'!U92/100</f>
        <v>3.9534925514735697E-2</v>
      </c>
      <c r="F91" s="47">
        <f>'Taxa Trimestral'!V92/100</f>
        <v>8.895392441759252E-2</v>
      </c>
      <c r="G91" s="47">
        <f>'Taxa Trimestral'!W92/100</f>
        <v>9.6224257397506285E-2</v>
      </c>
      <c r="I91" s="32" t="s">
        <v>32</v>
      </c>
      <c r="J91" s="53">
        <f>'Taxa Trimestral'!B92/100</f>
        <v>5.5975651409414517E-2</v>
      </c>
      <c r="K91" s="53">
        <f>'Taxa Trimestral'!C92/100</f>
        <v>1.236326449123748E-2</v>
      </c>
      <c r="L91" s="53">
        <f>'Taxa Trimestral'!D92/100</f>
        <v>6.1656122610899811E-2</v>
      </c>
      <c r="M91" s="53">
        <f>'Taxa Trimestral'!E92/100</f>
        <v>2.6738263076275803E-3</v>
      </c>
      <c r="N91" s="53">
        <f>'Taxa Trimestral'!F92/100</f>
        <v>-3.6506071151605202E-2</v>
      </c>
      <c r="O91" s="53">
        <f>'Taxa Trimestral'!G92/100</f>
        <v>2.5548011359634248E-2</v>
      </c>
      <c r="P91" s="53">
        <f>'Taxa Trimestral'!H92/100</f>
        <v>5.124449440157508E-2</v>
      </c>
      <c r="Q91" s="53">
        <f>'Taxa Trimestral'!I92/100</f>
        <v>3.793029074094223E-2</v>
      </c>
      <c r="R91" s="53">
        <f>'Taxa Trimestral'!J92/100</f>
        <v>4.3979327671561208E-2</v>
      </c>
      <c r="S91" s="53">
        <f>'Taxa Trimestral'!K92/100</f>
        <v>1.4889929074014541E-2</v>
      </c>
      <c r="T91" s="53">
        <f>'Taxa Trimestral'!L92/100</f>
        <v>2.2930763213713234E-2</v>
      </c>
      <c r="U91" s="53">
        <f>'Taxa Trimestral'!M92/100</f>
        <v>1.9583345256254159E-2</v>
      </c>
      <c r="V91" s="53">
        <f>'Taxa Trimestral'!N92/100</f>
        <v>7.8415254231507525E-3</v>
      </c>
      <c r="W91" s="53">
        <f>'Taxa Trimestral'!O92/100</f>
        <v>2.4666927855716114E-2</v>
      </c>
      <c r="X91" s="53">
        <f>'Taxa Trimestral'!P92/100</f>
        <v>2.4016949058859538E-2</v>
      </c>
      <c r="Y91" s="53">
        <f>'Taxa Trimestral'!Q92/100</f>
        <v>3.6860142264367513E-2</v>
      </c>
      <c r="Z91" s="54">
        <f>'Taxa Trimestral'!R92/100</f>
        <v>2.5762390794960455E-2</v>
      </c>
    </row>
    <row r="92" spans="1:26" x14ac:dyDescent="0.3">
      <c r="A92" s="6" t="s">
        <v>31</v>
      </c>
      <c r="B92" s="50">
        <f>'Taxa Trimestral'!R93/100</f>
        <v>1.9049772479238669E-2</v>
      </c>
      <c r="C92" s="47">
        <f>'Taxa Trimestral'!S93/100</f>
        <v>3.6834961606409644E-2</v>
      </c>
      <c r="D92" s="47">
        <f>'Taxa Trimestral'!T93/100</f>
        <v>1.0076032329733975E-2</v>
      </c>
      <c r="E92" s="47">
        <f>'Taxa Trimestral'!U93/100</f>
        <v>3.3514516840566388E-2</v>
      </c>
      <c r="F92" s="47">
        <f>'Taxa Trimestral'!V93/100</f>
        <v>5.0453385164137332E-2</v>
      </c>
      <c r="G92" s="47">
        <f>'Taxa Trimestral'!W93/100</f>
        <v>7.3916719780715345E-2</v>
      </c>
      <c r="I92" s="6" t="s">
        <v>31</v>
      </c>
      <c r="J92" s="53">
        <f>'Taxa Trimestral'!B93/100</f>
        <v>-2.6493532458758851E-2</v>
      </c>
      <c r="K92" s="53">
        <f>'Taxa Trimestral'!C93/100</f>
        <v>-8.9839994811137247E-3</v>
      </c>
      <c r="L92" s="53">
        <f>'Taxa Trimestral'!D93/100</f>
        <v>4.0387122325133751E-2</v>
      </c>
      <c r="M92" s="53">
        <f>'Taxa Trimestral'!E93/100</f>
        <v>1.7782711369531246E-2</v>
      </c>
      <c r="N92" s="53">
        <f>'Taxa Trimestral'!F93/100</f>
        <v>-5.389795605978797E-2</v>
      </c>
      <c r="O92" s="53">
        <f>'Taxa Trimestral'!G93/100</f>
        <v>1.3223215436137803E-2</v>
      </c>
      <c r="P92" s="53">
        <f>'Taxa Trimestral'!H93/100</f>
        <v>6.107448797205528E-2</v>
      </c>
      <c r="Q92" s="53">
        <f>'Taxa Trimestral'!I93/100</f>
        <v>2.7736505146534807E-2</v>
      </c>
      <c r="R92" s="53">
        <f>'Taxa Trimestral'!J93/100</f>
        <v>-4.3568157025062337E-3</v>
      </c>
      <c r="S92" s="53">
        <f>'Taxa Trimestral'!K93/100</f>
        <v>9.1247643548837409E-3</v>
      </c>
      <c r="T92" s="53">
        <f>'Taxa Trimestral'!L93/100</f>
        <v>2.9022507125395114E-2</v>
      </c>
      <c r="U92" s="53">
        <f>'Taxa Trimestral'!M93/100</f>
        <v>3.5132623815024244E-2</v>
      </c>
      <c r="V92" s="53">
        <f>'Taxa Trimestral'!N93/100</f>
        <v>7.8617705707284546E-3</v>
      </c>
      <c r="W92" s="53">
        <f>'Taxa Trimestral'!O93/100</f>
        <v>2.7151017222518448E-2</v>
      </c>
      <c r="X92" s="53">
        <f>'Taxa Trimestral'!P93/100</f>
        <v>1.7230663783613043E-2</v>
      </c>
      <c r="Y92" s="53">
        <f>'Taxa Trimestral'!Q93/100</f>
        <v>3.0969916034556455E-2</v>
      </c>
      <c r="Z92" s="54">
        <f>'Taxa Trimestral'!R93/100</f>
        <v>1.9049772479238669E-2</v>
      </c>
    </row>
    <row r="93" spans="1:26" x14ac:dyDescent="0.3">
      <c r="A93" s="6" t="s">
        <v>30</v>
      </c>
      <c r="B93" s="50">
        <f>'Taxa Trimestral'!R94/100</f>
        <v>1.617101448124858E-2</v>
      </c>
      <c r="C93" s="47">
        <f>'Taxa Trimestral'!S94/100</f>
        <v>2.156432562729016E-2</v>
      </c>
      <c r="D93" s="47">
        <f>'Taxa Trimestral'!T94/100</f>
        <v>1.2472286393212295E-2</v>
      </c>
      <c r="E93" s="47">
        <f>'Taxa Trimestral'!U94/100</f>
        <v>3.9489484565887967E-2</v>
      </c>
      <c r="F93" s="47">
        <f>'Taxa Trimestral'!V94/100</f>
        <v>-2.4674550149473395E-2</v>
      </c>
      <c r="G93" s="47">
        <f>'Taxa Trimestral'!W94/100</f>
        <v>5.6442772561206889E-2</v>
      </c>
      <c r="I93" s="6" t="s">
        <v>30</v>
      </c>
      <c r="J93" s="53">
        <f>'Taxa Trimestral'!B94/100</f>
        <v>7.9736454261241096E-3</v>
      </c>
      <c r="K93" s="53">
        <f>'Taxa Trimestral'!C94/100</f>
        <v>1.2645837617258904E-2</v>
      </c>
      <c r="L93" s="53">
        <f>'Taxa Trimestral'!D94/100</f>
        <v>1.8877252550235646E-2</v>
      </c>
      <c r="M93" s="53">
        <f>'Taxa Trimestral'!E94/100</f>
        <v>4.0753195011329568E-2</v>
      </c>
      <c r="N93" s="53">
        <f>'Taxa Trimestral'!F94/100</f>
        <v>-2.9965268541125134E-2</v>
      </c>
      <c r="O93" s="53">
        <f>'Taxa Trimestral'!G94/100</f>
        <v>1.1674524075532045E-2</v>
      </c>
      <c r="P93" s="53">
        <f>'Taxa Trimestral'!H94/100</f>
        <v>2.5595352984441488E-2</v>
      </c>
      <c r="Q93" s="53">
        <f>'Taxa Trimestral'!I94/100</f>
        <v>1.1261904352122487E-2</v>
      </c>
      <c r="R93" s="53">
        <f>'Taxa Trimestral'!J94/100</f>
        <v>2.4778626280249405E-2</v>
      </c>
      <c r="S93" s="53">
        <f>'Taxa Trimestral'!K94/100</f>
        <v>1.3391379311132656E-2</v>
      </c>
      <c r="T93" s="53">
        <f>'Taxa Trimestral'!L94/100</f>
        <v>3.2797313638190939E-2</v>
      </c>
      <c r="U93" s="53">
        <f>'Taxa Trimestral'!M94/100</f>
        <v>3.1299058040183292E-2</v>
      </c>
      <c r="V93" s="53">
        <f>'Taxa Trimestral'!N94/100</f>
        <v>2.3735354626455152E-3</v>
      </c>
      <c r="W93" s="53">
        <f>'Taxa Trimestral'!O94/100</f>
        <v>2.01742286394333E-2</v>
      </c>
      <c r="X93" s="53">
        <f>'Taxa Trimestral'!P94/100</f>
        <v>1.6133141691633934E-2</v>
      </c>
      <c r="Y93" s="53">
        <f>'Taxa Trimestral'!Q94/100</f>
        <v>1.6804505936829583E-2</v>
      </c>
      <c r="Z93" s="54">
        <f>'Taxa Trimestral'!R94/100</f>
        <v>1.617101448124858E-2</v>
      </c>
    </row>
    <row r="94" spans="1:26" x14ac:dyDescent="0.3">
      <c r="A94" s="6" t="s">
        <v>29</v>
      </c>
      <c r="B94" s="50">
        <f>'Taxa Trimestral'!R95/100</f>
        <v>2.0568030266327364E-2</v>
      </c>
      <c r="C94" s="47">
        <f>'Taxa Trimestral'!S95/100</f>
        <v>1.9463249089221479E-2</v>
      </c>
      <c r="D94" s="47">
        <f>'Taxa Trimestral'!T95/100</f>
        <v>1.5860457422280039E-2</v>
      </c>
      <c r="E94" s="47">
        <f>'Taxa Trimestral'!U95/100</f>
        <v>9.2178482385018898E-2</v>
      </c>
      <c r="F94" s="47">
        <f>'Taxa Trimestral'!V95/100</f>
        <v>2.4743426479539643E-2</v>
      </c>
      <c r="G94" s="47">
        <f>'Taxa Trimestral'!W95/100</f>
        <v>0.13167140432366664</v>
      </c>
      <c r="I94" s="6" t="s">
        <v>29</v>
      </c>
      <c r="J94" s="53">
        <f>'Taxa Trimestral'!B95/100</f>
        <v>4.7978388948942685E-2</v>
      </c>
      <c r="K94" s="53">
        <f>'Taxa Trimestral'!C95/100</f>
        <v>6.7830045615169254E-4</v>
      </c>
      <c r="L94" s="53">
        <f>'Taxa Trimestral'!D95/100</f>
        <v>1.5238115115553841E-2</v>
      </c>
      <c r="M94" s="53">
        <f>'Taxa Trimestral'!E95/100</f>
        <v>2.3782669145823609E-2</v>
      </c>
      <c r="N94" s="53">
        <f>'Taxa Trimestral'!F95/100</f>
        <v>-9.2453090858961584E-3</v>
      </c>
      <c r="O94" s="53">
        <f>'Taxa Trimestral'!G95/100</f>
        <v>1.0099763791371563E-2</v>
      </c>
      <c r="P94" s="53">
        <f>'Taxa Trimestral'!H95/100</f>
        <v>1.8340173338720955E-2</v>
      </c>
      <c r="Q94" s="53">
        <f>'Taxa Trimestral'!I95/100</f>
        <v>2.854749253535549E-2</v>
      </c>
      <c r="R94" s="53">
        <f>'Taxa Trimestral'!J95/100</f>
        <v>2.3956153180407114E-2</v>
      </c>
      <c r="S94" s="53">
        <f>'Taxa Trimestral'!K95/100</f>
        <v>1.9566837617876587E-2</v>
      </c>
      <c r="T94" s="53">
        <f>'Taxa Trimestral'!L95/100</f>
        <v>3.5236745764938959E-2</v>
      </c>
      <c r="U94" s="53">
        <f>'Taxa Trimestral'!M95/100</f>
        <v>3.5187232860082851E-2</v>
      </c>
      <c r="V94" s="53">
        <f>'Taxa Trimestral'!N95/100</f>
        <v>-1.894961146887808E-3</v>
      </c>
      <c r="W94" s="53">
        <f>'Taxa Trimestral'!O95/100</f>
        <v>2.0746786998266931E-2</v>
      </c>
      <c r="X94" s="53">
        <f>'Taxa Trimestral'!P95/100</f>
        <v>2.0714464801373733E-2</v>
      </c>
      <c r="Y94" s="53">
        <f>'Taxa Trimestral'!Q95/100</f>
        <v>1.9590262150059212E-2</v>
      </c>
      <c r="Z94" s="54">
        <f>'Taxa Trimestral'!R95/100</f>
        <v>2.0568030266327364E-2</v>
      </c>
    </row>
    <row r="95" spans="1:26" x14ac:dyDescent="0.3">
      <c r="A95" s="32" t="s">
        <v>28</v>
      </c>
      <c r="B95" s="50">
        <f>'Taxa Trimestral'!R96/100</f>
        <v>1.5545717568607786E-2</v>
      </c>
      <c r="C95" s="47">
        <f>'Taxa Trimestral'!S96/100</f>
        <v>1.757087458100659E-2</v>
      </c>
      <c r="D95" s="47">
        <f>'Taxa Trimestral'!T96/100</f>
        <v>-6.412596161299744E-3</v>
      </c>
      <c r="E95" s="47">
        <f>'Taxa Trimestral'!U96/100</f>
        <v>4.2190839898350818E-2</v>
      </c>
      <c r="F95" s="47">
        <f>'Taxa Trimestral'!V96/100</f>
        <v>0.11935158401011359</v>
      </c>
      <c r="G95" s="47">
        <f>'Taxa Trimestral'!W96/100</f>
        <v>4.6064072325142202E-2</v>
      </c>
      <c r="I95" s="32" t="s">
        <v>28</v>
      </c>
      <c r="J95" s="53">
        <f>'Taxa Trimestral'!B96/100</f>
        <v>4.8881881873352073E-2</v>
      </c>
      <c r="K95" s="53">
        <f>'Taxa Trimestral'!C96/100</f>
        <v>1.0723077862213382E-2</v>
      </c>
      <c r="L95" s="53">
        <f>'Taxa Trimestral'!D96/100</f>
        <v>-1.5925933969904604E-2</v>
      </c>
      <c r="M95" s="53">
        <f>'Taxa Trimestral'!E96/100</f>
        <v>6.4396111095953223E-2</v>
      </c>
      <c r="N95" s="53">
        <f>'Taxa Trimestral'!F96/100</f>
        <v>-2.6469014729589624E-2</v>
      </c>
      <c r="O95" s="53">
        <f>'Taxa Trimestral'!G96/100</f>
        <v>-5.8492868119782715E-3</v>
      </c>
      <c r="P95" s="53">
        <f>'Taxa Trimestral'!H96/100</f>
        <v>4.2139892444383875E-3</v>
      </c>
      <c r="Q95" s="53">
        <f>'Taxa Trimestral'!I96/100</f>
        <v>1.8216182967597305E-2</v>
      </c>
      <c r="R95" s="53">
        <f>'Taxa Trimestral'!J96/100</f>
        <v>2.7926793755270962E-2</v>
      </c>
      <c r="S95" s="53">
        <f>'Taxa Trimestral'!K96/100</f>
        <v>-1.4750514434392903E-3</v>
      </c>
      <c r="T95" s="53">
        <f>'Taxa Trimestral'!L96/100</f>
        <v>3.5441695951308194E-2</v>
      </c>
      <c r="U95" s="53">
        <f>'Taxa Trimestral'!M96/100</f>
        <v>3.8041524348809252E-2</v>
      </c>
      <c r="V95" s="53">
        <f>'Taxa Trimestral'!N96/100</f>
        <v>-4.3161467317729407E-3</v>
      </c>
      <c r="W95" s="53">
        <f>'Taxa Trimestral'!O96/100</f>
        <v>1.575571991522895E-2</v>
      </c>
      <c r="X95" s="53">
        <f>'Taxa Trimestral'!P96/100</f>
        <v>1.6112348439545121E-2</v>
      </c>
      <c r="Y95" s="53">
        <f>'Taxa Trimestral'!Q96/100</f>
        <v>1.1482356185722686E-2</v>
      </c>
      <c r="Z95" s="54">
        <f>'Taxa Trimestral'!R96/100</f>
        <v>1.5545717568607786E-2</v>
      </c>
    </row>
    <row r="96" spans="1:26" x14ac:dyDescent="0.3">
      <c r="A96" s="6" t="s">
        <v>27</v>
      </c>
      <c r="B96" s="50">
        <f>'Taxa Trimestral'!R97/100</f>
        <v>9.013222994807002E-3</v>
      </c>
      <c r="C96" s="47">
        <f>'Taxa Trimestral'!S97/100</f>
        <v>2.2669087196648396E-2</v>
      </c>
      <c r="D96" s="47">
        <f>'Taxa Trimestral'!T97/100</f>
        <v>-3.8925723168230508E-3</v>
      </c>
      <c r="E96" s="47">
        <f>'Taxa Trimestral'!U97/100</f>
        <v>2.9559780596390972E-2</v>
      </c>
      <c r="F96" s="47">
        <f>'Taxa Trimestral'!V97/100</f>
        <v>-2.1416186546545646E-2</v>
      </c>
      <c r="G96" s="47">
        <f>'Taxa Trimestral'!W97/100</f>
        <v>-2.6951478230776704E-2</v>
      </c>
      <c r="I96" s="6" t="s">
        <v>27</v>
      </c>
      <c r="J96" s="53">
        <f>'Taxa Trimestral'!B97/100</f>
        <v>4.9432275567933281E-3</v>
      </c>
      <c r="K96" s="53">
        <f>'Taxa Trimestral'!C97/100</f>
        <v>-9.7266625048978983E-2</v>
      </c>
      <c r="L96" s="53">
        <f>'Taxa Trimestral'!D97/100</f>
        <v>-1.1835460297076716E-2</v>
      </c>
      <c r="M96" s="53">
        <f>'Taxa Trimestral'!E97/100</f>
        <v>5.2801569605215093E-2</v>
      </c>
      <c r="N96" s="53">
        <f>'Taxa Trimestral'!F97/100</f>
        <v>-1.6107986033863986E-2</v>
      </c>
      <c r="O96" s="53">
        <f>'Taxa Trimestral'!G97/100</f>
        <v>-1.4810927047907541E-2</v>
      </c>
      <c r="P96" s="53">
        <f>'Taxa Trimestral'!H97/100</f>
        <v>1.2214634297205151E-3</v>
      </c>
      <c r="Q96" s="53">
        <f>'Taxa Trimestral'!I97/100</f>
        <v>1.6468094184233451E-2</v>
      </c>
      <c r="R96" s="53">
        <f>'Taxa Trimestral'!J97/100</f>
        <v>4.5766527346737584E-2</v>
      </c>
      <c r="S96" s="53">
        <f>'Taxa Trimestral'!K97/100</f>
        <v>1.2936651058696569E-2</v>
      </c>
      <c r="T96" s="53">
        <f>'Taxa Trimestral'!L97/100</f>
        <v>3.3096681546490814E-2</v>
      </c>
      <c r="U96" s="53">
        <f>'Taxa Trimestral'!M97/100</f>
        <v>3.19221406128809E-2</v>
      </c>
      <c r="V96" s="53">
        <f>'Taxa Trimestral'!N97/100</f>
        <v>-2.4763187352773164E-3</v>
      </c>
      <c r="W96" s="53">
        <f>'Taxa Trimestral'!O97/100</f>
        <v>1.612739032436461E-2</v>
      </c>
      <c r="X96" s="53">
        <f>'Taxa Trimestral'!P97/100</f>
        <v>8.250237825505824E-3</v>
      </c>
      <c r="Y96" s="53">
        <f>'Taxa Trimestral'!Q97/100</f>
        <v>1.384880755412965E-2</v>
      </c>
      <c r="Z96" s="54">
        <f>'Taxa Trimestral'!R97/100</f>
        <v>9.013222994807002E-3</v>
      </c>
    </row>
    <row r="97" spans="1:26" x14ac:dyDescent="0.3">
      <c r="A97" s="6" t="s">
        <v>26</v>
      </c>
      <c r="B97" s="50">
        <f>'Taxa Trimestral'!R98/100</f>
        <v>1.1725443674092118E-2</v>
      </c>
      <c r="C97" s="47">
        <f>'Taxa Trimestral'!S98/100</f>
        <v>2.4354805262127188E-2</v>
      </c>
      <c r="D97" s="47">
        <f>'Taxa Trimestral'!T98/100</f>
        <v>-4.7323441201454486E-3</v>
      </c>
      <c r="E97" s="47">
        <f>'Taxa Trimestral'!U98/100</f>
        <v>7.3911519141664384E-2</v>
      </c>
      <c r="F97" s="47">
        <f>'Taxa Trimestral'!V98/100</f>
        <v>5.6288971350477723E-3</v>
      </c>
      <c r="G97" s="47">
        <f>'Taxa Trimestral'!W98/100</f>
        <v>4.9750253481700701E-2</v>
      </c>
      <c r="I97" s="6" t="s">
        <v>26</v>
      </c>
      <c r="J97" s="53">
        <f>'Taxa Trimestral'!B98/100</f>
        <v>7.9360710612677021E-3</v>
      </c>
      <c r="K97" s="53">
        <f>'Taxa Trimestral'!C98/100</f>
        <v>-0.1725220663981839</v>
      </c>
      <c r="L97" s="53">
        <f>'Taxa Trimestral'!D98/100</f>
        <v>1.4451198840219392E-2</v>
      </c>
      <c r="M97" s="53">
        <f>'Taxa Trimestral'!E98/100</f>
        <v>3.0011425085796573E-2</v>
      </c>
      <c r="N97" s="53">
        <f>'Taxa Trimestral'!F98/100</f>
        <v>2.6858617585762357E-2</v>
      </c>
      <c r="O97" s="53">
        <f>'Taxa Trimestral'!G98/100</f>
        <v>-3.6966174626609227E-3</v>
      </c>
      <c r="P97" s="53">
        <f>'Taxa Trimestral'!H98/100</f>
        <v>1.3726424364388645E-2</v>
      </c>
      <c r="Q97" s="53">
        <f>'Taxa Trimestral'!I98/100</f>
        <v>9.4969685170891438E-3</v>
      </c>
      <c r="R97" s="53">
        <f>'Taxa Trimestral'!J98/100</f>
        <v>3.6539124992332139E-2</v>
      </c>
      <c r="S97" s="53">
        <f>'Taxa Trimestral'!K98/100</f>
        <v>-9.3181756895827084E-3</v>
      </c>
      <c r="T97" s="53">
        <f>'Taxa Trimestral'!L98/100</f>
        <v>3.121149189949235E-2</v>
      </c>
      <c r="U97" s="53">
        <f>'Taxa Trimestral'!M98/100</f>
        <v>2.5689129432070024E-2</v>
      </c>
      <c r="V97" s="53">
        <f>'Taxa Trimestral'!N98/100</f>
        <v>-5.5822435912165069E-3</v>
      </c>
      <c r="W97" s="53">
        <f>'Taxa Trimestral'!O98/100</f>
        <v>1.2937747793930976E-2</v>
      </c>
      <c r="X97" s="53">
        <f>'Taxa Trimestral'!P98/100</f>
        <v>8.7731969380402397E-3</v>
      </c>
      <c r="Y97" s="53">
        <f>'Taxa Trimestral'!Q98/100</f>
        <v>3.0421413637830241E-2</v>
      </c>
      <c r="Z97" s="54">
        <f>'Taxa Trimestral'!R98/100</f>
        <v>1.1725443674092118E-2</v>
      </c>
    </row>
    <row r="98" spans="1:26" x14ac:dyDescent="0.3">
      <c r="A98" s="6" t="s">
        <v>25</v>
      </c>
      <c r="B98" s="50">
        <f>'Taxa Trimestral'!R99/100</f>
        <v>1.1095541367038608E-2</v>
      </c>
      <c r="C98" s="47">
        <f>'Taxa Trimestral'!S99/100</f>
        <v>2.6026708427545397E-2</v>
      </c>
      <c r="D98" s="47">
        <f>'Taxa Trimestral'!T99/100</f>
        <v>-1.1705976778385696E-2</v>
      </c>
      <c r="E98" s="47">
        <f>'Taxa Trimestral'!U99/100</f>
        <v>4.86384001915805E-2</v>
      </c>
      <c r="F98" s="47">
        <f>'Taxa Trimestral'!V99/100</f>
        <v>-3.515460676694393E-2</v>
      </c>
      <c r="G98" s="47">
        <f>'Taxa Trimestral'!W99/100</f>
        <v>2.394208212006288E-2</v>
      </c>
      <c r="I98" s="6" t="s">
        <v>25</v>
      </c>
      <c r="J98" s="53">
        <f>'Taxa Trimestral'!B99/100</f>
        <v>9.4392380490397887E-3</v>
      </c>
      <c r="K98" s="53">
        <f>'Taxa Trimestral'!C99/100</f>
        <v>-5.6842602785172947E-2</v>
      </c>
      <c r="L98" s="53">
        <f>'Taxa Trimestral'!D99/100</f>
        <v>-1.9284812995090661E-2</v>
      </c>
      <c r="M98" s="53">
        <f>'Taxa Trimestral'!E99/100</f>
        <v>2.644919907072607E-2</v>
      </c>
      <c r="N98" s="53">
        <f>'Taxa Trimestral'!F99/100</f>
        <v>4.8133929574420309E-2</v>
      </c>
      <c r="O98" s="53">
        <f>'Taxa Trimestral'!G99/100</f>
        <v>-7.1337988025814703E-3</v>
      </c>
      <c r="P98" s="53">
        <f>'Taxa Trimestral'!H99/100</f>
        <v>2.1934681876566886E-2</v>
      </c>
      <c r="Q98" s="53">
        <f>'Taxa Trimestral'!I99/100</f>
        <v>-1.0215186501617013E-2</v>
      </c>
      <c r="R98" s="53">
        <f>'Taxa Trimestral'!J99/100</f>
        <v>4.6362082206604871E-2</v>
      </c>
      <c r="S98" s="53">
        <f>'Taxa Trimestral'!K99/100</f>
        <v>1.2321044091948119E-2</v>
      </c>
      <c r="T98" s="53">
        <f>'Taxa Trimestral'!L99/100</f>
        <v>2.2065692432628792E-2</v>
      </c>
      <c r="U98" s="53">
        <f>'Taxa Trimestral'!M99/100</f>
        <v>1.7857347772860077E-2</v>
      </c>
      <c r="V98" s="53">
        <f>'Taxa Trimestral'!N99/100</f>
        <v>-9.193300891595424E-3</v>
      </c>
      <c r="W98" s="53">
        <f>'Taxa Trimestral'!O99/100</f>
        <v>1.1885299465144605E-2</v>
      </c>
      <c r="X98" s="53">
        <f>'Taxa Trimestral'!P99/100</f>
        <v>7.8949185589272108E-3</v>
      </c>
      <c r="Y98" s="53">
        <f>'Taxa Trimestral'!Q99/100</f>
        <v>3.0444357113191156E-2</v>
      </c>
      <c r="Z98" s="54">
        <f>'Taxa Trimestral'!R99/100</f>
        <v>1.1095541367038608E-2</v>
      </c>
    </row>
    <row r="99" spans="1:26" x14ac:dyDescent="0.3">
      <c r="A99" s="32" t="s">
        <v>24</v>
      </c>
      <c r="B99" s="50">
        <f>'Taxa Trimestral'!R100/100</f>
        <v>1.6938812166320538E-2</v>
      </c>
      <c r="C99" s="47">
        <f>'Taxa Trimestral'!S100/100</f>
        <v>3.0452962894725433E-2</v>
      </c>
      <c r="D99" s="47">
        <f>'Taxa Trimestral'!T100/100</f>
        <v>8.8353059776391518E-4</v>
      </c>
      <c r="E99" s="47">
        <f>'Taxa Trimestral'!U100/100</f>
        <v>9.8258564607796028E-3</v>
      </c>
      <c r="F99" s="47">
        <f>'Taxa Trimestral'!V100/100</f>
        <v>-4.9420742871862489E-2</v>
      </c>
      <c r="G99" s="47">
        <f>'Taxa Trimestral'!W100/100</f>
        <v>7.189268706029317E-3</v>
      </c>
      <c r="I99" s="32" t="s">
        <v>24</v>
      </c>
      <c r="J99" s="53">
        <f>'Taxa Trimestral'!B100/100</f>
        <v>-1.0977395289912151E-2</v>
      </c>
      <c r="K99" s="53">
        <f>'Taxa Trimestral'!C100/100</f>
        <v>-4.1899749920171543E-2</v>
      </c>
      <c r="L99" s="53">
        <f>'Taxa Trimestral'!D100/100</f>
        <v>6.782067217891985E-4</v>
      </c>
      <c r="M99" s="53">
        <f>'Taxa Trimestral'!E100/100</f>
        <v>-5.3221894027882799E-3</v>
      </c>
      <c r="N99" s="53">
        <f>'Taxa Trimestral'!F100/100</f>
        <v>1.6617123010265633E-2</v>
      </c>
      <c r="O99" s="53">
        <f>'Taxa Trimestral'!G100/100</f>
        <v>-1.4627255082433344E-3</v>
      </c>
      <c r="P99" s="53">
        <f>'Taxa Trimestral'!H100/100</f>
        <v>2.7296772788060641E-2</v>
      </c>
      <c r="Q99" s="53">
        <f>'Taxa Trimestral'!I100/100</f>
        <v>-1.1785492977911427E-2</v>
      </c>
      <c r="R99" s="53">
        <f>'Taxa Trimestral'!J100/100</f>
        <v>4.9369095161072796E-2</v>
      </c>
      <c r="S99" s="53">
        <f>'Taxa Trimestral'!K100/100</f>
        <v>2.6691161614458725E-2</v>
      </c>
      <c r="T99" s="53">
        <f>'Taxa Trimestral'!L100/100</f>
        <v>1.1396000661464845E-2</v>
      </c>
      <c r="U99" s="53">
        <f>'Taxa Trimestral'!M100/100</f>
        <v>3.510596594843407E-2</v>
      </c>
      <c r="V99" s="53">
        <f>'Taxa Trimestral'!N100/100</f>
        <v>3.4543782235219034E-4</v>
      </c>
      <c r="W99" s="53">
        <f>'Taxa Trimestral'!O100/100</f>
        <v>1.9498620618685569E-2</v>
      </c>
      <c r="X99" s="53">
        <f>'Taxa Trimestral'!P100/100</f>
        <v>1.4245309190232591E-2</v>
      </c>
      <c r="Y99" s="53">
        <f>'Taxa Trimestral'!Q100/100</f>
        <v>3.2211974518382869E-2</v>
      </c>
      <c r="Z99" s="54">
        <f>'Taxa Trimestral'!R100/100</f>
        <v>1.6938812166320538E-2</v>
      </c>
    </row>
    <row r="100" spans="1:26" x14ac:dyDescent="0.3">
      <c r="A100" s="6" t="s">
        <v>23</v>
      </c>
      <c r="B100" s="50">
        <f>'Taxa Trimestral'!R101/100</f>
        <v>4.1397513983518763E-3</v>
      </c>
      <c r="C100" s="47">
        <f>'Taxa Trimestral'!S101/100</f>
        <v>3.8272943189967545E-3</v>
      </c>
      <c r="D100" s="47">
        <f>'Taxa Trimestral'!T101/100</f>
        <v>-1.2009441854894387E-3</v>
      </c>
      <c r="E100" s="47">
        <f>'Taxa Trimestral'!U101/100</f>
        <v>7.0064663594721965E-2</v>
      </c>
      <c r="F100" s="47">
        <f>'Taxa Trimestral'!V101/100</f>
        <v>-2.7435416874651897E-2</v>
      </c>
      <c r="G100" s="47">
        <f>'Taxa Trimestral'!W101/100</f>
        <v>5.7616538761961156E-2</v>
      </c>
      <c r="I100" s="6" t="s">
        <v>23</v>
      </c>
      <c r="J100" s="53">
        <f>'Taxa Trimestral'!B101/100</f>
        <v>7.1283332086126361E-2</v>
      </c>
      <c r="K100" s="53">
        <f>'Taxa Trimestral'!C101/100</f>
        <v>3.1741804886129765E-2</v>
      </c>
      <c r="L100" s="53">
        <f>'Taxa Trimestral'!D101/100</f>
        <v>-2.2066384855625176E-2</v>
      </c>
      <c r="M100" s="53">
        <f>'Taxa Trimestral'!E101/100</f>
        <v>-4.2948804302495924E-2</v>
      </c>
      <c r="N100" s="53">
        <f>'Taxa Trimestral'!F101/100</f>
        <v>1.0648420298500438E-2</v>
      </c>
      <c r="O100" s="53">
        <f>'Taxa Trimestral'!G101/100</f>
        <v>-1.2161537563916358E-2</v>
      </c>
      <c r="P100" s="53">
        <f>'Taxa Trimestral'!H101/100</f>
        <v>2.460633480556873E-2</v>
      </c>
      <c r="Q100" s="53">
        <f>'Taxa Trimestral'!I101/100</f>
        <v>-3.6569262537021974E-2</v>
      </c>
      <c r="R100" s="53">
        <f>'Taxa Trimestral'!J101/100</f>
        <v>3.4528394327843825E-2</v>
      </c>
      <c r="S100" s="53">
        <f>'Taxa Trimestral'!K101/100</f>
        <v>3.7539252760816488E-3</v>
      </c>
      <c r="T100" s="53">
        <f>'Taxa Trimestral'!L101/100</f>
        <v>1.5227719515353622E-2</v>
      </c>
      <c r="U100" s="53">
        <f>'Taxa Trimestral'!M101/100</f>
        <v>-9.4100774363977679E-3</v>
      </c>
      <c r="V100" s="53">
        <f>'Taxa Trimestral'!N101/100</f>
        <v>-2.9452713935954611E-3</v>
      </c>
      <c r="W100" s="53">
        <f>'Taxa Trimestral'!O101/100</f>
        <v>3.1799100553153714E-3</v>
      </c>
      <c r="X100" s="53">
        <f>'Taxa Trimestral'!P101/100</f>
        <v>3.4208527009853551E-3</v>
      </c>
      <c r="Y100" s="53">
        <f>'Taxa Trimestral'!Q101/100</f>
        <v>8.0612165172309069E-3</v>
      </c>
      <c r="Z100" s="54">
        <f>'Taxa Trimestral'!R101/100</f>
        <v>4.1397513983518763E-3</v>
      </c>
    </row>
    <row r="101" spans="1:26" x14ac:dyDescent="0.3">
      <c r="A101" s="6" t="s">
        <v>22</v>
      </c>
      <c r="B101" s="50">
        <f>'Taxa Trimestral'!R102/100</f>
        <v>-0.10137705161333056</v>
      </c>
      <c r="C101" s="47">
        <f>'Taxa Trimestral'!S102/100</f>
        <v>-0.11183585070071722</v>
      </c>
      <c r="D101" s="47">
        <f>'Taxa Trimestral'!T102/100</f>
        <v>-7.8669935555579107E-2</v>
      </c>
      <c r="E101" s="47">
        <f>'Taxa Trimestral'!U102/100</f>
        <v>-0.14532798357539811</v>
      </c>
      <c r="F101" s="47">
        <f>'Taxa Trimestral'!V102/100</f>
        <v>2.8143725387026475E-3</v>
      </c>
      <c r="G101" s="47">
        <f>'Taxa Trimestral'!W102/100</f>
        <v>-0.14219372618416481</v>
      </c>
      <c r="I101" s="6" t="s">
        <v>22</v>
      </c>
      <c r="J101" s="53">
        <f>'Taxa Trimestral'!B102/100</f>
        <v>5.4792152774560066E-2</v>
      </c>
      <c r="K101" s="53">
        <f>'Taxa Trimestral'!C102/100</f>
        <v>6.260938520163295E-2</v>
      </c>
      <c r="L101" s="53">
        <f>'Taxa Trimestral'!D102/100</f>
        <v>-0.21421788970607492</v>
      </c>
      <c r="M101" s="53">
        <f>'Taxa Trimestral'!E102/100</f>
        <v>-6.3436475634264244E-3</v>
      </c>
      <c r="N101" s="53">
        <f>'Taxa Trimestral'!F102/100</f>
        <v>-9.4593901126549973E-2</v>
      </c>
      <c r="O101" s="53">
        <f>'Taxa Trimestral'!G102/100</f>
        <v>-0.13152548725440816</v>
      </c>
      <c r="P101" s="53">
        <f>'Taxa Trimestral'!H102/100</f>
        <v>-0.12599363673714936</v>
      </c>
      <c r="Q101" s="53">
        <f>'Taxa Trimestral'!I102/100</f>
        <v>-0.23297380840889448</v>
      </c>
      <c r="R101" s="53">
        <f>'Taxa Trimestral'!J102/100</f>
        <v>-1.4516275332359219E-2</v>
      </c>
      <c r="S101" s="53">
        <f>'Taxa Trimestral'!K102/100</f>
        <v>5.0799369835973884E-2</v>
      </c>
      <c r="T101" s="53">
        <f>'Taxa Trimestral'!L102/100</f>
        <v>8.5099677309459221E-3</v>
      </c>
      <c r="U101" s="53">
        <f>'Taxa Trimestral'!M102/100</f>
        <v>-0.18420506720251772</v>
      </c>
      <c r="V101" s="53">
        <f>'Taxa Trimestral'!N102/100</f>
        <v>-8.9691285151179509E-2</v>
      </c>
      <c r="W101" s="53">
        <f>'Taxa Trimestral'!O102/100</f>
        <v>-9.7533876773784764E-2</v>
      </c>
      <c r="X101" s="53">
        <f>'Taxa Trimestral'!P102/100</f>
        <v>-9.6729731939457539E-2</v>
      </c>
      <c r="Y101" s="53">
        <f>'Taxa Trimestral'!Q102/100</f>
        <v>-0.13093258501995242</v>
      </c>
      <c r="Z101" s="54">
        <f>'Taxa Trimestral'!R102/100</f>
        <v>-0.10137705161333056</v>
      </c>
    </row>
    <row r="102" spans="1:26" x14ac:dyDescent="0.3">
      <c r="A102" s="6" t="s">
        <v>21</v>
      </c>
      <c r="B102" s="50">
        <f>'Taxa Trimestral'!R103/100</f>
        <v>-3.0356861052372119E-2</v>
      </c>
      <c r="C102" s="47">
        <f>'Taxa Trimestral'!S103/100</f>
        <v>-5.1426288409239691E-2</v>
      </c>
      <c r="D102" s="47">
        <f>'Taxa Trimestral'!T103/100</f>
        <v>-4.4276659147212009E-2</v>
      </c>
      <c r="E102" s="47">
        <f>'Taxa Trimestral'!U103/100</f>
        <v>-8.8195978996400304E-2</v>
      </c>
      <c r="F102" s="47">
        <f>'Taxa Trimestral'!V103/100</f>
        <v>-1.5565343508317619E-2</v>
      </c>
      <c r="G102" s="47">
        <f>'Taxa Trimestral'!W103/100</f>
        <v>-0.2463888004071666</v>
      </c>
      <c r="I102" s="6" t="s">
        <v>21</v>
      </c>
      <c r="J102" s="53">
        <f>'Taxa Trimestral'!B103/100</f>
        <v>1.7099733231323855E-2</v>
      </c>
      <c r="K102" s="53">
        <f>'Taxa Trimestral'!C103/100</f>
        <v>1.2522458394404135E-2</v>
      </c>
      <c r="L102" s="53">
        <f>'Taxa Trimestral'!D103/100</f>
        <v>-4.9996112920037694E-3</v>
      </c>
      <c r="M102" s="53">
        <f>'Taxa Trimestral'!E103/100</f>
        <v>3.901521034721056E-2</v>
      </c>
      <c r="N102" s="53">
        <f>'Taxa Trimestral'!F103/100</f>
        <v>-1.9297215286589453E-2</v>
      </c>
      <c r="O102" s="53">
        <f>'Taxa Trimestral'!G103/100</f>
        <v>4.5442245925175762E-4</v>
      </c>
      <c r="P102" s="53">
        <f>'Taxa Trimestral'!H103/100</f>
        <v>5.9199503549935972E-3</v>
      </c>
      <c r="Q102" s="53">
        <f>'Taxa Trimestral'!I103/100</f>
        <v>-0.15294467152733482</v>
      </c>
      <c r="R102" s="53">
        <f>'Taxa Trimestral'!J103/100</f>
        <v>7.9676037976936787E-3</v>
      </c>
      <c r="S102" s="53">
        <f>'Taxa Trimestral'!K103/100</f>
        <v>4.9009227151843193E-2</v>
      </c>
      <c r="T102" s="53">
        <f>'Taxa Trimestral'!L103/100</f>
        <v>1.7539595360082982E-2</v>
      </c>
      <c r="U102" s="53">
        <f>'Taxa Trimestral'!M103/100</f>
        <v>-0.10979979143742169</v>
      </c>
      <c r="V102" s="53">
        <f>'Taxa Trimestral'!N103/100</f>
        <v>-5.4921843666018821E-2</v>
      </c>
      <c r="W102" s="53">
        <f>'Taxa Trimestral'!O103/100</f>
        <v>-4.0836655805149835E-2</v>
      </c>
      <c r="X102" s="53">
        <f>'Taxa Trimestral'!P103/100</f>
        <v>-2.8659795956180179E-2</v>
      </c>
      <c r="Y102" s="53">
        <f>'Taxa Trimestral'!Q103/100</f>
        <v>-4.0571379168098165E-2</v>
      </c>
      <c r="Z102" s="54">
        <f>'Taxa Trimestral'!R103/100</f>
        <v>-3.0356861052372119E-2</v>
      </c>
    </row>
    <row r="103" spans="1:26" x14ac:dyDescent="0.3">
      <c r="A103" s="32" t="s">
        <v>20</v>
      </c>
      <c r="B103" s="50">
        <f>'Taxa Trimestral'!R104/100</f>
        <v>-3.3389684730372737E-3</v>
      </c>
      <c r="C103" s="47">
        <f>'Taxa Trimestral'!S104/100</f>
        <v>-2.4272650583870625E-2</v>
      </c>
      <c r="D103" s="47">
        <f>'Taxa Trimestral'!T104/100</f>
        <v>-2.2146591798822168E-2</v>
      </c>
      <c r="E103" s="47">
        <f>'Taxa Trimestral'!U104/100</f>
        <v>0.10426518518922222</v>
      </c>
      <c r="F103" s="47">
        <f>'Taxa Trimestral'!V104/100</f>
        <v>-5.2028678456917277E-2</v>
      </c>
      <c r="G103" s="47">
        <f>'Taxa Trimestral'!W104/100</f>
        <v>-2.5168771444980309E-2</v>
      </c>
      <c r="I103" s="32" t="s">
        <v>20</v>
      </c>
      <c r="J103" s="53">
        <f>'Taxa Trimestral'!B104/100</f>
        <v>1.5158432119903864E-3</v>
      </c>
      <c r="K103" s="53">
        <f>'Taxa Trimestral'!C104/100</f>
        <v>-6.1052837217174805E-2</v>
      </c>
      <c r="L103" s="53">
        <f>'Taxa Trimestral'!D104/100</f>
        <v>5.4352863251758254E-2</v>
      </c>
      <c r="M103" s="53">
        <f>'Taxa Trimestral'!E104/100</f>
        <v>-2.7672896114612322E-2</v>
      </c>
      <c r="N103" s="53">
        <f>'Taxa Trimestral'!F104/100</f>
        <v>1.9969933937361573E-2</v>
      </c>
      <c r="O103" s="53">
        <f>'Taxa Trimestral'!G104/100</f>
        <v>2.2242839076557663E-2</v>
      </c>
      <c r="P103" s="53">
        <f>'Taxa Trimestral'!H104/100</f>
        <v>3.351046689389392E-2</v>
      </c>
      <c r="Q103" s="53">
        <f>'Taxa Trimestral'!I104/100</f>
        <v>-8.4030761461246536E-2</v>
      </c>
      <c r="R103" s="53">
        <f>'Taxa Trimestral'!J104/100</f>
        <v>5.2444379071370451E-2</v>
      </c>
      <c r="S103" s="53">
        <f>'Taxa Trimestral'!K104/100</f>
        <v>2.6922228163495321E-2</v>
      </c>
      <c r="T103" s="53">
        <f>'Taxa Trimestral'!L104/100</f>
        <v>2.8276703672799552E-2</v>
      </c>
      <c r="U103" s="53">
        <f>'Taxa Trimestral'!M104/100</f>
        <v>-6.6153527301277437E-2</v>
      </c>
      <c r="V103" s="53">
        <f>'Taxa Trimestral'!N104/100</f>
        <v>-3.2933200409414831E-2</v>
      </c>
      <c r="W103" s="53">
        <f>'Taxa Trimestral'!O104/100</f>
        <v>-1.4414168604334532E-2</v>
      </c>
      <c r="X103" s="53">
        <f>'Taxa Trimestral'!P104/100</f>
        <v>-5.0872069771458195E-3</v>
      </c>
      <c r="Y103" s="53">
        <f>'Taxa Trimestral'!Q104/100</f>
        <v>7.9612736541250229E-3</v>
      </c>
      <c r="Z103" s="54">
        <f>'Taxa Trimestral'!R104/100</f>
        <v>-3.3389684730372737E-3</v>
      </c>
    </row>
    <row r="104" spans="1:26" x14ac:dyDescent="0.3">
      <c r="A104" s="6" t="s">
        <v>19</v>
      </c>
      <c r="B104" s="50">
        <f>'Taxa Trimestral'!R105/100</f>
        <v>1.7497828455040443E-2</v>
      </c>
      <c r="C104" s="47">
        <f>'Taxa Trimestral'!S105/100</f>
        <v>-1.4909462492910031E-2</v>
      </c>
      <c r="D104" s="47">
        <f>'Taxa Trimestral'!T105/100</f>
        <v>-2.0909541685240285E-2</v>
      </c>
      <c r="E104" s="47">
        <f>'Taxa Trimestral'!U105/100</f>
        <v>0.1168308953632371</v>
      </c>
      <c r="F104" s="47">
        <f>'Taxa Trimestral'!V105/100</f>
        <v>-3.8467545861604613E-3</v>
      </c>
      <c r="G104" s="47">
        <f>'Taxa Trimestral'!W105/100</f>
        <v>8.5409536859077484E-2</v>
      </c>
      <c r="I104" s="6" t="s">
        <v>19</v>
      </c>
      <c r="J104" s="53">
        <f>'Taxa Trimestral'!B105/100</f>
        <v>3.9674736902996832E-2</v>
      </c>
      <c r="K104" s="53">
        <f>'Taxa Trimestral'!C105/100</f>
        <v>-1.3715214438948076E-2</v>
      </c>
      <c r="L104" s="53">
        <f>'Taxa Trimestral'!D105/100</f>
        <v>7.7328703661909026E-2</v>
      </c>
      <c r="M104" s="53">
        <f>'Taxa Trimestral'!E105/100</f>
        <v>3.1579974741232419E-2</v>
      </c>
      <c r="N104" s="53">
        <f>'Taxa Trimestral'!F105/100</f>
        <v>9.5271338943111447E-2</v>
      </c>
      <c r="O104" s="53">
        <f>'Taxa Trimestral'!G105/100</f>
        <v>6.2226042197570886E-2</v>
      </c>
      <c r="P104" s="53">
        <f>'Taxa Trimestral'!H105/100</f>
        <v>2.7289117038491684E-2</v>
      </c>
      <c r="Q104" s="53">
        <f>'Taxa Trimestral'!I105/100</f>
        <v>-3.8374605266203732E-2</v>
      </c>
      <c r="R104" s="53">
        <f>'Taxa Trimestral'!J105/100</f>
        <v>6.9831188364348096E-2</v>
      </c>
      <c r="S104" s="53">
        <f>'Taxa Trimestral'!K105/100</f>
        <v>2.9167029301781833E-2</v>
      </c>
      <c r="T104" s="53">
        <f>'Taxa Trimestral'!L105/100</f>
        <v>1.9948281966421844E-2</v>
      </c>
      <c r="U104" s="53">
        <f>'Taxa Trimestral'!M105/100</f>
        <v>-3.3711242249288231E-2</v>
      </c>
      <c r="V104" s="53">
        <f>'Taxa Trimestral'!N105/100</f>
        <v>-3.6120126441165246E-2</v>
      </c>
      <c r="W104" s="53">
        <f>'Taxa Trimestral'!O105/100</f>
        <v>-5.0928067733222449E-3</v>
      </c>
      <c r="X104" s="53">
        <f>'Taxa Trimestral'!P105/100</f>
        <v>1.586983393295438E-2</v>
      </c>
      <c r="Y104" s="53">
        <f>'Taxa Trimestral'!Q105/100</f>
        <v>2.7807901600347851E-2</v>
      </c>
      <c r="Z104" s="54">
        <f>'Taxa Trimestral'!R105/100</f>
        <v>1.7497828455040443E-2</v>
      </c>
    </row>
    <row r="105" spans="1:26" x14ac:dyDescent="0.3">
      <c r="A105" s="6" t="s">
        <v>18</v>
      </c>
      <c r="B105" s="50">
        <f>'Taxa Trimestral'!R106/100</f>
        <v>0.12396546747624647</v>
      </c>
      <c r="C105" s="47">
        <f>'Taxa Trimestral'!S106/100</f>
        <v>9.6649582370588197E-2</v>
      </c>
      <c r="D105" s="47">
        <f>'Taxa Trimestral'!T106/100</f>
        <v>8.1350790004777837E-2</v>
      </c>
      <c r="E105" s="47">
        <f>'Taxa Trimestral'!U106/100</f>
        <v>0.26651543350199169</v>
      </c>
      <c r="F105" s="47">
        <f>'Taxa Trimestral'!V106/100</f>
        <v>0.1242972298009233</v>
      </c>
      <c r="G105" s="47">
        <f>'Taxa Trimestral'!W106/100</f>
        <v>0.22374541644521329</v>
      </c>
      <c r="I105" s="6" t="s">
        <v>18</v>
      </c>
      <c r="J105" s="53">
        <f>'Taxa Trimestral'!B106/100</f>
        <v>-1.8773358372582205E-2</v>
      </c>
      <c r="K105" s="53">
        <f>'Taxa Trimestral'!C106/100</f>
        <v>7.3247549900866682E-2</v>
      </c>
      <c r="L105" s="53">
        <f>'Taxa Trimestral'!D106/100</f>
        <v>0.27010492087662419</v>
      </c>
      <c r="M105" s="53">
        <f>'Taxa Trimestral'!E106/100</f>
        <v>2.6468356692531447E-2</v>
      </c>
      <c r="N105" s="53">
        <f>'Taxa Trimestral'!F106/100</f>
        <v>0.19120355681825019</v>
      </c>
      <c r="O105" s="53">
        <f>'Taxa Trimestral'!G106/100</f>
        <v>0.18739964612242629</v>
      </c>
      <c r="P105" s="53">
        <f>'Taxa Trimestral'!H106/100</f>
        <v>0.17519015123897308</v>
      </c>
      <c r="Q105" s="53">
        <f>'Taxa Trimestral'!I106/100</f>
        <v>0.20238431692382686</v>
      </c>
      <c r="R105" s="53">
        <f>'Taxa Trimestral'!J106/100</f>
        <v>0.17524303690944087</v>
      </c>
      <c r="S105" s="53">
        <f>'Taxa Trimestral'!K106/100</f>
        <v>-2.0621948180554739E-2</v>
      </c>
      <c r="T105" s="53">
        <f>'Taxa Trimestral'!L106/100</f>
        <v>2.0740766772528563E-2</v>
      </c>
      <c r="U105" s="53">
        <f>'Taxa Trimestral'!M106/100</f>
        <v>0.18718148230491807</v>
      </c>
      <c r="V105" s="53">
        <f>'Taxa Trimestral'!N106/100</f>
        <v>6.6430775889336546E-2</v>
      </c>
      <c r="W105" s="53">
        <f>'Taxa Trimestral'!O106/100</f>
        <v>0.10797593194974485</v>
      </c>
      <c r="X105" s="53">
        <f>'Taxa Trimestral'!P106/100</f>
        <v>0.11785812547629293</v>
      </c>
      <c r="Y105" s="53">
        <f>'Taxa Trimestral'!Q106/100</f>
        <v>0.16330243139748071</v>
      </c>
      <c r="Z105" s="54">
        <f>'Taxa Trimestral'!R106/100</f>
        <v>0.12396546747624647</v>
      </c>
    </row>
    <row r="106" spans="1:26" x14ac:dyDescent="0.3">
      <c r="A106" s="6" t="s">
        <v>17</v>
      </c>
      <c r="B106" s="50">
        <f>'Taxa Trimestral'!R107/100</f>
        <v>4.2129572952149141E-2</v>
      </c>
      <c r="C106" s="47">
        <f>'Taxa Trimestral'!S107/100</f>
        <v>3.8035638238301805E-2</v>
      </c>
      <c r="D106" s="47">
        <f>'Taxa Trimestral'!T107/100</f>
        <v>6.0832996834756292E-2</v>
      </c>
      <c r="E106" s="47">
        <f>'Taxa Trimestral'!U107/100</f>
        <v>0.14796202037026007</v>
      </c>
      <c r="F106" s="47">
        <f>'Taxa Trimestral'!V107/100</f>
        <v>2.471387924821844E-2</v>
      </c>
      <c r="G106" s="47">
        <f>'Taxa Trimestral'!W107/100</f>
        <v>0.2298824641024908</v>
      </c>
      <c r="I106" s="6" t="s">
        <v>17</v>
      </c>
      <c r="J106" s="53">
        <f>'Taxa Trimestral'!B107/100</f>
        <v>-6.8162452417041441E-2</v>
      </c>
      <c r="K106" s="53">
        <f>'Taxa Trimestral'!C107/100</f>
        <v>3.5321462582654339E-2</v>
      </c>
      <c r="L106" s="53">
        <f>'Taxa Trimestral'!D107/100</f>
        <v>-1.9248834481902843E-2</v>
      </c>
      <c r="M106" s="53">
        <f>'Taxa Trimestral'!E107/100</f>
        <v>-1.998809146022329E-2</v>
      </c>
      <c r="N106" s="53">
        <f>'Taxa Trimestral'!F107/100</f>
        <v>0.1304502362994695</v>
      </c>
      <c r="O106" s="53">
        <f>'Taxa Trimestral'!G107/100</f>
        <v>1.4246218061596094E-2</v>
      </c>
      <c r="P106" s="53">
        <f>'Taxa Trimestral'!H107/100</f>
        <v>1.5706576262426442E-2</v>
      </c>
      <c r="Q106" s="53">
        <f>'Taxa Trimestral'!I107/100</f>
        <v>8.2279443430597343E-2</v>
      </c>
      <c r="R106" s="53">
        <f>'Taxa Trimestral'!J107/100</f>
        <v>0.16604026969867136</v>
      </c>
      <c r="S106" s="53">
        <f>'Taxa Trimestral'!K107/100</f>
        <v>-3.2001083055184454E-2</v>
      </c>
      <c r="T106" s="53">
        <f>'Taxa Trimestral'!L107/100</f>
        <v>1.6072137850687396E-2</v>
      </c>
      <c r="U106" s="53">
        <f>'Taxa Trimestral'!M107/100</f>
        <v>0.1430253607443972</v>
      </c>
      <c r="V106" s="53">
        <f>'Taxa Trimestral'!N107/100</f>
        <v>4.4379859762847085E-2</v>
      </c>
      <c r="W106" s="53">
        <f>'Taxa Trimestral'!O107/100</f>
        <v>5.7673649873936084E-2</v>
      </c>
      <c r="X106" s="53">
        <f>'Taxa Trimestral'!P107/100</f>
        <v>3.9277672679599585E-2</v>
      </c>
      <c r="Y106" s="53">
        <f>'Taxa Trimestral'!Q107/100</f>
        <v>6.0680275186689059E-2</v>
      </c>
      <c r="Z106" s="54">
        <f>'Taxa Trimestral'!R107/100</f>
        <v>4.2129572952149141E-2</v>
      </c>
    </row>
    <row r="107" spans="1:26" x14ac:dyDescent="0.3">
      <c r="A107" s="32" t="s">
        <v>16</v>
      </c>
      <c r="B107" s="50">
        <f>'Taxa Trimestral'!R108/100</f>
        <v>1.4585946335691879E-2</v>
      </c>
      <c r="C107" s="47">
        <f>'Taxa Trimestral'!S108/100</f>
        <v>7.2158307912904007E-3</v>
      </c>
      <c r="D107" s="47">
        <f>'Taxa Trimestral'!T108/100</f>
        <v>4.6942038488468008E-2</v>
      </c>
      <c r="E107" s="47">
        <f>'Taxa Trimestral'!U108/100</f>
        <v>1.7129085819383327E-2</v>
      </c>
      <c r="F107" s="47">
        <f>'Taxa Trimestral'!V108/100</f>
        <v>2.4185286932840944E-2</v>
      </c>
      <c r="G107" s="47">
        <f>'Taxa Trimestral'!W108/100</f>
        <v>4.0489718646931072E-2</v>
      </c>
      <c r="I107" s="32" t="s">
        <v>16</v>
      </c>
      <c r="J107" s="53">
        <f>'Taxa Trimestral'!B108/100</f>
        <v>5.5907908924479832E-2</v>
      </c>
      <c r="K107" s="53">
        <f>'Taxa Trimestral'!C108/100</f>
        <v>4.8463099585223768E-2</v>
      </c>
      <c r="L107" s="53">
        <f>'Taxa Trimestral'!D108/100</f>
        <v>-0.11336366223123238</v>
      </c>
      <c r="M107" s="53">
        <f>'Taxa Trimestral'!E108/100</f>
        <v>2.4641637271087591E-2</v>
      </c>
      <c r="N107" s="53">
        <f>'Taxa Trimestral'!F108/100</f>
        <v>9.4212129367421404E-2</v>
      </c>
      <c r="O107" s="53">
        <f>'Taxa Trimestral'!G108/100</f>
        <v>-3.7857823072890984E-2</v>
      </c>
      <c r="P107" s="53">
        <f>'Taxa Trimestral'!H108/100</f>
        <v>-1.3606197862407909E-2</v>
      </c>
      <c r="Q107" s="53">
        <f>'Taxa Trimestral'!I108/100</f>
        <v>3.9555654984342326E-2</v>
      </c>
      <c r="R107" s="53">
        <f>'Taxa Trimestral'!J108/100</f>
        <v>0.14622486129378043</v>
      </c>
      <c r="S107" s="53">
        <f>'Taxa Trimestral'!K108/100</f>
        <v>-3.457351726685487E-3</v>
      </c>
      <c r="T107" s="53">
        <f>'Taxa Trimestral'!L108/100</f>
        <v>1.7392400872340064E-2</v>
      </c>
      <c r="U107" s="53">
        <f>'Taxa Trimestral'!M108/100</f>
        <v>8.2695573571254233E-2</v>
      </c>
      <c r="V107" s="53">
        <f>'Taxa Trimestral'!N108/100</f>
        <v>3.4894663531531922E-2</v>
      </c>
      <c r="W107" s="53">
        <f>'Taxa Trimestral'!O108/100</f>
        <v>3.7114573678418195E-2</v>
      </c>
      <c r="X107" s="53">
        <f>'Taxa Trimestral'!P108/100</f>
        <v>1.5195131921533322E-2</v>
      </c>
      <c r="Y107" s="53">
        <f>'Taxa Trimestral'!Q108/100</f>
        <v>1.2856347420365788E-2</v>
      </c>
      <c r="Z107" s="54">
        <f>'Taxa Trimestral'!R108/100</f>
        <v>1.4585946335691879E-2</v>
      </c>
    </row>
    <row r="108" spans="1:26" x14ac:dyDescent="0.3">
      <c r="A108" s="6" t="s">
        <v>15</v>
      </c>
      <c r="B108" s="50">
        <f>'Taxa Trimestral'!R109/100</f>
        <v>1.4733785116175291E-2</v>
      </c>
      <c r="C108" s="47">
        <f>'Taxa Trimestral'!S109/100</f>
        <v>1.7269057040280256E-2</v>
      </c>
      <c r="D108" s="47">
        <f>'Taxa Trimestral'!T109/100</f>
        <v>4.0150502451824055E-2</v>
      </c>
      <c r="E108" s="47">
        <f>'Taxa Trimestral'!U109/100</f>
        <v>-5.9097730187662068E-2</v>
      </c>
      <c r="F108" s="47">
        <f>'Taxa Trimestral'!V109/100</f>
        <v>8.6575989721679361E-2</v>
      </c>
      <c r="G108" s="47">
        <f>'Taxa Trimestral'!W109/100</f>
        <v>-0.10233669770352549</v>
      </c>
      <c r="I108" s="6" t="s">
        <v>15</v>
      </c>
      <c r="J108" s="53">
        <f>'Taxa Trimestral'!B109/100</f>
        <v>-6.6372731754726022E-2</v>
      </c>
      <c r="K108" s="53">
        <f>'Taxa Trimestral'!C109/100</f>
        <v>-5.1082692856047052E-3</v>
      </c>
      <c r="L108" s="53">
        <f>'Taxa Trimestral'!D109/100</f>
        <v>-6.3955338487144187E-2</v>
      </c>
      <c r="M108" s="53">
        <f>'Taxa Trimestral'!E109/100</f>
        <v>7.298390256954268E-2</v>
      </c>
      <c r="N108" s="53">
        <f>'Taxa Trimestral'!F109/100</f>
        <v>7.2684308934102049E-2</v>
      </c>
      <c r="O108" s="53">
        <f>'Taxa Trimestral'!G109/100</f>
        <v>-2.3012204038775685E-2</v>
      </c>
      <c r="P108" s="53">
        <f>'Taxa Trimestral'!H109/100</f>
        <v>-1.6866103603846772E-2</v>
      </c>
      <c r="Q108" s="53">
        <f>'Taxa Trimestral'!I109/100</f>
        <v>5.8295602283432446E-2</v>
      </c>
      <c r="R108" s="53">
        <f>'Taxa Trimestral'!J109/100</f>
        <v>5.8330045278254694E-2</v>
      </c>
      <c r="S108" s="53">
        <f>'Taxa Trimestral'!K109/100</f>
        <v>-2.0432905531297507E-2</v>
      </c>
      <c r="T108" s="53">
        <f>'Taxa Trimestral'!L109/100</f>
        <v>5.5255099326085855E-3</v>
      </c>
      <c r="U108" s="53">
        <f>'Taxa Trimestral'!M109/100</f>
        <v>0.11110079323856459</v>
      </c>
      <c r="V108" s="53">
        <f>'Taxa Trimestral'!N109/100</f>
        <v>3.9452490550816899E-2</v>
      </c>
      <c r="W108" s="53">
        <f>'Taxa Trimestral'!O109/100</f>
        <v>3.7487894578345005E-2</v>
      </c>
      <c r="X108" s="53">
        <f>'Taxa Trimestral'!P109/100</f>
        <v>1.6940865151289453E-2</v>
      </c>
      <c r="Y108" s="53">
        <f>'Taxa Trimestral'!Q109/100</f>
        <v>2.2489290128400174E-3</v>
      </c>
      <c r="Z108" s="54">
        <f>'Taxa Trimestral'!R109/100</f>
        <v>1.4733785116175291E-2</v>
      </c>
    </row>
    <row r="109" spans="1:26" x14ac:dyDescent="0.3">
      <c r="A109" s="6" t="s">
        <v>14</v>
      </c>
      <c r="B109" s="50">
        <f>'Taxa Trimestral'!R110/100</f>
        <v>3.5438534544886213E-2</v>
      </c>
      <c r="C109" s="47">
        <f>'Taxa Trimestral'!S110/100</f>
        <v>5.4739858778145578E-2</v>
      </c>
      <c r="D109" s="47">
        <f>'Taxa Trimestral'!T110/100</f>
        <v>1.8268623180619725E-2</v>
      </c>
      <c r="E109" s="47">
        <f>'Taxa Trimestral'!U110/100</f>
        <v>1.9946411173935141E-2</v>
      </c>
      <c r="F109" s="47">
        <f>'Taxa Trimestral'!V110/100</f>
        <v>-4.0843744524677428E-2</v>
      </c>
      <c r="G109" s="47">
        <f>'Taxa Trimestral'!W110/100</f>
        <v>-4.0698315945431052E-4</v>
      </c>
      <c r="I109" s="6" t="s">
        <v>14</v>
      </c>
      <c r="J109" s="53">
        <f>'Taxa Trimestral'!B110/100</f>
        <v>-9.2037558171123024E-3</v>
      </c>
      <c r="K109" s="53">
        <f>'Taxa Trimestral'!C110/100</f>
        <v>-3.4190347919810793E-2</v>
      </c>
      <c r="L109" s="53">
        <f>'Taxa Trimestral'!D110/100</f>
        <v>-1.278405038797148E-2</v>
      </c>
      <c r="M109" s="53">
        <f>'Taxa Trimestral'!E110/100</f>
        <v>0.1078756089919375</v>
      </c>
      <c r="N109" s="53">
        <f>'Taxa Trimestral'!F110/100</f>
        <v>8.9242375748932692E-2</v>
      </c>
      <c r="O109" s="53">
        <f>'Taxa Trimestral'!G110/100</f>
        <v>1.0798929343410979E-2</v>
      </c>
      <c r="P109" s="53">
        <f>'Taxa Trimestral'!H110/100</f>
        <v>2.4208872677602633E-2</v>
      </c>
      <c r="Q109" s="53">
        <f>'Taxa Trimestral'!I110/100</f>
        <v>9.1352508158645693E-2</v>
      </c>
      <c r="R109" s="53">
        <f>'Taxa Trimestral'!J110/100</f>
        <v>4.2001681445393624E-2</v>
      </c>
      <c r="S109" s="53">
        <f>'Taxa Trimestral'!K110/100</f>
        <v>-1.8648531494686149E-2</v>
      </c>
      <c r="T109" s="53">
        <f>'Taxa Trimestral'!L110/100</f>
        <v>1.3488300186765168E-2</v>
      </c>
      <c r="U109" s="53">
        <f>'Taxa Trimestral'!M110/100</f>
        <v>0.13366225758872163</v>
      </c>
      <c r="V109" s="53">
        <f>'Taxa Trimestral'!N110/100</f>
        <v>1.457546540394361E-2</v>
      </c>
      <c r="W109" s="53">
        <f>'Taxa Trimestral'!O110/100</f>
        <v>4.7305154962349549E-2</v>
      </c>
      <c r="X109" s="53">
        <f>'Taxa Trimestral'!P110/100</f>
        <v>3.5690924009274205E-2</v>
      </c>
      <c r="Y109" s="53">
        <f>'Taxa Trimestral'!Q110/100</f>
        <v>3.5498928345431224E-2</v>
      </c>
      <c r="Z109" s="54">
        <f>'Taxa Trimestral'!R110/100</f>
        <v>3.5438534544886213E-2</v>
      </c>
    </row>
    <row r="110" spans="1:26" x14ac:dyDescent="0.3">
      <c r="A110" s="6" t="s">
        <v>13</v>
      </c>
      <c r="B110" s="50">
        <f>'Taxa Trimestral'!R111/100</f>
        <v>4.3218132428498146E-2</v>
      </c>
      <c r="C110" s="47">
        <f>'Taxa Trimestral'!S111/100</f>
        <v>4.7519587490278292E-2</v>
      </c>
      <c r="D110" s="47">
        <f>'Taxa Trimestral'!T111/100</f>
        <v>2.647067726871577E-2</v>
      </c>
      <c r="E110" s="47">
        <f>'Taxa Trimestral'!U111/100</f>
        <v>5.0727091380626144E-2</v>
      </c>
      <c r="F110" s="47">
        <f>'Taxa Trimestral'!V111/100</f>
        <v>8.1186185606587427E-2</v>
      </c>
      <c r="G110" s="47">
        <f>'Taxa Trimestral'!W111/100</f>
        <v>0.10936255051333044</v>
      </c>
      <c r="I110" s="6" t="s">
        <v>13</v>
      </c>
      <c r="J110" s="53">
        <f>'Taxa Trimestral'!B111/100</f>
        <v>8.8223773248372162E-2</v>
      </c>
      <c r="K110" s="53">
        <f>'Taxa Trimestral'!C111/100</f>
        <v>-2.9519529335261585E-2</v>
      </c>
      <c r="L110" s="53">
        <f>'Taxa Trimestral'!D111/100</f>
        <v>1.6389242864640385E-2</v>
      </c>
      <c r="M110" s="53">
        <f>'Taxa Trimestral'!E111/100</f>
        <v>0.11233998338829455</v>
      </c>
      <c r="N110" s="53">
        <f>'Taxa Trimestral'!F111/100</f>
        <v>6.4045250874694037E-2</v>
      </c>
      <c r="O110" s="53">
        <f>'Taxa Trimestral'!G111/100</f>
        <v>2.6397957973957498E-2</v>
      </c>
      <c r="P110" s="53">
        <f>'Taxa Trimestral'!H111/100</f>
        <v>2.1248759498569525E-2</v>
      </c>
      <c r="Q110" s="53">
        <f>'Taxa Trimestral'!I111/100</f>
        <v>9.4576628458685294E-2</v>
      </c>
      <c r="R110" s="53">
        <f>'Taxa Trimestral'!J111/100</f>
        <v>6.1598785414089585E-2</v>
      </c>
      <c r="S110" s="53">
        <f>'Taxa Trimestral'!K111/100</f>
        <v>1.7009865209897113E-2</v>
      </c>
      <c r="T110" s="53">
        <f>'Taxa Trimestral'!L111/100</f>
        <v>2.7131648850329926E-2</v>
      </c>
      <c r="U110" s="53">
        <f>'Taxa Trimestral'!M111/100</f>
        <v>0.11051124706914894</v>
      </c>
      <c r="V110" s="53">
        <f>'Taxa Trimestral'!N111/100</f>
        <v>1.9082574484314607E-2</v>
      </c>
      <c r="W110" s="53">
        <f>'Taxa Trimestral'!O111/100</f>
        <v>4.9704422817190785E-2</v>
      </c>
      <c r="X110" s="53">
        <f>'Taxa Trimestral'!P111/100</f>
        <v>4.5051949309705908E-2</v>
      </c>
      <c r="Y110" s="53">
        <f>'Taxa Trimestral'!Q111/100</f>
        <v>3.2053256701155775E-2</v>
      </c>
      <c r="Z110" s="54">
        <f>'Taxa Trimestral'!R111/100</f>
        <v>4.3218132428498146E-2</v>
      </c>
    </row>
    <row r="111" spans="1:26" x14ac:dyDescent="0.3">
      <c r="A111" s="32" t="s">
        <v>12</v>
      </c>
      <c r="B111" s="50">
        <f>'Taxa Trimestral'!R112/100</f>
        <v>2.6939160196038259E-2</v>
      </c>
      <c r="C111" s="47">
        <f>'Taxa Trimestral'!S112/100</f>
        <v>4.591512151657362E-2</v>
      </c>
      <c r="D111" s="47">
        <f>'Taxa Trimestral'!T112/100</f>
        <v>2.5786247559538289E-3</v>
      </c>
      <c r="E111" s="47">
        <f>'Taxa Trimestral'!U112/100</f>
        <v>3.226125704707461E-2</v>
      </c>
      <c r="F111" s="47">
        <f>'Taxa Trimestral'!V112/100</f>
        <v>0.11963112192677115</v>
      </c>
      <c r="G111" s="47">
        <f>'Taxa Trimestral'!W112/100</f>
        <v>3.5976538931369317E-2</v>
      </c>
      <c r="I111" s="32" t="s">
        <v>12</v>
      </c>
      <c r="J111" s="53">
        <f>'Taxa Trimestral'!B112/100</f>
        <v>-3.7321585353615183E-2</v>
      </c>
      <c r="K111" s="53">
        <f>'Taxa Trimestral'!C112/100</f>
        <v>1.4669870234745197E-2</v>
      </c>
      <c r="L111" s="53">
        <f>'Taxa Trimestral'!D112/100</f>
        <v>3.9891966723788697E-2</v>
      </c>
      <c r="M111" s="53">
        <f>'Taxa Trimestral'!E112/100</f>
        <v>0.1282161798814736</v>
      </c>
      <c r="N111" s="53">
        <f>'Taxa Trimestral'!F112/100</f>
        <v>4.9615219327579396E-2</v>
      </c>
      <c r="O111" s="53">
        <f>'Taxa Trimestral'!G112/100</f>
        <v>4.6131292263617452E-2</v>
      </c>
      <c r="P111" s="53">
        <f>'Taxa Trimestral'!H112/100</f>
        <v>6.6241028369424804E-3</v>
      </c>
      <c r="Q111" s="53">
        <f>'Taxa Trimestral'!I112/100</f>
        <v>7.7796767396965949E-2</v>
      </c>
      <c r="R111" s="53">
        <f>'Taxa Trimestral'!J112/100</f>
        <v>4.5591100031465048E-2</v>
      </c>
      <c r="S111" s="53">
        <f>'Taxa Trimestral'!K112/100</f>
        <v>1.3390673366496575E-2</v>
      </c>
      <c r="T111" s="53">
        <f>'Taxa Trimestral'!L112/100</f>
        <v>2.8164261867617224E-2</v>
      </c>
      <c r="U111" s="53">
        <f>'Taxa Trimestral'!M112/100</f>
        <v>0.10016553627428504</v>
      </c>
      <c r="V111" s="53">
        <f>'Taxa Trimestral'!N112/100</f>
        <v>-7.2397955370969713E-3</v>
      </c>
      <c r="W111" s="53">
        <f>'Taxa Trimestral'!O112/100</f>
        <v>3.5813898166048297E-2</v>
      </c>
      <c r="X111" s="53">
        <f>'Taxa Trimestral'!P112/100</f>
        <v>2.7467057029945341E-2</v>
      </c>
      <c r="Y111" s="53">
        <f>'Taxa Trimestral'!Q112/100</f>
        <v>2.196167307832253E-2</v>
      </c>
      <c r="Z111" s="54">
        <f>'Taxa Trimestral'!R112/100</f>
        <v>2.6939160196038259E-2</v>
      </c>
    </row>
    <row r="112" spans="1:26" x14ac:dyDescent="0.3">
      <c r="A112" s="6" t="s">
        <v>11</v>
      </c>
      <c r="B112" s="50">
        <f>'Taxa Trimestral'!R113/100</f>
        <v>4.4443396978643745E-2</v>
      </c>
      <c r="C112" s="47">
        <f>'Taxa Trimestral'!S113/100</f>
        <v>4.0271123740019066E-2</v>
      </c>
      <c r="D112" s="47">
        <f>'Taxa Trimestral'!T113/100</f>
        <v>1.501665437092381E-2</v>
      </c>
      <c r="E112" s="47">
        <f>'Taxa Trimestral'!U113/100</f>
        <v>1.4503700816417497E-2</v>
      </c>
      <c r="F112" s="47">
        <f>'Taxa Trimestral'!V113/100</f>
        <v>7.1021210806758495E-2</v>
      </c>
      <c r="G112" s="47">
        <f>'Taxa Trimestral'!W113/100</f>
        <v>1.6725785846240626E-2</v>
      </c>
      <c r="I112" s="6" t="s">
        <v>11</v>
      </c>
      <c r="J112" s="53">
        <f>'Taxa Trimestral'!B113/100</f>
        <v>0.24298448881552859</v>
      </c>
      <c r="K112" s="53">
        <f>'Taxa Trimestral'!C113/100</f>
        <v>8.9145914422677178E-2</v>
      </c>
      <c r="L112" s="53">
        <f>'Taxa Trimestral'!D113/100</f>
        <v>-1.4249004793550735E-2</v>
      </c>
      <c r="M112" s="53">
        <f>'Taxa Trimestral'!E113/100</f>
        <v>5.7574839942734712E-2</v>
      </c>
      <c r="N112" s="53">
        <f>'Taxa Trimestral'!F113/100</f>
        <v>1.6702463689514557E-2</v>
      </c>
      <c r="O112" s="53">
        <f>'Taxa Trimestral'!G113/100</f>
        <v>1.593905332242751E-2</v>
      </c>
      <c r="P112" s="53">
        <f>'Taxa Trimestral'!H113/100</f>
        <v>1.6854964600432787E-2</v>
      </c>
      <c r="Q112" s="53">
        <f>'Taxa Trimestral'!I113/100</f>
        <v>5.1527509299994501E-2</v>
      </c>
      <c r="R112" s="53">
        <f>'Taxa Trimestral'!J113/100</f>
        <v>6.0338378763178602E-2</v>
      </c>
      <c r="S112" s="53">
        <f>'Taxa Trimestral'!K113/100</f>
        <v>6.3462457004715755E-2</v>
      </c>
      <c r="T112" s="53">
        <f>'Taxa Trimestral'!L113/100</f>
        <v>2.7649897667323398E-2</v>
      </c>
      <c r="U112" s="53">
        <f>'Taxa Trimestral'!M113/100</f>
        <v>5.7302371286350517E-2</v>
      </c>
      <c r="V112" s="53">
        <f>'Taxa Trimestral'!N113/100</f>
        <v>6.001956408297815E-3</v>
      </c>
      <c r="W112" s="53">
        <f>'Taxa Trimestral'!O113/100</f>
        <v>3.4636218410545094E-2</v>
      </c>
      <c r="X112" s="53">
        <f>'Taxa Trimestral'!P113/100</f>
        <v>4.527011610279752E-2</v>
      </c>
      <c r="Y112" s="53">
        <f>'Taxa Trimestral'!Q113/100</f>
        <v>3.7481430724895626E-2</v>
      </c>
      <c r="Z112" s="54">
        <f>'Taxa Trimestral'!R113/100</f>
        <v>4.4443396978643745E-2</v>
      </c>
    </row>
    <row r="113" spans="1:26" x14ac:dyDescent="0.3">
      <c r="A113" s="6" t="s">
        <v>10</v>
      </c>
      <c r="B113" s="50">
        <f>'Taxa Trimestral'!R114/100</f>
        <v>3.8502700020200509E-2</v>
      </c>
      <c r="C113" s="47">
        <f>'Taxa Trimestral'!S114/100</f>
        <v>3.0902387285893118E-2</v>
      </c>
      <c r="D113" s="47">
        <f>'Taxa Trimestral'!T114/100</f>
        <v>4.8387407848833552E-2</v>
      </c>
      <c r="E113" s="47">
        <f>'Taxa Trimestral'!U114/100</f>
        <v>-1.5473338483338095E-2</v>
      </c>
      <c r="F113" s="47">
        <f>'Taxa Trimestral'!V114/100</f>
        <v>0.1148122355002943</v>
      </c>
      <c r="G113" s="47">
        <f>'Taxa Trimestral'!W114/100</f>
        <v>1.0546569572108089E-2</v>
      </c>
      <c r="I113" s="6" t="s">
        <v>10</v>
      </c>
      <c r="J113" s="53">
        <f>'Taxa Trimestral'!B114/100</f>
        <v>0.22575362196550697</v>
      </c>
      <c r="K113" s="53">
        <f>'Taxa Trimestral'!C114/100</f>
        <v>9.1622099085897593E-2</v>
      </c>
      <c r="L113" s="53">
        <f>'Taxa Trimestral'!D114/100</f>
        <v>-2.0702538878205057E-2</v>
      </c>
      <c r="M113" s="53">
        <f>'Taxa Trimestral'!E114/100</f>
        <v>1.9011655564357355E-2</v>
      </c>
      <c r="N113" s="53">
        <f>'Taxa Trimestral'!F114/100</f>
        <v>7.9303165066795245E-3</v>
      </c>
      <c r="O113" s="53">
        <f>'Taxa Trimestral'!G114/100</f>
        <v>9.3265730480649456E-3</v>
      </c>
      <c r="P113" s="53">
        <f>'Taxa Trimestral'!H114/100</f>
        <v>8.6146183496800255E-3</v>
      </c>
      <c r="Q113" s="53">
        <f>'Taxa Trimestral'!I114/100</f>
        <v>4.5924503746156864E-2</v>
      </c>
      <c r="R113" s="53">
        <f>'Taxa Trimestral'!J114/100</f>
        <v>4.4581337174371294E-2</v>
      </c>
      <c r="S113" s="53">
        <f>'Taxa Trimestral'!K114/100</f>
        <v>8.0376655167198732E-2</v>
      </c>
      <c r="T113" s="53">
        <f>'Taxa Trimestral'!L114/100</f>
        <v>2.9020957091354216E-2</v>
      </c>
      <c r="U113" s="53">
        <f>'Taxa Trimestral'!M114/100</f>
        <v>3.2955331684228817E-2</v>
      </c>
      <c r="V113" s="53">
        <f>'Taxa Trimestral'!N114/100</f>
        <v>2.6144960543184714E-2</v>
      </c>
      <c r="W113" s="53">
        <f>'Taxa Trimestral'!O114/100</f>
        <v>3.1755171175849251E-2</v>
      </c>
      <c r="X113" s="53">
        <f>'Taxa Trimestral'!P114/100</f>
        <v>3.9531441615778373E-2</v>
      </c>
      <c r="Y113" s="53">
        <f>'Taxa Trimestral'!Q114/100</f>
        <v>3.0402996004918137E-2</v>
      </c>
      <c r="Z113" s="54">
        <f>'Taxa Trimestral'!R114/100</f>
        <v>3.8502700020200509E-2</v>
      </c>
    </row>
    <row r="114" spans="1:26" x14ac:dyDescent="0.3">
      <c r="A114" s="6" t="s">
        <v>9</v>
      </c>
      <c r="B114" s="50">
        <f>'Taxa Trimestral'!R115/100</f>
        <v>2.3550267294324856E-2</v>
      </c>
      <c r="C114" s="47">
        <f>'Taxa Trimestral'!S115/100</f>
        <v>3.2675362006499897E-2</v>
      </c>
      <c r="D114" s="47">
        <f>'Taxa Trimestral'!T115/100</f>
        <v>3.5210138766774479E-2</v>
      </c>
      <c r="E114" s="47">
        <f>'Taxa Trimestral'!U115/100</f>
        <v>-6.8425466086525999E-2</v>
      </c>
      <c r="F114" s="47">
        <f>'Taxa Trimestral'!V115/100</f>
        <v>9.6202429650516633E-2</v>
      </c>
      <c r="G114" s="47">
        <f>'Taxa Trimestral'!W115/100</f>
        <v>-5.8293388157450554E-2</v>
      </c>
      <c r="I114" s="6" t="s">
        <v>9</v>
      </c>
      <c r="J114" s="53">
        <f>'Taxa Trimestral'!B115/100</f>
        <v>9.6075770650160694E-2</v>
      </c>
      <c r="K114" s="53">
        <f>'Taxa Trimestral'!C115/100</f>
        <v>7.825572474253617E-2</v>
      </c>
      <c r="L114" s="53">
        <f>'Taxa Trimestral'!D115/100</f>
        <v>-1.0089521382822597E-2</v>
      </c>
      <c r="M114" s="53">
        <f>'Taxa Trimestral'!E115/100</f>
        <v>5.1240636757209801E-2</v>
      </c>
      <c r="N114" s="53">
        <f>'Taxa Trimestral'!F115/100</f>
        <v>-4.4551116319321071E-2</v>
      </c>
      <c r="O114" s="53">
        <f>'Taxa Trimestral'!G115/100</f>
        <v>1.1634189202857304E-2</v>
      </c>
      <c r="P114" s="53">
        <f>'Taxa Trimestral'!H115/100</f>
        <v>8.4407409648539211E-3</v>
      </c>
      <c r="Q114" s="53">
        <f>'Taxa Trimestral'!I115/100</f>
        <v>1.3313296571517919E-2</v>
      </c>
      <c r="R114" s="53">
        <f>'Taxa Trimestral'!J115/100</f>
        <v>1.6549409021650696E-2</v>
      </c>
      <c r="S114" s="53">
        <f>'Taxa Trimestral'!K115/100</f>
        <v>7.6258447196083212E-2</v>
      </c>
      <c r="T114" s="53">
        <f>'Taxa Trimestral'!L115/100</f>
        <v>3.6422739364171175E-2</v>
      </c>
      <c r="U114" s="53">
        <f>'Taxa Trimestral'!M115/100</f>
        <v>1.7167396940570789E-2</v>
      </c>
      <c r="V114" s="53">
        <f>'Taxa Trimestral'!N115/100</f>
        <v>1.445366984751173E-2</v>
      </c>
      <c r="W114" s="53">
        <f>'Taxa Trimestral'!O115/100</f>
        <v>2.286786196663515E-2</v>
      </c>
      <c r="X114" s="53">
        <f>'Taxa Trimestral'!P115/100</f>
        <v>2.5076091876052198E-2</v>
      </c>
      <c r="Y114" s="53">
        <f>'Taxa Trimestral'!Q115/100</f>
        <v>1.3682711809965609E-2</v>
      </c>
      <c r="Z114" s="54">
        <f>'Taxa Trimestral'!R115/100</f>
        <v>2.3550267294324856E-2</v>
      </c>
    </row>
    <row r="115" spans="1:26" x14ac:dyDescent="0.3">
      <c r="A115" s="32" t="s">
        <v>8</v>
      </c>
      <c r="B115" s="50">
        <f>'Taxa Trimestral'!R116/100</f>
        <v>2.3805688139772574E-2</v>
      </c>
      <c r="C115" s="47">
        <f>'Taxa Trimestral'!S116/100</f>
        <v>2.6372006943484294E-2</v>
      </c>
      <c r="D115" s="47">
        <f>'Taxa Trimestral'!T116/100</f>
        <v>5.1022223705294634E-2</v>
      </c>
      <c r="E115" s="47">
        <f>'Taxa Trimestral'!U116/100</f>
        <v>-4.4197013834618278E-2</v>
      </c>
      <c r="F115" s="47">
        <f>'Taxa Trimestral'!V116/100</f>
        <v>7.2897026795231579E-2</v>
      </c>
      <c r="G115" s="47">
        <f>'Taxa Trimestral'!W116/100</f>
        <v>-9.2149725500105806E-3</v>
      </c>
      <c r="I115" s="32" t="s">
        <v>8</v>
      </c>
      <c r="J115" s="53">
        <f>'Taxa Trimestral'!B116/100</f>
        <v>5.4742153985878339E-3</v>
      </c>
      <c r="K115" s="53">
        <f>'Taxa Trimestral'!C116/100</f>
        <v>0.11031376541331106</v>
      </c>
      <c r="L115" s="53">
        <f>'Taxa Trimestral'!D116/100</f>
        <v>-6.0271013087671577E-3</v>
      </c>
      <c r="M115" s="53">
        <f>'Taxa Trimestral'!E116/100</f>
        <v>0.10386529345649344</v>
      </c>
      <c r="N115" s="53">
        <f>'Taxa Trimestral'!F116/100</f>
        <v>1.0616308075282799E-2</v>
      </c>
      <c r="O115" s="53">
        <f>'Taxa Trimestral'!G116/100</f>
        <v>3.0382317103401668E-2</v>
      </c>
      <c r="P115" s="53">
        <f>'Taxa Trimestral'!H116/100</f>
        <v>-1.2203188956182442E-3</v>
      </c>
      <c r="Q115" s="53">
        <f>'Taxa Trimestral'!I116/100</f>
        <v>-1.0624716863280814E-2</v>
      </c>
      <c r="R115" s="53">
        <f>'Taxa Trimestral'!J116/100</f>
        <v>9.8565938398897934E-4</v>
      </c>
      <c r="S115" s="53">
        <f>'Taxa Trimestral'!K116/100</f>
        <v>8.0358726802271865E-2</v>
      </c>
      <c r="T115" s="53">
        <f>'Taxa Trimestral'!L116/100</f>
        <v>2.680900194231195E-2</v>
      </c>
      <c r="U115" s="53">
        <f>'Taxa Trimestral'!M116/100</f>
        <v>2.9186564372565948E-2</v>
      </c>
      <c r="V115" s="53">
        <f>'Taxa Trimestral'!N116/100</f>
        <v>1.728228446113711E-2</v>
      </c>
      <c r="W115" s="53">
        <f>'Taxa Trimestral'!O116/100</f>
        <v>2.2470994841667924E-2</v>
      </c>
      <c r="X115" s="53">
        <f>'Taxa Trimestral'!P116/100</f>
        <v>2.6164430530440042E-2</v>
      </c>
      <c r="Y115" s="53">
        <f>'Taxa Trimestral'!Q116/100</f>
        <v>1.1483702157453202E-2</v>
      </c>
      <c r="Z115" s="54">
        <f>'Taxa Trimestral'!R116/100</f>
        <v>2.3805688139772574E-2</v>
      </c>
    </row>
    <row r="116" spans="1:26" x14ac:dyDescent="0.3">
      <c r="A116" s="6" t="s">
        <v>7</v>
      </c>
      <c r="B116" s="50">
        <f>'Taxa Trimestral'!R117/100</f>
        <v>2.4603302206724909E-2</v>
      </c>
      <c r="C116" s="47">
        <f>'Taxa Trimestral'!S117/100</f>
        <v>5.2003128436323154E-2</v>
      </c>
      <c r="D116" s="47">
        <f>'Taxa Trimestral'!T117/100</f>
        <v>3.574458888280696E-2</v>
      </c>
      <c r="E116" s="47">
        <f>'Taxa Trimestral'!U117/100</f>
        <v>2.567250740516247E-2</v>
      </c>
      <c r="F116" s="47">
        <f>'Taxa Trimestral'!V117/100</f>
        <v>5.8530158964283263E-2</v>
      </c>
      <c r="G116" s="47">
        <f>'Taxa Trimestral'!W117/100</f>
        <v>0.10783436643894762</v>
      </c>
      <c r="I116" s="6" t="s">
        <v>7</v>
      </c>
      <c r="J116" s="53">
        <f>'Taxa Trimestral'!B117/100</f>
        <v>-6.9096766351520178E-2</v>
      </c>
      <c r="K116" s="53">
        <f>'Taxa Trimestral'!C117/100</f>
        <v>5.9724378567858949E-2</v>
      </c>
      <c r="L116" s="53">
        <f>'Taxa Trimestral'!D117/100</f>
        <v>1.7394085615577426E-2</v>
      </c>
      <c r="M116" s="53">
        <f>'Taxa Trimestral'!E117/100</f>
        <v>4.7965645298177373E-2</v>
      </c>
      <c r="N116" s="53">
        <f>'Taxa Trimestral'!F117/100</f>
        <v>2.0115962580175006E-2</v>
      </c>
      <c r="O116" s="53">
        <f>'Taxa Trimestral'!G117/100</f>
        <v>2.9585207815568948E-2</v>
      </c>
      <c r="P116" s="53">
        <f>'Taxa Trimestral'!H117/100</f>
        <v>2.5202852050497437E-2</v>
      </c>
      <c r="Q116" s="53">
        <f>'Taxa Trimestral'!I117/100</f>
        <v>1.6869253366780246E-3</v>
      </c>
      <c r="R116" s="53">
        <f>'Taxa Trimestral'!J117/100</f>
        <v>4.6558218509606286E-2</v>
      </c>
      <c r="S116" s="53">
        <f>'Taxa Trimestral'!K117/100</f>
        <v>5.8587010439688614E-2</v>
      </c>
      <c r="T116" s="53">
        <f>'Taxa Trimestral'!L117/100</f>
        <v>3.763132341937192E-2</v>
      </c>
      <c r="U116" s="53">
        <f>'Taxa Trimestral'!M117/100</f>
        <v>5.3752554922924745E-2</v>
      </c>
      <c r="V116" s="53">
        <f>'Taxa Trimestral'!N117/100</f>
        <v>1.5537064595474437E-2</v>
      </c>
      <c r="W116" s="53">
        <f>'Taxa Trimestral'!O117/100</f>
        <v>3.5175490327725933E-2</v>
      </c>
      <c r="X116" s="53">
        <f>'Taxa Trimestral'!P117/100</f>
        <v>2.2105005673300981E-2</v>
      </c>
      <c r="Y116" s="53">
        <f>'Taxa Trimestral'!Q117/100</f>
        <v>4.1410823497929572E-2</v>
      </c>
      <c r="Z116" s="54">
        <f>'Taxa Trimestral'!R117/100</f>
        <v>2.4603302206724909E-2</v>
      </c>
    </row>
    <row r="117" spans="1:26" x14ac:dyDescent="0.3">
      <c r="A117" s="6" t="s">
        <v>6</v>
      </c>
      <c r="B117" s="50">
        <f>'Taxa Trimestral'!R118/100</f>
        <v>3.4711077991818717E-2</v>
      </c>
      <c r="C117" s="47">
        <f>'Taxa Trimestral'!S118/100</f>
        <v>5.4115063835435073E-2</v>
      </c>
      <c r="D117" s="47">
        <f>'Taxa Trimestral'!T118/100</f>
        <v>2.1439938544314918E-2</v>
      </c>
      <c r="E117" s="47">
        <f>'Taxa Trimestral'!U118/100</f>
        <v>5.2310050347355475E-2</v>
      </c>
      <c r="F117" s="47">
        <f>'Taxa Trimestral'!V118/100</f>
        <v>4.2222773493638677E-2</v>
      </c>
      <c r="G117" s="47">
        <f>'Taxa Trimestral'!W118/100</f>
        <v>0.15420912725079439</v>
      </c>
      <c r="I117" s="6" t="s">
        <v>6</v>
      </c>
      <c r="J117" s="53">
        <f>'Taxa Trimestral'!B118/100</f>
        <v>-3.6247075290432695E-2</v>
      </c>
      <c r="K117" s="53">
        <f>'Taxa Trimestral'!C118/100</f>
        <v>1.1469900722498094E-2</v>
      </c>
      <c r="L117" s="53">
        <f>'Taxa Trimestral'!D118/100</f>
        <v>3.9498223135803867E-2</v>
      </c>
      <c r="M117" s="53">
        <f>'Taxa Trimestral'!E118/100</f>
        <v>6.752103594921266E-2</v>
      </c>
      <c r="N117" s="53">
        <f>'Taxa Trimestral'!F118/100</f>
        <v>4.3871012990181812E-2</v>
      </c>
      <c r="O117" s="53">
        <f>'Taxa Trimestral'!G118/100</f>
        <v>3.9593032708014064E-2</v>
      </c>
      <c r="P117" s="53">
        <f>'Taxa Trimestral'!H118/100</f>
        <v>3.8918110601834366E-2</v>
      </c>
      <c r="Q117" s="53">
        <f>'Taxa Trimestral'!I118/100</f>
        <v>8.6751078669489168E-3</v>
      </c>
      <c r="R117" s="53">
        <f>'Taxa Trimestral'!J118/100</f>
        <v>5.3562646417549153E-2</v>
      </c>
      <c r="S117" s="53">
        <f>'Taxa Trimestral'!K118/100</f>
        <v>6.4423543235021308E-2</v>
      </c>
      <c r="T117" s="53">
        <f>'Taxa Trimestral'!L118/100</f>
        <v>3.607547110329179E-2</v>
      </c>
      <c r="U117" s="53">
        <f>'Taxa Trimestral'!M118/100</f>
        <v>5.1329727562908989E-2</v>
      </c>
      <c r="V117" s="53">
        <f>'Taxa Trimestral'!N118/100</f>
        <v>1.6450658154414377E-2</v>
      </c>
      <c r="W117" s="53">
        <f>'Taxa Trimestral'!O118/100</f>
        <v>3.8295874155813037E-2</v>
      </c>
      <c r="X117" s="53">
        <f>'Taxa Trimestral'!P118/100</f>
        <v>3.1305403431482581E-2</v>
      </c>
      <c r="Y117" s="53">
        <f>'Taxa Trimestral'!Q118/100</f>
        <v>5.7896182846598698E-2</v>
      </c>
      <c r="Z117" s="54">
        <f>'Taxa Trimestral'!R118/100</f>
        <v>3.4711077991818717E-2</v>
      </c>
    </row>
    <row r="118" spans="1:26" x14ac:dyDescent="0.3">
      <c r="A118" s="6" t="s">
        <v>5</v>
      </c>
      <c r="B118" s="50">
        <f>'Taxa Trimestral'!R119/100</f>
        <v>4.1366104561177286E-2</v>
      </c>
      <c r="C118" s="47">
        <f>'Taxa Trimestral'!S119/100</f>
        <v>5.8303861980514737E-2</v>
      </c>
      <c r="D118" s="47">
        <f>'Taxa Trimestral'!T119/100</f>
        <v>2.3661619197972827E-2</v>
      </c>
      <c r="E118" s="47">
        <f>'Taxa Trimestral'!U119/100</f>
        <v>0.10271541000229888</v>
      </c>
      <c r="F118" s="47">
        <f>'Taxa Trimestral'!V119/100</f>
        <v>2.0134575651245878E-2</v>
      </c>
      <c r="G118" s="47">
        <f>'Taxa Trimestral'!W119/100</f>
        <v>0.19072740813482228</v>
      </c>
      <c r="I118" s="6" t="s">
        <v>5</v>
      </c>
      <c r="J118" s="53">
        <f>'Taxa Trimestral'!B119/100</f>
        <v>-5.4887637543712398E-3</v>
      </c>
      <c r="K118" s="53">
        <f>'Taxa Trimestral'!C119/100</f>
        <v>-8.8894910060144383E-3</v>
      </c>
      <c r="L118" s="53">
        <f>'Taxa Trimestral'!D119/100</f>
        <v>4.3320339508978734E-2</v>
      </c>
      <c r="M118" s="53">
        <f>'Taxa Trimestral'!E119/100</f>
        <v>-6.5756403828455268E-3</v>
      </c>
      <c r="N118" s="53">
        <f>'Taxa Trimestral'!F119/100</f>
        <v>5.9872911779114579E-2</v>
      </c>
      <c r="O118" s="53">
        <f>'Taxa Trimestral'!G119/100</f>
        <v>3.2706906450932216E-2</v>
      </c>
      <c r="P118" s="53">
        <f>'Taxa Trimestral'!H119/100</f>
        <v>4.1079239569381754E-2</v>
      </c>
      <c r="Q118" s="53">
        <f>'Taxa Trimestral'!I119/100</f>
        <v>2.4602113250855817E-2</v>
      </c>
      <c r="R118" s="53">
        <f>'Taxa Trimestral'!J119/100</f>
        <v>7.9392749206298907E-2</v>
      </c>
      <c r="S118" s="53">
        <f>'Taxa Trimestral'!K119/100</f>
        <v>6.0970272630816558E-2</v>
      </c>
      <c r="T118" s="53">
        <f>'Taxa Trimestral'!L119/100</f>
        <v>2.9287022643887495E-2</v>
      </c>
      <c r="U118" s="53">
        <f>'Taxa Trimestral'!M119/100</f>
        <v>6.2075108333252027E-2</v>
      </c>
      <c r="V118" s="53">
        <f>'Taxa Trimestral'!N119/100</f>
        <v>2.0422261055419222E-2</v>
      </c>
      <c r="W118" s="53">
        <f>'Taxa Trimestral'!O119/100</f>
        <v>4.2795817474604592E-2</v>
      </c>
      <c r="X118" s="53">
        <f>'Taxa Trimestral'!P119/100</f>
        <v>3.7639863032526311E-2</v>
      </c>
      <c r="Y118" s="53">
        <f>'Taxa Trimestral'!Q119/100</f>
        <v>6.7090442148322049E-2</v>
      </c>
      <c r="Z118" s="54">
        <f>'Taxa Trimestral'!R119/100</f>
        <v>4.1366104561177286E-2</v>
      </c>
    </row>
    <row r="119" spans="1:26" x14ac:dyDescent="0.3">
      <c r="A119" s="32" t="s">
        <v>4</v>
      </c>
      <c r="B119" s="50">
        <f>'Taxa Trimestral'!R120/100</f>
        <v>3.5800197779650489E-2</v>
      </c>
      <c r="C119" s="47">
        <f>'Taxa Trimestral'!S120/100</f>
        <v>4.014955979926027E-2</v>
      </c>
      <c r="D119" s="47">
        <f>'Taxa Trimestral'!T120/100</f>
        <v>9.0168815048063955E-4</v>
      </c>
      <c r="E119" s="47">
        <f>'Taxa Trimestral'!U120/100</f>
        <v>9.2096026982024556E-2</v>
      </c>
      <c r="F119" s="47">
        <f>'Taxa Trimestral'!V120/100</f>
        <v>-7.4225857305634246E-3</v>
      </c>
      <c r="G119" s="47">
        <f>'Taxa Trimestral'!W120/100</f>
        <v>0.16593619642381086</v>
      </c>
      <c r="I119" s="32" t="s">
        <v>4</v>
      </c>
      <c r="J119" s="53">
        <f>'Taxa Trimestral'!B120/100</f>
        <v>-1.7828268119253754E-2</v>
      </c>
      <c r="K119" s="53">
        <f>'Taxa Trimestral'!C120/100</f>
        <v>-3.5737173967175795E-2</v>
      </c>
      <c r="L119" s="53">
        <f>'Taxa Trimestral'!D120/100</f>
        <v>5.3099261149754051E-2</v>
      </c>
      <c r="M119" s="53">
        <f>'Taxa Trimestral'!E120/100</f>
        <v>-6.3497320513247968E-2</v>
      </c>
      <c r="N119" s="53">
        <f>'Taxa Trimestral'!F120/100</f>
        <v>4.9295825008766947E-2</v>
      </c>
      <c r="O119" s="53">
        <f>'Taxa Trimestral'!G120/100</f>
        <v>2.1587373262494047E-2</v>
      </c>
      <c r="P119" s="53">
        <f>'Taxa Trimestral'!H120/100</f>
        <v>4.4368109077147722E-2</v>
      </c>
      <c r="Q119" s="53">
        <f>'Taxa Trimestral'!I120/100</f>
        <v>4.0537814172380893E-2</v>
      </c>
      <c r="R119" s="53">
        <f>'Taxa Trimestral'!J120/100</f>
        <v>6.153055650346162E-2</v>
      </c>
      <c r="S119" s="53">
        <f>'Taxa Trimestral'!K120/100</f>
        <v>3.7681332107139198E-2</v>
      </c>
      <c r="T119" s="53">
        <f>'Taxa Trimestral'!L120/100</f>
        <v>2.2318565136139279E-2</v>
      </c>
      <c r="U119" s="53">
        <f>'Taxa Trimestral'!M120/100</f>
        <v>4.3258125491281385E-2</v>
      </c>
      <c r="V119" s="53">
        <f>'Taxa Trimestral'!N120/100</f>
        <v>1.6540467831982264E-2</v>
      </c>
      <c r="W119" s="53">
        <f>'Taxa Trimestral'!O120/100</f>
        <v>3.4819832922834193E-2</v>
      </c>
      <c r="X119" s="53">
        <f>'Taxa Trimestral'!P120/100</f>
        <v>3.2093198052448146E-2</v>
      </c>
      <c r="Y119" s="53">
        <f>'Taxa Trimestral'!Q120/100</f>
        <v>6.1964822956939614E-2</v>
      </c>
      <c r="Z119" s="54">
        <f>'Taxa Trimestral'!R120/100</f>
        <v>3.5800197779650489E-2</v>
      </c>
    </row>
    <row r="120" spans="1:26" x14ac:dyDescent="0.3">
      <c r="A120" s="6" t="s">
        <v>3</v>
      </c>
      <c r="B120" s="50">
        <f>'Taxa Trimestral'!R121/100</f>
        <v>3.1489268233080514E-2</v>
      </c>
      <c r="C120" s="47">
        <f>'Taxa Trimestral'!S121/100</f>
        <v>2.2223975671448182E-2</v>
      </c>
      <c r="D120" s="47">
        <f>'Taxa Trimestral'!T121/100</f>
        <v>2.0170445927793379E-2</v>
      </c>
      <c r="E120" s="47">
        <f>'Taxa Trimestral'!U121/100</f>
        <v>9.0054122384036539E-2</v>
      </c>
      <c r="F120" s="47">
        <f>'Taxa Trimestral'!V121/100</f>
        <v>1.2112995855656949E-2</v>
      </c>
      <c r="G120" s="47">
        <f>'Taxa Trimestral'!W121/100</f>
        <v>0.13259482239404496</v>
      </c>
      <c r="I120" s="6" t="s">
        <v>3</v>
      </c>
      <c r="J120" s="53">
        <f>'Taxa Trimestral'!B121/100</f>
        <v>0.12852476330423968</v>
      </c>
      <c r="K120" s="53">
        <f>'Taxa Trimestral'!C121/100</f>
        <v>1.2180899423699376E-2</v>
      </c>
      <c r="L120" s="53">
        <f>'Taxa Trimestral'!D121/100</f>
        <v>2.5294358244979165E-2</v>
      </c>
      <c r="M120" s="53">
        <f>'Taxa Trimestral'!E121/100</f>
        <v>1.5938358282244103E-2</v>
      </c>
      <c r="N120" s="53">
        <f>'Taxa Trimestral'!F121/100</f>
        <v>3.0403076438332288E-2</v>
      </c>
      <c r="O120" s="53">
        <f>'Taxa Trimestral'!G121/100</f>
        <v>2.4096610528788309E-2</v>
      </c>
      <c r="P120" s="53">
        <f>'Taxa Trimestral'!H121/100</f>
        <v>2.4283947722046006E-2</v>
      </c>
      <c r="Q120" s="53">
        <f>'Taxa Trimestral'!I121/100</f>
        <v>9.9069951866577188E-3</v>
      </c>
      <c r="R120" s="53">
        <f>'Taxa Trimestral'!J121/100</f>
        <v>7.0477874630498816E-2</v>
      </c>
      <c r="S120" s="53">
        <f>'Taxa Trimestral'!K121/100</f>
        <v>3.2616134798955976E-2</v>
      </c>
      <c r="T120" s="53">
        <f>'Taxa Trimestral'!L121/100</f>
        <v>1.9418686815235287E-2</v>
      </c>
      <c r="U120" s="53">
        <f>'Taxa Trimestral'!M121/100</f>
        <v>2.1305671919600311E-2</v>
      </c>
      <c r="V120" s="53">
        <f>'Taxa Trimestral'!N121/100</f>
        <v>6.1023912777433686E-3</v>
      </c>
      <c r="W120" s="53">
        <f>'Taxa Trimestral'!O121/100</f>
        <v>2.1047910112338863E-2</v>
      </c>
      <c r="X120" s="53">
        <f>'Taxa Trimestral'!P121/100</f>
        <v>3.2257846470882479E-2</v>
      </c>
      <c r="Y120" s="53">
        <f>'Taxa Trimestral'!Q121/100</f>
        <v>2.8711103714203379E-2</v>
      </c>
      <c r="Z120" s="54">
        <f>'Taxa Trimestral'!R121/100</f>
        <v>3.1489268233080514E-2</v>
      </c>
    </row>
    <row r="121" spans="1:26" x14ac:dyDescent="0.3">
      <c r="A121" s="6" t="s">
        <v>2</v>
      </c>
      <c r="B121" s="50">
        <f>'Taxa Trimestral'!R122/100</f>
        <v>2.3598184200851025E-2</v>
      </c>
      <c r="C121" s="47">
        <f>'Taxa Trimestral'!S122/100</f>
        <v>1.7930951314021781E-2</v>
      </c>
      <c r="D121" s="47">
        <f>'Taxa Trimestral'!T122/100</f>
        <v>9.0996947948727147E-3</v>
      </c>
      <c r="E121" s="47">
        <f>'Taxa Trimestral'!U122/100</f>
        <v>4.1081569084459479E-2</v>
      </c>
      <c r="F121" s="47">
        <f>'Taxa Trimestral'!V122/100</f>
        <v>2.0899691450549485E-2</v>
      </c>
      <c r="G121" s="47">
        <f>'Taxa Trimestral'!W122/100</f>
        <v>3.8819290630844439E-2</v>
      </c>
      <c r="I121" s="6" t="s">
        <v>2</v>
      </c>
      <c r="J121" s="53">
        <f>'Taxa Trimestral'!B122/100</f>
        <v>0.11521753637334209</v>
      </c>
      <c r="K121" s="53">
        <f>'Taxa Trimestral'!C122/100</f>
        <v>8.8236804888043321E-2</v>
      </c>
      <c r="L121" s="53">
        <f>'Taxa Trimestral'!D122/100</f>
        <v>-2.0068131340285067E-3</v>
      </c>
      <c r="M121" s="53">
        <f>'Taxa Trimestral'!E122/100</f>
        <v>-3.0857557927784773E-2</v>
      </c>
      <c r="N121" s="53">
        <f>'Taxa Trimestral'!F122/100</f>
        <v>2.3435168918730653E-3</v>
      </c>
      <c r="O121" s="53">
        <f>'Taxa Trimestral'!G122/100</f>
        <v>1.0930307475971901E-2</v>
      </c>
      <c r="P121" s="53">
        <f>'Taxa Trimestral'!H122/100</f>
        <v>1.0335105563285429E-2</v>
      </c>
      <c r="Q121" s="53">
        <f>'Taxa Trimestral'!I122/100</f>
        <v>1.3391611013633842E-2</v>
      </c>
      <c r="R121" s="53">
        <f>'Taxa Trimestral'!J122/100</f>
        <v>6.4608955674609447E-2</v>
      </c>
      <c r="S121" s="53">
        <f>'Taxa Trimestral'!K122/100</f>
        <v>3.5049475986766776E-2</v>
      </c>
      <c r="T121" s="53">
        <f>'Taxa Trimestral'!L122/100</f>
        <v>2.0250080882580512E-2</v>
      </c>
      <c r="U121" s="53">
        <f>'Taxa Trimestral'!M122/100</f>
        <v>2.7131473149353491E-2</v>
      </c>
      <c r="V121" s="53">
        <f>'Taxa Trimestral'!N122/100</f>
        <v>8.5319734599265118E-4</v>
      </c>
      <c r="W121" s="53">
        <f>'Taxa Trimestral'!O122/100</f>
        <v>1.9188600946230538E-2</v>
      </c>
      <c r="X121" s="53">
        <f>'Taxa Trimestral'!P122/100</f>
        <v>2.5257713619540878E-2</v>
      </c>
      <c r="Y121" s="53">
        <f>'Taxa Trimestral'!Q122/100</f>
        <v>1.466776257086666E-2</v>
      </c>
      <c r="Z121" s="54">
        <f>'Taxa Trimestral'!R122/100</f>
        <v>2.3598184200851025E-2</v>
      </c>
    </row>
    <row r="122" spans="1:26" x14ac:dyDescent="0.3">
      <c r="A122" s="6" t="s">
        <v>1</v>
      </c>
      <c r="B122" s="50">
        <f>'Taxa Trimestral'!R123/100</f>
        <v>1.8236453560481092E-2</v>
      </c>
      <c r="C122" s="47">
        <f>'Taxa Trimestral'!S123/100</f>
        <v>3.561742018725278E-3</v>
      </c>
      <c r="D122" s="47">
        <f>'Taxa Trimestral'!T123/100</f>
        <v>1.8376721190603407E-2</v>
      </c>
      <c r="E122" s="47">
        <f>'Taxa Trimestral'!U123/100</f>
        <v>2.3213816329319625E-2</v>
      </c>
      <c r="F122" s="47">
        <f>'Taxa Trimestral'!V123/100</f>
        <v>7.2036421158915509E-2</v>
      </c>
      <c r="G122" s="47">
        <f>'Taxa Trimestral'!W123/100</f>
        <v>2.2314557146951408E-2</v>
      </c>
      <c r="I122" s="6" t="s">
        <v>1</v>
      </c>
      <c r="J122" s="53">
        <f>'Taxa Trimestral'!B123/100</f>
        <v>0.10138787785341918</v>
      </c>
      <c r="K122" s="53">
        <f>'Taxa Trimestral'!C123/100</f>
        <v>0.11924197499166089</v>
      </c>
      <c r="L122" s="53">
        <f>'Taxa Trimestral'!D123/100</f>
        <v>-6.4920265594794468E-3</v>
      </c>
      <c r="M122" s="53">
        <f>'Taxa Trimestral'!E123/100</f>
        <v>-9.7949954611541434E-3</v>
      </c>
      <c r="N122" s="53">
        <f>'Taxa Trimestral'!F123/100</f>
        <v>2.0109374380739675E-2</v>
      </c>
      <c r="O122" s="53">
        <f>'Taxa Trimestral'!G123/100</f>
        <v>1.7055516111352587E-2</v>
      </c>
      <c r="P122" s="53">
        <f>'Taxa Trimestral'!H123/100</f>
        <v>9.183614031532894E-3</v>
      </c>
      <c r="Q122" s="53">
        <f>'Taxa Trimestral'!I123/100</f>
        <v>4.246766334663854E-2</v>
      </c>
      <c r="R122" s="53">
        <f>'Taxa Trimestral'!J123/100</f>
        <v>5.3017943361496123E-2</v>
      </c>
      <c r="S122" s="53">
        <f>'Taxa Trimestral'!K123/100</f>
        <v>4.3385137384299721E-3</v>
      </c>
      <c r="T122" s="53">
        <f>'Taxa Trimestral'!L123/100</f>
        <v>1.9730607721834437E-2</v>
      </c>
      <c r="U122" s="53">
        <f>'Taxa Trimestral'!M123/100</f>
        <v>1.075066092930177E-2</v>
      </c>
      <c r="V122" s="53">
        <f>'Taxa Trimestral'!N123/100</f>
        <v>2.8363655971390678E-3</v>
      </c>
      <c r="W122" s="53">
        <f>'Taxa Trimestral'!O123/100</f>
        <v>1.2894146097670145E-2</v>
      </c>
      <c r="X122" s="53">
        <f>'Taxa Trimestral'!P123/100</f>
        <v>1.8922126254158123E-2</v>
      </c>
      <c r="Y122" s="53">
        <f>'Taxa Trimestral'!Q123/100</f>
        <v>1.3839685063484763E-2</v>
      </c>
      <c r="Z122" s="54">
        <f>'Taxa Trimestral'!R123/100</f>
        <v>1.8236453560481092E-2</v>
      </c>
    </row>
    <row r="123" spans="1:26" x14ac:dyDescent="0.3">
      <c r="A123" s="33" t="s">
        <v>0</v>
      </c>
      <c r="B123" s="50">
        <f>'Taxa Trimestral'!R124/100</f>
        <v>1.8433314376329779E-2</v>
      </c>
      <c r="C123" s="47">
        <f>'Taxa Trimestral'!S124/100</f>
        <v>9.5287954733882518E-3</v>
      </c>
      <c r="D123" s="47">
        <f>'Taxa Trimestral'!T124/100</f>
        <v>3.6313219400216257E-2</v>
      </c>
      <c r="E123" s="47">
        <f>'Taxa Trimestral'!U124/100</f>
        <v>-3.1210000329514265E-2</v>
      </c>
      <c r="F123" s="47">
        <f>'Taxa Trimestral'!V124/100</f>
        <v>0.14230721415561498</v>
      </c>
      <c r="G123" s="47">
        <f>'Taxa Trimestral'!W124/100</f>
        <v>-3.3597805721958807E-3</v>
      </c>
      <c r="I123" s="33" t="s">
        <v>0</v>
      </c>
      <c r="J123" s="53">
        <f>'Taxa Trimestral'!B124/100</f>
        <v>0.12088084172915871</v>
      </c>
      <c r="K123" s="53">
        <f>'Taxa Trimestral'!C124/100</f>
        <v>0.11968798072234588</v>
      </c>
      <c r="L123" s="53">
        <f>'Taxa Trimestral'!D124/100</f>
        <v>-2.0263240935455062E-2</v>
      </c>
      <c r="M123" s="53">
        <f>'Taxa Trimestral'!E124/100</f>
        <v>1.0075107071451317E-2</v>
      </c>
      <c r="N123" s="53">
        <f>'Taxa Trimestral'!F124/100</f>
        <v>-2.9292606279998967E-2</v>
      </c>
      <c r="O123" s="53">
        <f>'Taxa Trimestral'!G124/100</f>
        <v>6.2468287759429586E-3</v>
      </c>
      <c r="P123" s="53">
        <f>'Taxa Trimestral'!H124/100</f>
        <v>1.9226080049321581E-3</v>
      </c>
      <c r="Q123" s="53">
        <f>'Taxa Trimestral'!I124/100</f>
        <v>1.7118504917571276E-2</v>
      </c>
      <c r="R123" s="53">
        <f>'Taxa Trimestral'!J124/100</f>
        <v>7.0617780864967061E-2</v>
      </c>
      <c r="S123" s="53">
        <f>'Taxa Trimestral'!K124/100</f>
        <v>4.5404479287219246E-2</v>
      </c>
      <c r="T123" s="53">
        <f>'Taxa Trimestral'!L124/100</f>
        <v>1.919553329643775E-2</v>
      </c>
      <c r="U123" s="53">
        <f>'Taxa Trimestral'!M124/100</f>
        <v>2.1291127715371116E-2</v>
      </c>
      <c r="V123" s="53">
        <f>'Taxa Trimestral'!N124/100</f>
        <v>9.4368012176502258E-3</v>
      </c>
      <c r="W123" s="53">
        <f>'Taxa Trimestral'!O124/100</f>
        <v>1.9746910789770977E-2</v>
      </c>
      <c r="X123" s="53">
        <f>'Taxa Trimestral'!P124/100</f>
        <v>1.9382722159647425E-2</v>
      </c>
      <c r="Y123" s="53">
        <f>'Taxa Trimestral'!Q124/100</f>
        <v>1.0016305377301471E-2</v>
      </c>
      <c r="Z123" s="54">
        <f>'Taxa Trimestral'!R124/100</f>
        <v>1.8433314376329779E-2</v>
      </c>
    </row>
    <row r="124" spans="1:26" x14ac:dyDescent="0.3">
      <c r="A124" s="6" t="s">
        <v>177</v>
      </c>
      <c r="B124" s="50">
        <f>'Taxa Trimestral'!R125/100</f>
        <v>1.8390919969675901E-2</v>
      </c>
      <c r="C124" s="47">
        <f>'Taxa Trimestral'!S125/100</f>
        <v>1.7497805859786997E-2</v>
      </c>
      <c r="D124" s="47">
        <f>'Taxa Trimestral'!T125/100</f>
        <v>2.7683188922019486E-2</v>
      </c>
      <c r="E124" s="47">
        <f>'Taxa Trimestral'!U125/100</f>
        <v>-1.3871038902655064E-2</v>
      </c>
      <c r="F124" s="47">
        <f>'Taxa Trimestral'!V125/100</f>
        <v>7.4025575515436204E-2</v>
      </c>
      <c r="G124" s="47">
        <f>'Taxa Trimestral'!W125/100</f>
        <v>1.2152333602652554E-2</v>
      </c>
      <c r="I124" s="6" t="str">
        <f>A124</f>
        <v>2026.I</v>
      </c>
      <c r="J124" s="53">
        <f>'Taxa Trimestral'!B125/100</f>
        <v>6.7341517126819905E-3</v>
      </c>
      <c r="K124" s="53">
        <f>'Taxa Trimestral'!C125/100</f>
        <v>0.13119493584940889</v>
      </c>
      <c r="L124" s="53">
        <f>'Taxa Trimestral'!D125/100</f>
        <v>-8.9273479191788185E-3</v>
      </c>
      <c r="M124" s="53">
        <f>'Taxa Trimestral'!E125/100</f>
        <v>-1.7467666445981411E-2</v>
      </c>
      <c r="N124" s="53">
        <f>'Taxa Trimestral'!F125/100</f>
        <v>1.2659646445066342E-2</v>
      </c>
      <c r="O124" s="53">
        <f>'Taxa Trimestral'!G125/100</f>
        <v>1.6347007192323293E-2</v>
      </c>
      <c r="P124" s="53">
        <f>'Taxa Trimestral'!H125/100</f>
        <v>1.0373243503911223E-2</v>
      </c>
      <c r="Q124" s="53">
        <f>'Taxa Trimestral'!I125/100</f>
        <v>6.7791885316821343E-3</v>
      </c>
      <c r="R124" s="53">
        <f>'Taxa Trimestral'!J125/100</f>
        <v>7.5775695913707475E-2</v>
      </c>
      <c r="S124" s="53">
        <f>'Taxa Trimestral'!K125/100</f>
        <v>2.7672023417273595E-2</v>
      </c>
      <c r="T124" s="53">
        <f>'Taxa Trimestral'!L125/100</f>
        <v>2.8913600597131994E-2</v>
      </c>
      <c r="U124" s="53">
        <f>'Taxa Trimestral'!M125/100</f>
        <v>2.3542263475484493E-2</v>
      </c>
      <c r="V124" s="53">
        <f>'Taxa Trimestral'!N125/100</f>
        <v>1.058028451979065E-2</v>
      </c>
      <c r="W124" s="53">
        <f>'Taxa Trimestral'!O125/100</f>
        <v>2.1410756359549143E-2</v>
      </c>
      <c r="X124" s="53">
        <f>'Taxa Trimestral'!P125/100</f>
        <v>1.8247401490414816E-2</v>
      </c>
      <c r="Y124" s="53">
        <f>'Taxa Trimestral'!Q125/100</f>
        <v>1.9252881473325045E-2</v>
      </c>
      <c r="Z124" s="54">
        <f>'Taxa Trimestral'!R125/100</f>
        <v>1.8390919969675901E-2</v>
      </c>
    </row>
    <row r="125" spans="1:26" x14ac:dyDescent="0.3">
      <c r="A125" s="6" t="s">
        <v>183</v>
      </c>
      <c r="B125" s="50">
        <f>'Taxa Trimestral'!R126/100</f>
        <v>1.9835908951705283E-2</v>
      </c>
      <c r="C125" s="47">
        <f>'Taxa Trimestral'!S126/100</f>
        <v>4.5530627545771196E-3</v>
      </c>
      <c r="D125" s="47">
        <f>'Taxa Trimestral'!T126/100</f>
        <v>3.0504652568549728E-2</v>
      </c>
      <c r="E125" s="47">
        <f>'Taxa Trimestral'!U126/100</f>
        <v>1.4256496165844457E-2</v>
      </c>
      <c r="F125" s="47">
        <f>'Taxa Trimestral'!V126/100</f>
        <v>3.8463165781424946E-2</v>
      </c>
      <c r="G125" s="47">
        <f>'Taxa Trimestral'!W126/100</f>
        <v>5.5235997186652064E-2</v>
      </c>
      <c r="I125" s="6" t="str">
        <f>A125</f>
        <v>2026.II</v>
      </c>
      <c r="J125" s="53">
        <f>'Taxa Trimestral'!B126/100</f>
        <v>6.7643315189052977E-2</v>
      </c>
      <c r="K125" s="53">
        <f>'Taxa Trimestral'!C126/100</f>
        <v>0.12007465886961445</v>
      </c>
      <c r="L125" s="53">
        <f>'Taxa Trimestral'!D126/100</f>
        <v>-8.5553206178228258E-3</v>
      </c>
      <c r="M125" s="53">
        <f>'Taxa Trimestral'!E126/100</f>
        <v>-4.9141994469042993E-3</v>
      </c>
      <c r="N125" s="53">
        <f>'Taxa Trimestral'!F126/100</f>
        <v>9.5170029060214212E-3</v>
      </c>
      <c r="O125" s="53">
        <f>'Taxa Trimestral'!G126/100</f>
        <v>1.5017409216979249E-2</v>
      </c>
      <c r="P125" s="53">
        <f>'Taxa Trimestral'!H126/100</f>
        <v>9.2786744984751923E-3</v>
      </c>
      <c r="Q125" s="53">
        <f>'Taxa Trimestral'!I126/100</f>
        <v>1.1868738887926611E-2</v>
      </c>
      <c r="R125" s="53">
        <f>'Taxa Trimestral'!J126/100</f>
        <v>8.4234537919663399E-2</v>
      </c>
      <c r="S125" s="53">
        <f>'Taxa Trimestral'!K126/100</f>
        <v>9.6912915344706807E-3</v>
      </c>
      <c r="T125" s="53">
        <f>'Taxa Trimestral'!L126/100</f>
        <v>2.2285572008500232E-2</v>
      </c>
      <c r="U125" s="53">
        <f>'Taxa Trimestral'!M126/100</f>
        <v>1.1216339246430618E-2</v>
      </c>
      <c r="V125" s="53">
        <f>'Taxa Trimestral'!N126/100</f>
        <v>8.7193788325576893E-3</v>
      </c>
      <c r="W125" s="53">
        <f>'Taxa Trimestral'!O126/100</f>
        <v>1.5168302994957639E-2</v>
      </c>
      <c r="X125" s="53">
        <f>'Taxa Trimestral'!P126/100</f>
        <v>1.9031030328072518E-2</v>
      </c>
      <c r="Y125" s="53">
        <f>'Taxa Trimestral'!Q126/100</f>
        <v>2.4826862294249352E-2</v>
      </c>
      <c r="Z125" s="54">
        <f>'Taxa Trimestral'!R126/100</f>
        <v>1.9835908951705283E-2</v>
      </c>
    </row>
  </sheetData>
  <mergeCells count="6">
    <mergeCell ref="Z2:Z3"/>
    <mergeCell ref="A1:G2"/>
    <mergeCell ref="K2:O2"/>
    <mergeCell ref="P2:W2"/>
    <mergeCell ref="X2:X3"/>
    <mergeCell ref="Y2:Y3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1207-BCFD-4450-8508-FB63FF3B36A9}">
  <dimension ref="A1:AT124"/>
  <sheetViews>
    <sheetView topLeftCell="J1" workbookViewId="0">
      <selection activeCell="Q11" sqref="Q11"/>
    </sheetView>
  </sheetViews>
  <sheetFormatPr defaultRowHeight="14.4" x14ac:dyDescent="0.3"/>
  <cols>
    <col min="19" max="19" width="6.44140625" style="43" customWidth="1"/>
  </cols>
  <sheetData>
    <row r="1" spans="1:46" ht="15" thickBot="1" x14ac:dyDescent="0.35">
      <c r="B1" s="154" t="s">
        <v>141</v>
      </c>
      <c r="C1" s="154"/>
      <c r="D1" s="154"/>
      <c r="E1" s="154"/>
      <c r="F1" s="154"/>
      <c r="H1" s="154" t="s">
        <v>141</v>
      </c>
      <c r="I1" s="154"/>
      <c r="J1" s="154"/>
      <c r="K1" s="154"/>
      <c r="L1" s="154"/>
      <c r="U1" s="155" t="s">
        <v>140</v>
      </c>
      <c r="V1" s="155"/>
      <c r="W1" s="155"/>
      <c r="X1" s="155"/>
      <c r="Y1" s="155"/>
      <c r="Z1" s="155"/>
      <c r="AA1" s="155"/>
      <c r="AB1" s="155"/>
      <c r="AD1" s="155" t="s">
        <v>140</v>
      </c>
      <c r="AE1" s="155"/>
      <c r="AF1" s="155"/>
      <c r="AG1" s="155"/>
      <c r="AH1" s="155"/>
      <c r="AI1" s="155"/>
      <c r="AJ1" s="155"/>
      <c r="AK1" s="155"/>
      <c r="AM1" s="155" t="s">
        <v>140</v>
      </c>
      <c r="AN1" s="155"/>
      <c r="AO1" s="155"/>
      <c r="AP1" s="155"/>
      <c r="AQ1" s="155"/>
      <c r="AR1" s="155"/>
      <c r="AS1" s="155"/>
      <c r="AT1" s="155"/>
    </row>
    <row r="2" spans="1:46" x14ac:dyDescent="0.3">
      <c r="B2" s="8" t="s">
        <v>131</v>
      </c>
      <c r="C2" s="8" t="s">
        <v>130</v>
      </c>
      <c r="D2" s="8" t="s">
        <v>129</v>
      </c>
      <c r="E2" s="8" t="s">
        <v>128</v>
      </c>
      <c r="F2" s="7" t="s">
        <v>120</v>
      </c>
      <c r="H2" s="8" t="s">
        <v>131</v>
      </c>
      <c r="I2" s="8" t="s">
        <v>130</v>
      </c>
      <c r="J2" s="8" t="s">
        <v>129</v>
      </c>
      <c r="K2" s="8" t="s">
        <v>128</v>
      </c>
      <c r="L2" s="7" t="s">
        <v>120</v>
      </c>
      <c r="U2" s="8" t="s">
        <v>127</v>
      </c>
      <c r="V2" s="8" t="s">
        <v>126</v>
      </c>
      <c r="W2" s="8" t="s">
        <v>125</v>
      </c>
      <c r="X2" s="8" t="s">
        <v>124</v>
      </c>
      <c r="Y2" s="8" t="s">
        <v>123</v>
      </c>
      <c r="Z2" s="8" t="s">
        <v>122</v>
      </c>
      <c r="AA2" s="8" t="s">
        <v>121</v>
      </c>
      <c r="AB2" s="7" t="s">
        <v>120</v>
      </c>
      <c r="AD2" s="8" t="s">
        <v>127</v>
      </c>
      <c r="AE2" s="8" t="s">
        <v>126</v>
      </c>
      <c r="AF2" s="8" t="s">
        <v>125</v>
      </c>
      <c r="AG2" s="8" t="s">
        <v>124</v>
      </c>
      <c r="AH2" s="8" t="s">
        <v>123</v>
      </c>
      <c r="AI2" s="8" t="s">
        <v>122</v>
      </c>
      <c r="AJ2" s="8" t="s">
        <v>121</v>
      </c>
      <c r="AK2" s="7" t="s">
        <v>120</v>
      </c>
      <c r="AM2" s="8" t="s">
        <v>127</v>
      </c>
      <c r="AN2" s="8" t="s">
        <v>126</v>
      </c>
      <c r="AO2" s="8" t="s">
        <v>125</v>
      </c>
      <c r="AP2" s="8" t="s">
        <v>124</v>
      </c>
      <c r="AQ2" s="8" t="s">
        <v>123</v>
      </c>
      <c r="AR2" s="8" t="s">
        <v>122</v>
      </c>
      <c r="AS2" s="8" t="s">
        <v>121</v>
      </c>
      <c r="AT2" s="7" t="s">
        <v>120</v>
      </c>
    </row>
    <row r="3" spans="1:46" x14ac:dyDescent="0.3">
      <c r="A3" s="4" t="s">
        <v>119</v>
      </c>
      <c r="G3" s="4" t="s">
        <v>119</v>
      </c>
      <c r="M3" s="4" t="s">
        <v>119</v>
      </c>
      <c r="T3" s="4" t="s">
        <v>119</v>
      </c>
      <c r="AC3" s="4" t="s">
        <v>119</v>
      </c>
      <c r="AL3" s="4" t="s">
        <v>119</v>
      </c>
    </row>
    <row r="4" spans="1:46" x14ac:dyDescent="0.3">
      <c r="A4" s="4" t="s">
        <v>118</v>
      </c>
      <c r="G4" s="4" t="s">
        <v>118</v>
      </c>
      <c r="M4" s="4" t="s">
        <v>118</v>
      </c>
      <c r="T4" s="4" t="s">
        <v>118</v>
      </c>
      <c r="AC4" s="4" t="s">
        <v>118</v>
      </c>
      <c r="AL4" s="4" t="s">
        <v>118</v>
      </c>
    </row>
    <row r="5" spans="1:46" x14ac:dyDescent="0.3">
      <c r="A5" s="4" t="s">
        <v>117</v>
      </c>
      <c r="G5" s="4" t="s">
        <v>117</v>
      </c>
      <c r="M5" s="4" t="s">
        <v>117</v>
      </c>
      <c r="T5" s="4" t="s">
        <v>117</v>
      </c>
      <c r="AC5" s="4" t="s">
        <v>117</v>
      </c>
      <c r="AL5" s="4" t="s">
        <v>117</v>
      </c>
    </row>
    <row r="6" spans="1:46" x14ac:dyDescent="0.3">
      <c r="A6" s="64" t="s">
        <v>116</v>
      </c>
      <c r="B6" s="39">
        <f>SUM('Valores Correntes'!C5:C8)/SUM('Valores Correntes'!$G5:$G8)</f>
        <v>3.0968091631353698E-2</v>
      </c>
      <c r="C6" s="39">
        <f>SUM('Valores Correntes'!D5:D8)/SUM('Valores Correntes'!$G5:$G8)</f>
        <v>0.58492051153859514</v>
      </c>
      <c r="D6" s="39">
        <f>SUM('Valores Correntes'!E5:E8)/SUM('Valores Correntes'!$G5:$G8)</f>
        <v>9.3834608937246197E-2</v>
      </c>
      <c r="E6" s="39">
        <f>SUM('Valores Correntes'!F5:F8)/SUM('Valores Correntes'!$G5:$G8)</f>
        <v>0.29027678789280481</v>
      </c>
      <c r="G6" s="64" t="s">
        <v>116</v>
      </c>
      <c r="M6" s="64" t="s">
        <v>116</v>
      </c>
      <c r="T6" s="64" t="s">
        <v>116</v>
      </c>
      <c r="U6" s="68">
        <f>SUM('Valores Correntes'!H5:H8)/SUM('Valores Correntes'!$O5:$O8)</f>
        <v>0.11602200893071234</v>
      </c>
      <c r="V6" s="68">
        <f>SUM('Valores Correntes'!I5:I8)/SUM('Valores Correntes'!$O5:$O8)</f>
        <v>4.6624104780013276E-2</v>
      </c>
      <c r="W6" s="68">
        <f>SUM('Valores Correntes'!J5:J8)/SUM('Valores Correntes'!$O5:$O8)</f>
        <v>4.2136242539445735E-2</v>
      </c>
      <c r="X6" s="68">
        <f>SUM('Valores Correntes'!K5:K8)/SUM('Valores Correntes'!$O5:$O8)</f>
        <v>0.13440070770098092</v>
      </c>
      <c r="Y6" s="68">
        <f>SUM('Valores Correntes'!L5:L8)/SUM('Valores Correntes'!$O5:$O8)</f>
        <v>0.1905416310973318</v>
      </c>
      <c r="Z6" s="68">
        <f>SUM('Valores Correntes'!M5:M8)/SUM('Valores Correntes'!$O5:$O8)</f>
        <v>0.23620495208540043</v>
      </c>
      <c r="AA6" s="68">
        <f>SUM('Valores Correntes'!N5:N8)/SUM('Valores Correntes'!$O5:$O8)</f>
        <v>0.23407035286611594</v>
      </c>
      <c r="AC6" s="64" t="s">
        <v>116</v>
      </c>
      <c r="AL6" s="64" t="s">
        <v>116</v>
      </c>
    </row>
    <row r="7" spans="1:46" x14ac:dyDescent="0.3">
      <c r="A7" s="3" t="s">
        <v>115</v>
      </c>
      <c r="B7" s="39">
        <f>SUM('Valores Correntes'!C6:C9)/SUM('Valores Correntes'!$G6:$G9)</f>
        <v>2.8420514189571134E-2</v>
      </c>
      <c r="C7" s="39">
        <f>SUM('Valores Correntes'!D6:D9)/SUM('Valores Correntes'!$G6:$G9)</f>
        <v>0.58834209750520927</v>
      </c>
      <c r="D7" s="39">
        <f>SUM('Valores Correntes'!E6:E9)/SUM('Valores Correntes'!$G6:$G9)</f>
        <v>9.1625609865054011E-2</v>
      </c>
      <c r="E7" s="39">
        <f>SUM('Valores Correntes'!F6:F9)/SUM('Valores Correntes'!$G6:$G9)</f>
        <v>0.29161177844016545</v>
      </c>
      <c r="G7" s="3" t="s">
        <v>115</v>
      </c>
      <c r="M7" s="3" t="s">
        <v>115</v>
      </c>
      <c r="T7" s="3" t="s">
        <v>115</v>
      </c>
      <c r="U7" s="68">
        <f>SUM('Valores Correntes'!H6:H9)/SUM('Valores Correntes'!$O6:$O9)</f>
        <v>0.11600777520337985</v>
      </c>
      <c r="V7" s="68">
        <f>SUM('Valores Correntes'!I6:I9)/SUM('Valores Correntes'!$O6:$O9)</f>
        <v>4.6327204486283392E-2</v>
      </c>
      <c r="W7" s="68">
        <f>SUM('Valores Correntes'!J6:J9)/SUM('Valores Correntes'!$O6:$O9)</f>
        <v>4.2845396201200592E-2</v>
      </c>
      <c r="X7" s="68">
        <f>SUM('Valores Correntes'!K6:K9)/SUM('Valores Correntes'!$O6:$O9)</f>
        <v>0.13119465797376298</v>
      </c>
      <c r="Y7" s="68">
        <f>SUM('Valores Correntes'!L6:L9)/SUM('Valores Correntes'!$O6:$O9)</f>
        <v>0.19524052906801612</v>
      </c>
      <c r="Z7" s="68">
        <f>SUM('Valores Correntes'!M6:M9)/SUM('Valores Correntes'!$O6:$O9)</f>
        <v>0.23780912455996062</v>
      </c>
      <c r="AA7" s="68">
        <f>SUM('Valores Correntes'!N6:N9)/SUM('Valores Correntes'!$O6:$O9)</f>
        <v>0.23057531250739646</v>
      </c>
      <c r="AC7" s="3" t="s">
        <v>115</v>
      </c>
      <c r="AL7" s="3" t="s">
        <v>115</v>
      </c>
    </row>
    <row r="8" spans="1:46" x14ac:dyDescent="0.3">
      <c r="A8" s="3" t="s">
        <v>114</v>
      </c>
      <c r="B8" s="39">
        <f>SUM('Valores Correntes'!C7:C10)/SUM('Valores Correntes'!$G7:$G10)</f>
        <v>2.7457541737785109E-2</v>
      </c>
      <c r="C8" s="39">
        <f>SUM('Valores Correntes'!D7:D10)/SUM('Valores Correntes'!$G7:$G10)</f>
        <v>0.59239840442053349</v>
      </c>
      <c r="D8" s="39">
        <f>SUM('Valores Correntes'!E7:E10)/SUM('Valores Correntes'!$G7:$G10)</f>
        <v>9.1379570752495143E-2</v>
      </c>
      <c r="E8" s="39">
        <f>SUM('Valores Correntes'!F7:F10)/SUM('Valores Correntes'!$G7:$G10)</f>
        <v>0.28876448308918612</v>
      </c>
      <c r="G8" s="3" t="s">
        <v>114</v>
      </c>
      <c r="M8" s="3" t="s">
        <v>114</v>
      </c>
      <c r="T8" s="3" t="s">
        <v>114</v>
      </c>
      <c r="U8" s="68">
        <f>SUM('Valores Correntes'!H7:H10)/SUM('Valores Correntes'!$O7:$O10)</f>
        <v>0.11615408241321042</v>
      </c>
      <c r="V8" s="68">
        <f>SUM('Valores Correntes'!I7:I10)/SUM('Valores Correntes'!$O7:$O10)</f>
        <v>4.7678476744703033E-2</v>
      </c>
      <c r="W8" s="68">
        <f>SUM('Valores Correntes'!J7:J10)/SUM('Valores Correntes'!$O7:$O10)</f>
        <v>4.1891848474057955E-2</v>
      </c>
      <c r="X8" s="68">
        <f>SUM('Valores Correntes'!K7:K10)/SUM('Valores Correntes'!$O7:$O10)</f>
        <v>0.1287166175797092</v>
      </c>
      <c r="Y8" s="68">
        <f>SUM('Valores Correntes'!L7:L10)/SUM('Valores Correntes'!$O7:$O10)</f>
        <v>0.19977689346267069</v>
      </c>
      <c r="Z8" s="68">
        <f>SUM('Valores Correntes'!M7:M10)/SUM('Valores Correntes'!$O7:$O10)</f>
        <v>0.23726049678223354</v>
      </c>
      <c r="AA8" s="68">
        <f>SUM('Valores Correntes'!N7:N10)/SUM('Valores Correntes'!$O7:$O10)</f>
        <v>0.22852158454341445</v>
      </c>
      <c r="AC8" s="3" t="s">
        <v>114</v>
      </c>
      <c r="AL8" s="3" t="s">
        <v>114</v>
      </c>
    </row>
    <row r="9" spans="1:46" x14ac:dyDescent="0.3">
      <c r="A9" s="3" t="s">
        <v>113</v>
      </c>
      <c r="B9" s="39">
        <f>SUM('Valores Correntes'!C8:C11)/SUM('Valores Correntes'!$G8:$G11)</f>
        <v>2.690015354836266E-2</v>
      </c>
      <c r="C9" s="39">
        <f>SUM('Valores Correntes'!D8:D11)/SUM('Valores Correntes'!$G8:$G11)</f>
        <v>0.59057665715414154</v>
      </c>
      <c r="D9" s="39">
        <f>SUM('Valores Correntes'!E8:E11)/SUM('Valores Correntes'!$G8:$G11)</f>
        <v>9.3483363767071337E-2</v>
      </c>
      <c r="E9" s="39">
        <f>SUM('Valores Correntes'!F8:F11)/SUM('Valores Correntes'!$G8:$G11)</f>
        <v>0.28903982553042401</v>
      </c>
      <c r="G9" s="3" t="s">
        <v>113</v>
      </c>
      <c r="M9" s="3"/>
      <c r="N9" s="8" t="s">
        <v>131</v>
      </c>
      <c r="O9" s="8" t="s">
        <v>130</v>
      </c>
      <c r="P9" s="8" t="s">
        <v>129</v>
      </c>
      <c r="Q9" s="8" t="s">
        <v>128</v>
      </c>
      <c r="R9" s="7" t="s">
        <v>198</v>
      </c>
      <c r="T9" s="3" t="s">
        <v>113</v>
      </c>
      <c r="U9" s="68">
        <f>SUM('Valores Correntes'!H8:H11)/SUM('Valores Correntes'!$O8:$O11)</f>
        <v>0.11598144118981349</v>
      </c>
      <c r="V9" s="68">
        <f>SUM('Valores Correntes'!I8:I11)/SUM('Valores Correntes'!$O8:$O11)</f>
        <v>4.8139814310624071E-2</v>
      </c>
      <c r="W9" s="68">
        <f>SUM('Valores Correntes'!J8:J11)/SUM('Valores Correntes'!$O8:$O11)</f>
        <v>4.3860936968200447E-2</v>
      </c>
      <c r="X9" s="68">
        <f>SUM('Valores Correntes'!K8:K11)/SUM('Valores Correntes'!$O8:$O11)</f>
        <v>0.12687575487419131</v>
      </c>
      <c r="Y9" s="68">
        <f>SUM('Valores Correntes'!L8:L11)/SUM('Valores Correntes'!$O8:$O11)</f>
        <v>0.2022352456308521</v>
      </c>
      <c r="Z9" s="68">
        <f>SUM('Valores Correntes'!M8:M11)/SUM('Valores Correntes'!$O8:$O11)</f>
        <v>0.23603411180435438</v>
      </c>
      <c r="AA9" s="68">
        <f>SUM('Valores Correntes'!N8:N11)/SUM('Valores Correntes'!$O8:$O11)</f>
        <v>0.22687269522196471</v>
      </c>
      <c r="AC9" s="3" t="s">
        <v>113</v>
      </c>
      <c r="AL9" s="3"/>
      <c r="AM9" s="8" t="s">
        <v>127</v>
      </c>
      <c r="AN9" s="8" t="s">
        <v>126</v>
      </c>
      <c r="AO9" s="8" t="s">
        <v>125</v>
      </c>
      <c r="AP9" s="8" t="s">
        <v>124</v>
      </c>
      <c r="AQ9" s="8" t="s">
        <v>123</v>
      </c>
      <c r="AR9" s="8" t="s">
        <v>122</v>
      </c>
      <c r="AS9" s="8" t="s">
        <v>121</v>
      </c>
      <c r="AT9" s="8" t="s">
        <v>176</v>
      </c>
    </row>
    <row r="10" spans="1:46" x14ac:dyDescent="0.3">
      <c r="A10" s="65" t="s">
        <v>112</v>
      </c>
      <c r="B10" s="39">
        <f>SUM('Valores Correntes'!C9:C12)/SUM('Valores Correntes'!$G9:$G12)</f>
        <v>2.7985741680453591E-2</v>
      </c>
      <c r="C10" s="39">
        <f>SUM('Valores Correntes'!D9:D12)/SUM('Valores Correntes'!$G9:$G12)</f>
        <v>0.57619457909526495</v>
      </c>
      <c r="D10" s="39">
        <f>SUM('Valores Correntes'!E9:E12)/SUM('Valores Correntes'!$G9:$G12)</f>
        <v>9.5110594048263025E-2</v>
      </c>
      <c r="E10" s="39">
        <f>SUM('Valores Correntes'!F9:F12)/SUM('Valores Correntes'!$G9:$G12)</f>
        <v>0.30070908517601813</v>
      </c>
      <c r="G10" s="65" t="s">
        <v>112</v>
      </c>
      <c r="H10" s="40">
        <f>SUM('Valores Encadeados a Preços 95'!C9:C12)/SUM('Valores Encadeados a Preços 95'!C5:C8)-1</f>
        <v>4.9977820493864344E-2</v>
      </c>
      <c r="I10" s="40">
        <f>SUM('Valores Encadeados a Preços 95'!D9:D12)/SUM('Valores Encadeados a Preços 95'!D5:D8)-1</f>
        <v>2.4934078176470642E-2</v>
      </c>
      <c r="J10" s="40">
        <f>SUM('Valores Encadeados a Preços 95'!E9:E12)/SUM('Valores Encadeados a Preços 95'!E5:E8)-1</f>
        <v>5.904672800041677E-2</v>
      </c>
      <c r="K10" s="40">
        <f>SUM('Valores Encadeados a Preços 95'!F9:F12)/SUM('Valores Encadeados a Preços 95'!F5:F8)-1</f>
        <v>7.6055431936771445E-2</v>
      </c>
      <c r="L10" s="40">
        <f>SUM('Valores Encadeados a Preços 95'!G9:G12)/SUM('Valores Encadeados a Preços 95'!G5:G8)-1</f>
        <v>4.374992460166216E-2</v>
      </c>
      <c r="M10" s="65" t="s">
        <v>112</v>
      </c>
      <c r="N10" s="41">
        <f>H10*B6</f>
        <v>1.5477177245893379E-3</v>
      </c>
      <c r="O10" s="41">
        <f t="shared" ref="O10:Q10" si="0">I10*C6</f>
        <v>1.458445376172453E-2</v>
      </c>
      <c r="P10" s="41">
        <f t="shared" si="0"/>
        <v>5.5406266309430529E-3</v>
      </c>
      <c r="Q10" s="41">
        <f t="shared" si="0"/>
        <v>2.2077126484405858E-2</v>
      </c>
      <c r="R10" s="41">
        <f>L10</f>
        <v>4.374992460166216E-2</v>
      </c>
      <c r="T10" s="65" t="s">
        <v>112</v>
      </c>
      <c r="U10" s="68">
        <f>SUM('Valores Correntes'!H9:H12)/SUM('Valores Correntes'!$O9:$O12)</f>
        <v>0.11400017837124397</v>
      </c>
      <c r="V10" s="68">
        <f>SUM('Valores Correntes'!I9:I12)/SUM('Valores Correntes'!$O9:$O12)</f>
        <v>5.031258703706696E-2</v>
      </c>
      <c r="W10" s="68">
        <f>SUM('Valores Correntes'!J9:J12)/SUM('Valores Correntes'!$O9:$O12)</f>
        <v>4.4856686125406289E-2</v>
      </c>
      <c r="X10" s="68">
        <f>SUM('Valores Correntes'!K9:K12)/SUM('Valores Correntes'!$O9:$O12)</f>
        <v>0.12799119311311982</v>
      </c>
      <c r="Y10" s="68">
        <f>SUM('Valores Correntes'!L9:L12)/SUM('Valores Correntes'!$O9:$O12)</f>
        <v>0.20538539105949874</v>
      </c>
      <c r="Z10" s="68">
        <f>SUM('Valores Correntes'!M9:M12)/SUM('Valores Correntes'!$O9:$O12)</f>
        <v>0.23264189277040007</v>
      </c>
      <c r="AA10" s="68">
        <f>SUM('Valores Correntes'!N9:N12)/SUM('Valores Correntes'!$O9:$O12)</f>
        <v>0.22481207152326457</v>
      </c>
      <c r="AC10" s="65" t="s">
        <v>112</v>
      </c>
      <c r="AD10" s="67">
        <f>SUM('Valores Encadeados a Preços 95'!H9:H12)/SUM('Valores Encadeados a Preços 95'!H5:H8)-1</f>
        <v>3.8542984789401213E-2</v>
      </c>
      <c r="AE10" s="67">
        <f>SUM('Valores Encadeados a Preços 95'!I9:I12)/SUM('Valores Encadeados a Preços 95'!I5:I8)-1</f>
        <v>6.1355717453278613E-2</v>
      </c>
      <c r="AF10" s="67">
        <f>SUM('Valores Encadeados a Preços 95'!J9:J12)/SUM('Valores Encadeados a Preços 95'!J5:J8)-1</f>
        <v>5.2386030391897487E-2</v>
      </c>
      <c r="AG10" s="67">
        <f>SUM('Valores Encadeados a Preços 95'!K9:K12)/SUM('Valores Encadeados a Preços 95'!K5:K8)-1</f>
        <v>3.3286012526096753E-2</v>
      </c>
      <c r="AH10" s="67">
        <f>SUM('Valores Encadeados a Preços 95'!L9:L12)/SUM('Valores Encadeados a Preços 95'!L5:L8)-1</f>
        <v>2.5060090803880497E-2</v>
      </c>
      <c r="AI10" s="67">
        <f>SUM('Valores Encadeados a Preços 95'!M9:M12)/SUM('Valores Encadeados a Preços 95'!M5:M8)-1</f>
        <v>2.8164642898705905E-2</v>
      </c>
      <c r="AJ10" s="67">
        <f>SUM('Valores Encadeados a Preços 95'!N9:N12)/SUM('Valores Encadeados a Preços 95'!N5:N8)-1</f>
        <v>-4.2202996413032157E-4</v>
      </c>
      <c r="AK10" s="67">
        <f>SUM('Valores Encadeados a Preços 95'!O9:O12)/SUM('Valores Encadeados a Preços 95'!O5:O8)-1</f>
        <v>2.5342338048156776E-2</v>
      </c>
      <c r="AL10" s="65" t="s">
        <v>112</v>
      </c>
      <c r="AM10" s="41">
        <f>AD10*U6</f>
        <v>4.4718345254522174E-3</v>
      </c>
      <c r="AN10" s="41">
        <f t="shared" ref="AN10:AS10" si="1">AE10*V6</f>
        <v>2.8606553993945514E-3</v>
      </c>
      <c r="AO10" s="41">
        <f t="shared" si="1"/>
        <v>2.2073504822717679E-3</v>
      </c>
      <c r="AP10" s="41">
        <f t="shared" si="1"/>
        <v>4.473663640051119E-3</v>
      </c>
      <c r="AQ10" s="41">
        <f t="shared" si="1"/>
        <v>4.7749905772186347E-3</v>
      </c>
      <c r="AR10" s="41">
        <f t="shared" si="1"/>
        <v>6.6526281263912419E-3</v>
      </c>
      <c r="AS10" s="41">
        <f t="shared" si="1"/>
        <v>-9.878470262405862E-5</v>
      </c>
      <c r="AT10" s="41">
        <f>AK10</f>
        <v>2.5342338048156776E-2</v>
      </c>
    </row>
    <row r="11" spans="1:46" x14ac:dyDescent="0.3">
      <c r="A11" s="4" t="s">
        <v>111</v>
      </c>
      <c r="B11" s="39">
        <f>SUM('Valores Correntes'!C10:C13)/SUM('Valores Correntes'!$G10:$G13)</f>
        <v>2.7049959006605253E-2</v>
      </c>
      <c r="C11" s="39">
        <f>SUM('Valores Correntes'!D10:D13)/SUM('Valores Correntes'!$G10:$G13)</f>
        <v>0.56572724336635283</v>
      </c>
      <c r="D11" s="39">
        <f>SUM('Valores Correntes'!E10:E13)/SUM('Valores Correntes'!$G10:$G13)</f>
        <v>0.10069865539618553</v>
      </c>
      <c r="E11" s="39">
        <f>SUM('Valores Correntes'!F10:F13)/SUM('Valores Correntes'!$G10:$G13)</f>
        <v>0.30652414223085611</v>
      </c>
      <c r="G11" s="4" t="s">
        <v>111</v>
      </c>
      <c r="H11" s="40">
        <f>SUM('Valores Encadeados a Preços 95'!C10:C13)/SUM('Valores Encadeados a Preços 95'!C6:C9)-1</f>
        <v>7.1061652968967381E-2</v>
      </c>
      <c r="I11" s="40">
        <f>SUM('Valores Encadeados a Preços 95'!D10:D13)/SUM('Valores Encadeados a Preços 95'!D6:D9)-1</f>
        <v>8.9822311546061684E-3</v>
      </c>
      <c r="J11" s="40">
        <f>SUM('Valores Encadeados a Preços 95'!E10:E13)/SUM('Valores Encadeados a Preços 95'!E6:E9)-1</f>
        <v>5.4150919527549135E-2</v>
      </c>
      <c r="K11" s="40">
        <f>SUM('Valores Encadeados a Preços 95'!F10:F13)/SUM('Valores Encadeados a Preços 95'!F6:F9)-1</f>
        <v>8.3068492374550162E-2</v>
      </c>
      <c r="L11" s="40">
        <f>SUM('Valores Encadeados a Preços 95'!G10:G13)/SUM('Valores Encadeados a Preços 95'!G6:G9)-1</f>
        <v>3.6061107652060942E-2</v>
      </c>
      <c r="M11" s="4" t="s">
        <v>111</v>
      </c>
      <c r="N11" s="41">
        <f t="shared" ref="N11:N74" si="2">H11*B7</f>
        <v>2.0196087165389172E-3</v>
      </c>
      <c r="O11" s="41">
        <f t="shared" ref="O11:O74" si="3">I11*C7</f>
        <v>5.2846247177776307E-3</v>
      </c>
      <c r="P11" s="41">
        <f t="shared" ref="P11:P74" si="4">J11*D7</f>
        <v>4.9616110264651516E-3</v>
      </c>
      <c r="Q11" s="41">
        <f t="shared" ref="Q11:Q74" si="5">K11*E7</f>
        <v>2.4223750793685894E-2</v>
      </c>
      <c r="R11" s="41">
        <f t="shared" ref="R11:R74" si="6">L11</f>
        <v>3.6061107652060942E-2</v>
      </c>
      <c r="T11" s="4" t="s">
        <v>111</v>
      </c>
      <c r="U11" s="68">
        <f>SUM('Valores Correntes'!H10:H13)/SUM('Valores Correntes'!$O10:$O13)</f>
        <v>0.11203213826294708</v>
      </c>
      <c r="V11" s="68">
        <f>SUM('Valores Correntes'!I10:I13)/SUM('Valores Correntes'!$O10:$O13)</f>
        <v>5.0537792697301756E-2</v>
      </c>
      <c r="W11" s="68">
        <f>SUM('Valores Correntes'!J10:J13)/SUM('Valores Correntes'!$O10:$O13)</f>
        <v>4.8942368064708697E-2</v>
      </c>
      <c r="X11" s="68">
        <f>SUM('Valores Correntes'!K10:K13)/SUM('Valores Correntes'!$O10:$O13)</f>
        <v>0.12777971890813788</v>
      </c>
      <c r="Y11" s="68">
        <f>SUM('Valores Correntes'!L10:L13)/SUM('Valores Correntes'!$O10:$O13)</f>
        <v>0.2056115470615997</v>
      </c>
      <c r="Z11" s="68">
        <f>SUM('Valores Correntes'!M10:M13)/SUM('Valores Correntes'!$O10:$O13)</f>
        <v>0.23138200731786457</v>
      </c>
      <c r="AA11" s="68">
        <f>SUM('Valores Correntes'!N10:N13)/SUM('Valores Correntes'!$O10:$O13)</f>
        <v>0.22371442768744021</v>
      </c>
      <c r="AC11" s="4" t="s">
        <v>111</v>
      </c>
      <c r="AD11" s="67">
        <f>SUM('Valores Encadeados a Preços 95'!H10:H13)/SUM('Valores Encadeados a Preços 95'!H6:H9)-1</f>
        <v>2.9185418511881833E-2</v>
      </c>
      <c r="AE11" s="67">
        <f>SUM('Valores Encadeados a Preços 95'!I10:I13)/SUM('Valores Encadeados a Preços 95'!I6:I9)-1</f>
        <v>6.5334127001601461E-2</v>
      </c>
      <c r="AF11" s="67">
        <f>SUM('Valores Encadeados a Preços 95'!J10:J13)/SUM('Valores Encadeados a Preços 95'!J6:J9)-1</f>
        <v>5.1886163068489033E-2</v>
      </c>
      <c r="AG11" s="67">
        <f>SUM('Valores Encadeados a Preços 95'!K10:K13)/SUM('Valores Encadeados a Preços 95'!K6:K9)-1</f>
        <v>2.4206074881664152E-2</v>
      </c>
      <c r="AH11" s="67">
        <f>SUM('Valores Encadeados a Preços 95'!L10:L13)/SUM('Valores Encadeados a Preços 95'!L6:L9)-1</f>
        <v>2.9011408976932884E-2</v>
      </c>
      <c r="AI11" s="67">
        <f>SUM('Valores Encadeados a Preços 95'!M10:M13)/SUM('Valores Encadeados a Preços 95'!M6:M9)-1</f>
        <v>2.8480820446566302E-2</v>
      </c>
      <c r="AJ11" s="67">
        <f>SUM('Valores Encadeados a Preços 95'!N10:N13)/SUM('Valores Encadeados a Preços 95'!N6:N9)-1</f>
        <v>1.6150579164264656E-3</v>
      </c>
      <c r="AK11" s="67">
        <f>SUM('Valores Encadeados a Preços 95'!O10:O13)/SUM('Valores Encadeados a Preços 95'!O6:O9)-1</f>
        <v>2.4055865491471318E-2</v>
      </c>
      <c r="AL11" s="4" t="s">
        <v>111</v>
      </c>
      <c r="AM11" s="41">
        <f t="shared" ref="AM11:AM74" si="7">AD11*U7</f>
        <v>3.3857354699429487E-3</v>
      </c>
      <c r="AN11" s="41">
        <f t="shared" ref="AN11:AN74" si="8">AE11*V7</f>
        <v>3.0267474615360002E-3</v>
      </c>
      <c r="AO11" s="41">
        <f t="shared" ref="AO11:AO74" si="9">AF11*W7</f>
        <v>2.2230832140295144E-3</v>
      </c>
      <c r="AP11" s="41">
        <f t="shared" ref="AP11:AP74" si="10">AG11*X7</f>
        <v>3.1757077149872238E-3</v>
      </c>
      <c r="AQ11" s="41">
        <f t="shared" ref="AQ11:AQ74" si="11">AH11*Y7</f>
        <v>5.6642028376649688E-3</v>
      </c>
      <c r="AR11" s="41">
        <f t="shared" ref="AR11:AR74" si="12">AI11*Z7</f>
        <v>6.7729989771473584E-3</v>
      </c>
      <c r="AS11" s="41">
        <f t="shared" ref="AS11:AS74" si="13">AJ11*AA7</f>
        <v>3.7239248379757691E-4</v>
      </c>
      <c r="AT11" s="41">
        <f t="shared" ref="AT11:AT74" si="14">AK11</f>
        <v>2.4055865491471318E-2</v>
      </c>
    </row>
    <row r="12" spans="1:46" x14ac:dyDescent="0.3">
      <c r="A12" s="4" t="s">
        <v>110</v>
      </c>
      <c r="B12" s="39">
        <f>SUM('Valores Correntes'!C11:C14)/SUM('Valores Correntes'!$G11:$G14)</f>
        <v>2.5246379822080504E-2</v>
      </c>
      <c r="C12" s="39">
        <f>SUM('Valores Correntes'!D11:D14)/SUM('Valores Correntes'!$G11:$G14)</f>
        <v>0.55771834265616116</v>
      </c>
      <c r="D12" s="39">
        <f>SUM('Valores Correntes'!E11:E14)/SUM('Valores Correntes'!$G11:$G14)</f>
        <v>0.10481664589175056</v>
      </c>
      <c r="E12" s="39">
        <f>SUM('Valores Correntes'!F11:F14)/SUM('Valores Correntes'!$G11:$G14)</f>
        <v>0.3122186316300079</v>
      </c>
      <c r="G12" s="4" t="s">
        <v>110</v>
      </c>
      <c r="H12" s="40">
        <f>SUM('Valores Encadeados a Preços 95'!C11:C14)/SUM('Valores Encadeados a Preços 95'!C7:C10)-1</f>
        <v>7.4131650272981631E-2</v>
      </c>
      <c r="I12" s="40">
        <f>SUM('Valores Encadeados a Preços 95'!D11:D14)/SUM('Valores Encadeados a Preços 95'!D7:D10)-1</f>
        <v>-2.1589032288452992E-2</v>
      </c>
      <c r="J12" s="40">
        <f>SUM('Valores Encadeados a Preços 95'!E11:E14)/SUM('Valores Encadeados a Preços 95'!E7:E10)-1</f>
        <v>4.6853434755285805E-2</v>
      </c>
      <c r="K12" s="40">
        <f>SUM('Valores Encadeados a Preços 95'!F11:F14)/SUM('Valores Encadeados a Preços 95'!F7:F10)-1</f>
        <v>7.7650588593184633E-2</v>
      </c>
      <c r="L12" s="40">
        <f>SUM('Valores Encadeados a Preços 95'!G11:G14)/SUM('Valores Encadeados a Preços 95'!G7:G10)-1</f>
        <v>1.569945776324766E-2</v>
      </c>
      <c r="M12" s="4" t="s">
        <v>110</v>
      </c>
      <c r="N12" s="41">
        <f t="shared" si="2"/>
        <v>2.035472881461282E-3</v>
      </c>
      <c r="O12" s="41">
        <f t="shared" si="3"/>
        <v>-1.2789308280662931E-2</v>
      </c>
      <c r="P12" s="41">
        <f t="shared" si="4"/>
        <v>4.2814467562180538E-3</v>
      </c>
      <c r="Q12" s="41">
        <f t="shared" si="5"/>
        <v>2.2422732076682012E-2</v>
      </c>
      <c r="R12" s="41">
        <f t="shared" si="6"/>
        <v>1.569945776324766E-2</v>
      </c>
      <c r="T12" s="4" t="s">
        <v>110</v>
      </c>
      <c r="U12" s="68">
        <f>SUM('Valores Correntes'!H11:H14)/SUM('Valores Correntes'!$O11:$O14)</f>
        <v>0.11107224542292288</v>
      </c>
      <c r="V12" s="68">
        <f>SUM('Valores Correntes'!I11:I14)/SUM('Valores Correntes'!$O11:$O14)</f>
        <v>5.0415593696061814E-2</v>
      </c>
      <c r="W12" s="68">
        <f>SUM('Valores Correntes'!J11:J14)/SUM('Valores Correntes'!$O11:$O14)</f>
        <v>5.1791543067232187E-2</v>
      </c>
      <c r="X12" s="68">
        <f>SUM('Valores Correntes'!K11:K14)/SUM('Valores Correntes'!$O11:$O14)</f>
        <v>0.1274533786342831</v>
      </c>
      <c r="Y12" s="68">
        <f>SUM('Valores Correntes'!L11:L14)/SUM('Valores Correntes'!$O11:$O14)</f>
        <v>0.20470131744103215</v>
      </c>
      <c r="Z12" s="68">
        <f>SUM('Valores Correntes'!M11:M14)/SUM('Valores Correntes'!$O11:$O14)</f>
        <v>0.23171156183279651</v>
      </c>
      <c r="AA12" s="68">
        <f>SUM('Valores Correntes'!N11:N14)/SUM('Valores Correntes'!$O11:$O14)</f>
        <v>0.22285435990567215</v>
      </c>
      <c r="AC12" s="4" t="s">
        <v>110</v>
      </c>
      <c r="AD12" s="67">
        <f>SUM('Valores Encadeados a Preços 95'!H11:H14)/SUM('Valores Encadeados a Preços 95'!H7:H10)-1</f>
        <v>1.7046874949439461E-2</v>
      </c>
      <c r="AE12" s="67">
        <f>SUM('Valores Encadeados a Preços 95'!I11:I14)/SUM('Valores Encadeados a Preços 95'!I7:I10)-1</f>
        <v>4.8290321891432786E-2</v>
      </c>
      <c r="AF12" s="67">
        <f>SUM('Valores Encadeados a Preços 95'!J11:J14)/SUM('Valores Encadeados a Preços 95'!J7:J10)-1</f>
        <v>3.9821459569821638E-2</v>
      </c>
      <c r="AG12" s="67">
        <f>SUM('Valores Encadeados a Preços 95'!K11:K14)/SUM('Valores Encadeados a Preços 95'!K7:K10)-1</f>
        <v>1.7983335208991091E-2</v>
      </c>
      <c r="AH12" s="67">
        <f>SUM('Valores Encadeados a Preços 95'!L11:L14)/SUM('Valores Encadeados a Preços 95'!L7:L10)-1</f>
        <v>3.3147480372230698E-2</v>
      </c>
      <c r="AI12" s="67">
        <f>SUM('Valores Encadeados a Preços 95'!M11:M14)/SUM('Valores Encadeados a Preços 95'!M7:M10)-1</f>
        <v>2.8046955429983589E-2</v>
      </c>
      <c r="AJ12" s="67">
        <f>SUM('Valores Encadeados a Preços 95'!N11:N14)/SUM('Valores Encadeados a Preços 95'!N7:N10)-1</f>
        <v>1.0294187123822685E-2</v>
      </c>
      <c r="AK12" s="67">
        <f>SUM('Valores Encadeados a Preços 95'!O11:O14)/SUM('Valores Encadeados a Preços 95'!O7:O10)-1</f>
        <v>2.3088164152700319E-2</v>
      </c>
      <c r="AL12" s="4" t="s">
        <v>110</v>
      </c>
      <c r="AM12" s="41">
        <f t="shared" si="7"/>
        <v>1.9800641177648835E-3</v>
      </c>
      <c r="AN12" s="41">
        <f t="shared" si="8"/>
        <v>2.3024089892949018E-3</v>
      </c>
      <c r="AO12" s="41">
        <f t="shared" si="9"/>
        <v>1.6681945503147931E-3</v>
      </c>
      <c r="AP12" s="41">
        <f t="shared" si="10"/>
        <v>2.3147540809034263E-3</v>
      </c>
      <c r="AQ12" s="41">
        <f t="shared" si="11"/>
        <v>6.6221006548791003E-3</v>
      </c>
      <c r="AR12" s="41">
        <f t="shared" si="12"/>
        <v>6.6544345785470686E-3</v>
      </c>
      <c r="AS12" s="41">
        <f t="shared" si="13"/>
        <v>2.3524439531223741E-3</v>
      </c>
      <c r="AT12" s="41">
        <f t="shared" si="14"/>
        <v>2.3088164152700319E-2</v>
      </c>
    </row>
    <row r="13" spans="1:46" x14ac:dyDescent="0.3">
      <c r="A13" s="4" t="s">
        <v>109</v>
      </c>
      <c r="B13" s="39">
        <f>SUM('Valores Correntes'!C12:C15)/SUM('Valores Correntes'!$G12:$G15)</f>
        <v>2.4813295506397812E-2</v>
      </c>
      <c r="C13" s="39">
        <f>SUM('Valores Correntes'!D12:D15)/SUM('Valores Correntes'!$G12:$G15)</f>
        <v>0.55253726235809841</v>
      </c>
      <c r="D13" s="39">
        <f>SUM('Valores Correntes'!E12:E15)/SUM('Valores Correntes'!$G12:$G15)</f>
        <v>0.1082099123180601</v>
      </c>
      <c r="E13" s="39">
        <f>SUM('Valores Correntes'!F12:F15)/SUM('Valores Correntes'!$G12:$G15)</f>
        <v>0.31443952981744389</v>
      </c>
      <c r="G13" s="4" t="s">
        <v>109</v>
      </c>
      <c r="H13" s="40">
        <f>SUM('Valores Encadeados a Preços 95'!C12:C15)/SUM('Valores Encadeados a Preços 95'!C8:C11)-1</f>
        <v>5.0081448118465932E-2</v>
      </c>
      <c r="I13" s="40">
        <f>SUM('Valores Encadeados a Preços 95'!D12:D15)/SUM('Valores Encadeados a Preços 95'!D8:D11)-1</f>
        <v>-2.1848645611844963E-2</v>
      </c>
      <c r="J13" s="40">
        <f>SUM('Valores Encadeados a Preços 95'!E12:E15)/SUM('Valores Encadeados a Preços 95'!E8:E11)-1</f>
        <v>3.1343270230615339E-2</v>
      </c>
      <c r="K13" s="40">
        <f>SUM('Valores Encadeados a Preços 95'!F12:F15)/SUM('Valores Encadeados a Preços 95'!F8:F11)-1</f>
        <v>5.3541317088225737E-2</v>
      </c>
      <c r="L13" s="40">
        <f>SUM('Valores Encadeados a Preços 95'!G12:G15)/SUM('Valores Encadeados a Preços 95'!G8:G11)-1</f>
        <v>7.8163842308529574E-3</v>
      </c>
      <c r="M13" s="4" t="s">
        <v>109</v>
      </c>
      <c r="N13" s="41">
        <f t="shared" si="2"/>
        <v>1.3471986443110919E-3</v>
      </c>
      <c r="O13" s="41">
        <f t="shared" si="3"/>
        <v>-1.2903300088788903E-2</v>
      </c>
      <c r="P13" s="41">
        <f t="shared" si="4"/>
        <v>2.9300743326182315E-3</v>
      </c>
      <c r="Q13" s="41">
        <f t="shared" si="5"/>
        <v>1.5475572949849878E-2</v>
      </c>
      <c r="R13" s="41">
        <f t="shared" si="6"/>
        <v>7.8163842308529574E-3</v>
      </c>
      <c r="T13" s="4" t="s">
        <v>109</v>
      </c>
      <c r="U13" s="68">
        <f>SUM('Valores Correntes'!H12:H15)/SUM('Valores Correntes'!$O12:$O15)</f>
        <v>0.10966580152266797</v>
      </c>
      <c r="V13" s="68">
        <f>SUM('Valores Correntes'!I12:I15)/SUM('Valores Correntes'!$O12:$O15)</f>
        <v>4.9633041920206303E-2</v>
      </c>
      <c r="W13" s="68">
        <f>SUM('Valores Correntes'!J12:J15)/SUM('Valores Correntes'!$O12:$O15)</f>
        <v>5.3286620483157007E-2</v>
      </c>
      <c r="X13" s="68">
        <f>SUM('Valores Correntes'!K12:K15)/SUM('Valores Correntes'!$O12:$O15)</f>
        <v>0.12828410922055794</v>
      </c>
      <c r="Y13" s="68">
        <f>SUM('Valores Correntes'!L12:L15)/SUM('Valores Correntes'!$O12:$O15)</f>
        <v>0.20408216385241379</v>
      </c>
      <c r="Z13" s="68">
        <f>SUM('Valores Correntes'!M12:M15)/SUM('Valores Correntes'!$O12:$O15)</f>
        <v>0.23183494020113141</v>
      </c>
      <c r="AA13" s="68">
        <f>SUM('Valores Correntes'!N12:N15)/SUM('Valores Correntes'!$O12:$O15)</f>
        <v>0.22321332279986628</v>
      </c>
      <c r="AC13" s="4" t="s">
        <v>109</v>
      </c>
      <c r="AD13" s="67">
        <f>SUM('Valores Encadeados a Preços 95'!H12:H15)/SUM('Valores Encadeados a Preços 95'!H8:H11)-1</f>
        <v>2.4513416813758404E-3</v>
      </c>
      <c r="AE13" s="67">
        <f>SUM('Valores Encadeados a Preços 95'!I12:I15)/SUM('Valores Encadeados a Preços 95'!I8:I11)-1</f>
        <v>4.2134023918334984E-2</v>
      </c>
      <c r="AF13" s="67">
        <f>SUM('Valores Encadeados a Preços 95'!J12:J15)/SUM('Valores Encadeados a Preços 95'!J8:J11)-1</f>
        <v>6.3389167881584996E-2</v>
      </c>
      <c r="AG13" s="67">
        <f>SUM('Valores Encadeados a Preços 95'!K12:K15)/SUM('Valores Encadeados a Preços 95'!K8:K11)-1</f>
        <v>1.1603605259231875E-2</v>
      </c>
      <c r="AH13" s="67">
        <f>SUM('Valores Encadeados a Preços 95'!L12:L15)/SUM('Valores Encadeados a Preços 95'!L8:L11)-1</f>
        <v>3.5385896618705059E-2</v>
      </c>
      <c r="AI13" s="67">
        <f>SUM('Valores Encadeados a Preços 95'!M12:M15)/SUM('Valores Encadeados a Preços 95'!M8:M11)-1</f>
        <v>2.5342780986810531E-2</v>
      </c>
      <c r="AJ13" s="67">
        <f>SUM('Valores Encadeados a Preços 95'!N12:N15)/SUM('Valores Encadeados a Preços 95'!N8:N11)-1</f>
        <v>2.1526665275571677E-2</v>
      </c>
      <c r="AK13" s="67">
        <f>SUM('Valores Encadeados a Preços 95'!O12:O15)/SUM('Valores Encadeados a Preços 95'!O8:O11)-1</f>
        <v>2.44131810108974E-2</v>
      </c>
      <c r="AL13" s="4" t="s">
        <v>109</v>
      </c>
      <c r="AM13" s="41">
        <f t="shared" si="7"/>
        <v>2.8431014105463056E-4</v>
      </c>
      <c r="AN13" s="41">
        <f t="shared" si="8"/>
        <v>2.0283240875880394E-3</v>
      </c>
      <c r="AO13" s="41">
        <f t="shared" si="9"/>
        <v>2.7803082969208759E-3</v>
      </c>
      <c r="AP13" s="41">
        <f t="shared" si="10"/>
        <v>1.4722161765271804E-3</v>
      </c>
      <c r="AQ13" s="41">
        <f t="shared" si="11"/>
        <v>7.1562754945517565E-3</v>
      </c>
      <c r="AR13" s="41">
        <f t="shared" si="12"/>
        <v>5.9817608008741032E-3</v>
      </c>
      <c r="AS13" s="41">
        <f t="shared" si="13"/>
        <v>4.8838125702100237E-3</v>
      </c>
      <c r="AT13" s="41">
        <f t="shared" si="14"/>
        <v>2.44131810108974E-2</v>
      </c>
    </row>
    <row r="14" spans="1:46" x14ac:dyDescent="0.3">
      <c r="A14" s="64" t="s">
        <v>108</v>
      </c>
      <c r="B14" s="39">
        <f>SUM('Valores Correntes'!C13:C16)/SUM('Valores Correntes'!$G13:$G16)</f>
        <v>2.4771600052374828E-2</v>
      </c>
      <c r="C14" s="39">
        <f>SUM('Valores Correntes'!D13:D16)/SUM('Valores Correntes'!$G13:$G16)</f>
        <v>0.54953896598676533</v>
      </c>
      <c r="D14" s="39">
        <f>SUM('Valores Correntes'!E13:E16)/SUM('Valores Correntes'!$G13:$G16)</f>
        <v>0.11127887393587849</v>
      </c>
      <c r="E14" s="39">
        <f>SUM('Valores Correntes'!F13:F16)/SUM('Valores Correntes'!$G13:$G16)</f>
        <v>0.31441056002498141</v>
      </c>
      <c r="G14" s="64" t="s">
        <v>108</v>
      </c>
      <c r="H14" s="40">
        <f>SUM('Valores Encadeados a Preços 95'!C13:C16)/SUM('Valores Encadeados a Preços 95'!C9:C12)-1</f>
        <v>3.6165577342045951E-2</v>
      </c>
      <c r="I14" s="40">
        <f>SUM('Valores Encadeados a Preços 95'!D13:D16)/SUM('Valores Encadeados a Preços 95'!D9:D12)-1</f>
        <v>-4.8411443098678952E-2</v>
      </c>
      <c r="J14" s="40">
        <f>SUM('Valores Encadeados a Preços 95'!E13:E16)/SUM('Valores Encadeados a Preços 95'!E9:E12)-1</f>
        <v>1.2427166788053112E-2</v>
      </c>
      <c r="K14" s="40">
        <f>SUM('Valores Encadeados a Preços 95'!F13:F16)/SUM('Valores Encadeados a Preços 95'!F9:F12)-1</f>
        <v>1.5963241826576047E-2</v>
      </c>
      <c r="L14" s="40">
        <f>SUM('Valores Encadeados a Preços 95'!G13:G16)/SUM('Valores Encadeados a Preços 95'!G9:G12)-1</f>
        <v>-2.0900043512756872E-2</v>
      </c>
      <c r="M14" s="64" t="s">
        <v>108</v>
      </c>
      <c r="N14" s="41">
        <f t="shared" si="2"/>
        <v>1.0121205052189633E-3</v>
      </c>
      <c r="O14" s="41">
        <f t="shared" si="3"/>
        <v>-2.7894411079637686E-2</v>
      </c>
      <c r="P14" s="41">
        <f t="shared" si="4"/>
        <v>1.1819552155485763E-3</v>
      </c>
      <c r="Q14" s="41">
        <f t="shared" si="5"/>
        <v>4.8002918461132315E-3</v>
      </c>
      <c r="R14" s="41">
        <f t="shared" si="6"/>
        <v>-2.0900043512756872E-2</v>
      </c>
      <c r="T14" s="64" t="s">
        <v>108</v>
      </c>
      <c r="U14" s="68">
        <f>SUM('Valores Correntes'!H13:H16)/SUM('Valores Correntes'!$O13:$O16)</f>
        <v>0.10762851305087741</v>
      </c>
      <c r="V14" s="68">
        <f>SUM('Valores Correntes'!I13:I16)/SUM('Valores Correntes'!$O13:$O16)</f>
        <v>4.7434673740370151E-2</v>
      </c>
      <c r="W14" s="68">
        <f>SUM('Valores Correntes'!J13:J16)/SUM('Valores Correntes'!$O13:$O16)</f>
        <v>5.5383947274330096E-2</v>
      </c>
      <c r="X14" s="68">
        <f>SUM('Valores Correntes'!K13:K16)/SUM('Valores Correntes'!$O13:$O16)</f>
        <v>0.12989288749786204</v>
      </c>
      <c r="Y14" s="68">
        <f>SUM('Valores Correntes'!L13:L16)/SUM('Valores Correntes'!$O13:$O16)</f>
        <v>0.20392434212462393</v>
      </c>
      <c r="Z14" s="68">
        <f>SUM('Valores Correntes'!M13:M16)/SUM('Valores Correntes'!$O13:$O16)</f>
        <v>0.22948619328163414</v>
      </c>
      <c r="AA14" s="68">
        <f>SUM('Valores Correntes'!N13:N16)/SUM('Valores Correntes'!$O13:$O16)</f>
        <v>0.22624944303030164</v>
      </c>
      <c r="AC14" s="64" t="s">
        <v>108</v>
      </c>
      <c r="AD14" s="67">
        <f>SUM('Valores Encadeados a Preços 95'!H13:H16)/SUM('Valores Encadeados a Preços 95'!H9:H12)-1</f>
        <v>-1.8705086656333081E-2</v>
      </c>
      <c r="AE14" s="67">
        <f>SUM('Valores Encadeados a Preços 95'!I13:I16)/SUM('Valores Encadeados a Preços 95'!I9:I12)-1</f>
        <v>6.845542528919335E-3</v>
      </c>
      <c r="AF14" s="67">
        <f>SUM('Valores Encadeados a Preços 95'!J13:J16)/SUM('Valores Encadeados a Preços 95'!J9:J12)-1</f>
        <v>7.9436115462073964E-2</v>
      </c>
      <c r="AG14" s="67">
        <f>SUM('Valores Encadeados a Preços 95'!K13:K16)/SUM('Valores Encadeados a Preços 95'!K9:K12)-1</f>
        <v>-1.4840003760930975E-2</v>
      </c>
      <c r="AH14" s="67">
        <f>SUM('Valores Encadeados a Preços 95'!L13:L16)/SUM('Valores Encadeados a Preços 95'!L9:L12)-1</f>
        <v>2.5708671949228545E-2</v>
      </c>
      <c r="AI14" s="67">
        <f>SUM('Valores Encadeados a Preços 95'!M13:M16)/SUM('Valores Encadeados a Preços 95'!M9:M12)-1</f>
        <v>1.0980734442195939E-2</v>
      </c>
      <c r="AJ14" s="67">
        <f>SUM('Valores Encadeados a Preços 95'!N13:N16)/SUM('Valores Encadeados a Preços 95'!N9:N12)-1</f>
        <v>2.8931568701232147E-2</v>
      </c>
      <c r="AK14" s="67">
        <f>SUM('Valores Encadeados a Preços 95'!O13:O16)/SUM('Valores Encadeados a Preços 95'!O9:O12)-1</f>
        <v>1.4214815228865474E-2</v>
      </c>
      <c r="AL14" s="64" t="s">
        <v>108</v>
      </c>
      <c r="AM14" s="41">
        <f t="shared" si="7"/>
        <v>-2.1323832152715465E-3</v>
      </c>
      <c r="AN14" s="41">
        <f t="shared" si="8"/>
        <v>3.4441695430219749E-4</v>
      </c>
      <c r="AO14" s="41">
        <f t="shared" si="9"/>
        <v>3.5632408983037852E-3</v>
      </c>
      <c r="AP14" s="41">
        <f t="shared" si="10"/>
        <v>-1.899389787164741E-3</v>
      </c>
      <c r="AQ14" s="41">
        <f t="shared" si="11"/>
        <v>5.2801856419126703E-3</v>
      </c>
      <c r="AR14" s="41">
        <f t="shared" si="12"/>
        <v>2.5545788446415863E-3</v>
      </c>
      <c r="AS14" s="41">
        <f t="shared" si="13"/>
        <v>6.5041658921416437E-3</v>
      </c>
      <c r="AT14" s="41">
        <f t="shared" si="14"/>
        <v>1.4214815228865474E-2</v>
      </c>
    </row>
    <row r="15" spans="1:46" x14ac:dyDescent="0.3">
      <c r="A15" s="3" t="s">
        <v>107</v>
      </c>
      <c r="B15" s="39">
        <f>SUM('Valores Correntes'!C14:C17)/SUM('Valores Correntes'!$G14:$G17)</f>
        <v>2.57383171051048E-2</v>
      </c>
      <c r="C15" s="39">
        <f>SUM('Valores Correntes'!D14:D17)/SUM('Valores Correntes'!$G14:$G17)</f>
        <v>0.54817549720678127</v>
      </c>
      <c r="D15" s="39">
        <f>SUM('Valores Correntes'!E14:E17)/SUM('Valores Correntes'!$G14:$G17)</f>
        <v>0.11328936321356155</v>
      </c>
      <c r="E15" s="39">
        <f>SUM('Valores Correntes'!F14:F17)/SUM('Valores Correntes'!$G14:$G17)</f>
        <v>0.31279682247455237</v>
      </c>
      <c r="G15" s="3" t="s">
        <v>107</v>
      </c>
      <c r="H15" s="40">
        <f>SUM('Valores Encadeados a Preços 95'!C14:C17)/SUM('Valores Encadeados a Preços 95'!C10:C13)-1</f>
        <v>1.5313280322320599E-2</v>
      </c>
      <c r="I15" s="40">
        <f>SUM('Valores Encadeados a Preços 95'!D14:D17)/SUM('Valores Encadeados a Preços 95'!D10:D13)-1</f>
        <v>-4.8461306395435666E-2</v>
      </c>
      <c r="J15" s="40">
        <f>SUM('Valores Encadeados a Preços 95'!E14:E17)/SUM('Valores Encadeados a Preços 95'!E10:E13)-1</f>
        <v>-2.1426112279208098E-3</v>
      </c>
      <c r="K15" s="40">
        <f>SUM('Valores Encadeados a Preços 95'!F14:F17)/SUM('Valores Encadeados a Preços 95'!F10:F13)-1</f>
        <v>-1.2013212516878258E-2</v>
      </c>
      <c r="L15" s="40">
        <f>SUM('Valores Encadeados a Preços 95'!G14:G17)/SUM('Valores Encadeados a Preços 95'!G10:G13)-1</f>
        <v>-3.0722058292860899E-2</v>
      </c>
      <c r="M15" s="3" t="s">
        <v>107</v>
      </c>
      <c r="N15" s="41">
        <f t="shared" si="2"/>
        <v>4.1422360497542709E-4</v>
      </c>
      <c r="O15" s="41">
        <f t="shared" si="3"/>
        <v>-2.7415881277022023E-2</v>
      </c>
      <c r="P15" s="41">
        <f t="shared" si="4"/>
        <v>-2.1575806968839555E-4</v>
      </c>
      <c r="Q15" s="41">
        <f t="shared" si="5"/>
        <v>-3.6823396621730922E-3</v>
      </c>
      <c r="R15" s="41">
        <f t="shared" si="6"/>
        <v>-3.0722058292860899E-2</v>
      </c>
      <c r="T15" s="3" t="s">
        <v>107</v>
      </c>
      <c r="U15" s="68">
        <f>SUM('Valores Correntes'!H14:H17)/SUM('Valores Correntes'!$O14:$O17)</f>
        <v>0.10670193362566031</v>
      </c>
      <c r="V15" s="68">
        <f>SUM('Valores Correntes'!I14:I17)/SUM('Valores Correntes'!$O14:$O17)</f>
        <v>4.7919354483259131E-2</v>
      </c>
      <c r="W15" s="68">
        <f>SUM('Valores Correntes'!J14:J17)/SUM('Valores Correntes'!$O14:$O17)</f>
        <v>5.7021549348783979E-2</v>
      </c>
      <c r="X15" s="68">
        <f>SUM('Valores Correntes'!K14:K17)/SUM('Valores Correntes'!$O14:$O17)</f>
        <v>0.12734009983300895</v>
      </c>
      <c r="Y15" s="68">
        <f>SUM('Valores Correntes'!L14:L17)/SUM('Valores Correntes'!$O14:$O17)</f>
        <v>0.19953351529880808</v>
      </c>
      <c r="Z15" s="68">
        <f>SUM('Valores Correntes'!M14:M17)/SUM('Valores Correntes'!$O14:$O17)</f>
        <v>0.23454126427298647</v>
      </c>
      <c r="AA15" s="68">
        <f>SUM('Valores Correntes'!N14:N17)/SUM('Valores Correntes'!$O14:$O17)</f>
        <v>0.22694228313749268</v>
      </c>
      <c r="AC15" s="3" t="s">
        <v>107</v>
      </c>
      <c r="AD15" s="67">
        <f>SUM('Valores Encadeados a Preços 95'!H14:H17)/SUM('Valores Encadeados a Preços 95'!H10:H13)-1</f>
        <v>-2.5598366213890555E-2</v>
      </c>
      <c r="AE15" s="67">
        <f>SUM('Valores Encadeados a Preços 95'!I14:I17)/SUM('Valores Encadeados a Preços 95'!I10:I13)-1</f>
        <v>-3.8117603286692558E-3</v>
      </c>
      <c r="AF15" s="67">
        <f>SUM('Valores Encadeados a Preços 95'!J14:J17)/SUM('Valores Encadeados a Preços 95'!J10:J13)-1</f>
        <v>0.11391328544186363</v>
      </c>
      <c r="AG15" s="67">
        <f>SUM('Valores Encadeados a Preços 95'!K14:K17)/SUM('Valores Encadeados a Preços 95'!K10:K13)-1</f>
        <v>-8.5516972021237869E-3</v>
      </c>
      <c r="AH15" s="67">
        <f>SUM('Valores Encadeados a Preços 95'!L14:L17)/SUM('Valores Encadeados a Preços 95'!L10:L13)-1</f>
        <v>2.7772283517119023E-2</v>
      </c>
      <c r="AI15" s="67">
        <f>SUM('Valores Encadeados a Preços 95'!M14:M17)/SUM('Valores Encadeados a Preços 95'!M10:M13)-1</f>
        <v>1.2416358332062893E-2</v>
      </c>
      <c r="AJ15" s="67">
        <f>SUM('Valores Encadeados a Preços 95'!N14:N17)/SUM('Valores Encadeados a Preços 95'!N10:N13)-1</f>
        <v>3.5016838780942416E-2</v>
      </c>
      <c r="AK15" s="67">
        <f>SUM('Valores Encadeados a Preços 95'!O14:O17)/SUM('Valores Encadeados a Preços 95'!O10:O13)-1</f>
        <v>1.751182473424473E-2</v>
      </c>
      <c r="AL15" s="3" t="s">
        <v>107</v>
      </c>
      <c r="AM15" s="41">
        <f t="shared" si="7"/>
        <v>-2.8678397029801399E-3</v>
      </c>
      <c r="AN15" s="41">
        <f t="shared" si="8"/>
        <v>-1.9263795330208566E-4</v>
      </c>
      <c r="AO15" s="41">
        <f t="shared" si="9"/>
        <v>5.575185943555913E-3</v>
      </c>
      <c r="AP15" s="41">
        <f t="shared" si="10"/>
        <v>-1.0927334646748867E-3</v>
      </c>
      <c r="AQ15" s="41">
        <f t="shared" si="11"/>
        <v>5.7103021793882078E-3</v>
      </c>
      <c r="AR15" s="41">
        <f t="shared" si="12"/>
        <v>2.8729219144506052E-3</v>
      </c>
      <c r="AS15" s="41">
        <f t="shared" si="13"/>
        <v>7.8337720473018943E-3</v>
      </c>
      <c r="AT15" s="41">
        <f t="shared" si="14"/>
        <v>1.751182473424473E-2</v>
      </c>
    </row>
    <row r="16" spans="1:46" x14ac:dyDescent="0.3">
      <c r="A16" s="3" t="s">
        <v>106</v>
      </c>
      <c r="B16" s="39">
        <f>SUM('Valores Correntes'!C15:C18)/SUM('Valores Correntes'!$G15:$G18)</f>
        <v>2.7229584314778111E-2</v>
      </c>
      <c r="C16" s="39">
        <f>SUM('Valores Correntes'!D15:D18)/SUM('Valores Correntes'!$G15:$G18)</f>
        <v>0.55653502929573084</v>
      </c>
      <c r="D16" s="39">
        <f>SUM('Valores Correntes'!E15:E18)/SUM('Valores Correntes'!$G15:$G18)</f>
        <v>0.11360816667026066</v>
      </c>
      <c r="E16" s="39">
        <f>SUM('Valores Correntes'!F15:F18)/SUM('Valores Correntes'!$G15:$G18)</f>
        <v>0.30262721971923001</v>
      </c>
      <c r="G16" s="3" t="s">
        <v>106</v>
      </c>
      <c r="H16" s="40">
        <f>SUM('Valores Encadeados a Preços 95'!C15:C18)/SUM('Valores Encadeados a Preços 95'!C11:C14)-1</f>
        <v>-1.4897181637295698E-2</v>
      </c>
      <c r="I16" s="40">
        <f>SUM('Valores Encadeados a Preços 95'!D15:D18)/SUM('Valores Encadeados a Preços 95'!D11:D14)-1</f>
        <v>-5.0015145851157627E-2</v>
      </c>
      <c r="J16" s="40">
        <f>SUM('Valores Encadeados a Preços 95'!E15:E18)/SUM('Valores Encadeados a Preços 95'!E11:E14)-1</f>
        <v>-4.7273030186332221E-3</v>
      </c>
      <c r="K16" s="40">
        <f>SUM('Valores Encadeados a Preços 95'!F15:F18)/SUM('Valores Encadeados a Preços 95'!F11:F14)-1</f>
        <v>-3.9938893503342232E-2</v>
      </c>
      <c r="L16" s="40">
        <f>SUM('Valores Encadeados a Preços 95'!G15:G18)/SUM('Valores Encadeados a Preços 95'!G11:G14)-1</f>
        <v>-4.1095232012129612E-2</v>
      </c>
      <c r="M16" s="3" t="s">
        <v>106</v>
      </c>
      <c r="N16" s="41">
        <f t="shared" si="2"/>
        <v>-3.7609990589369032E-4</v>
      </c>
      <c r="O16" s="41">
        <f t="shared" si="3"/>
        <v>-2.7894364251813807E-2</v>
      </c>
      <c r="P16" s="41">
        <f t="shared" si="4"/>
        <v>-4.9550004652708195E-4</v>
      </c>
      <c r="Q16" s="41">
        <f t="shared" si="5"/>
        <v>-1.2469666678430124E-2</v>
      </c>
      <c r="R16" s="41">
        <f t="shared" si="6"/>
        <v>-4.1095232012129612E-2</v>
      </c>
      <c r="T16" s="3" t="s">
        <v>106</v>
      </c>
      <c r="U16" s="68">
        <f>SUM('Valores Correntes'!H15:H18)/SUM('Valores Correntes'!$O15:$O18)</f>
        <v>0.10635260429761866</v>
      </c>
      <c r="V16" s="68">
        <f>SUM('Valores Correntes'!I15:I18)/SUM('Valores Correntes'!$O15:$O18)</f>
        <v>4.6570761566606764E-2</v>
      </c>
      <c r="W16" s="68">
        <f>SUM('Valores Correntes'!J15:J18)/SUM('Valores Correntes'!$O15:$O18)</f>
        <v>5.7439815886057073E-2</v>
      </c>
      <c r="X16" s="68">
        <f>SUM('Valores Correntes'!K15:K18)/SUM('Valores Correntes'!$O15:$O18)</f>
        <v>0.12502196752922437</v>
      </c>
      <c r="Y16" s="68">
        <f>SUM('Valores Correntes'!L15:L18)/SUM('Valores Correntes'!$O15:$O18)</f>
        <v>0.19572713744416828</v>
      </c>
      <c r="Z16" s="68">
        <f>SUM('Valores Correntes'!M15:M18)/SUM('Valores Correntes'!$O15:$O18)</f>
        <v>0.24076195618018345</v>
      </c>
      <c r="AA16" s="68">
        <f>SUM('Valores Correntes'!N15:N18)/SUM('Valores Correntes'!$O15:$O18)</f>
        <v>0.2281257570961408</v>
      </c>
      <c r="AC16" s="3" t="s">
        <v>106</v>
      </c>
      <c r="AD16" s="67">
        <f>SUM('Valores Encadeados a Preços 95'!H15:H18)/SUM('Valores Encadeados a Preços 95'!H11:H14)-1</f>
        <v>-3.7045729789179305E-2</v>
      </c>
      <c r="AE16" s="67">
        <f>SUM('Valores Encadeados a Preços 95'!I15:I18)/SUM('Valores Encadeados a Preços 95'!I11:I14)-1</f>
        <v>-2.887670931684061E-2</v>
      </c>
      <c r="AF16" s="67">
        <f>SUM('Valores Encadeados a Preços 95'!J15:J18)/SUM('Valores Encadeados a Preços 95'!J11:J14)-1</f>
        <v>0.16541587071995911</v>
      </c>
      <c r="AG16" s="67">
        <f>SUM('Valores Encadeados a Preços 95'!K15:K18)/SUM('Valores Encadeados a Preços 95'!K11:K14)-1</f>
        <v>-4.0525000600757366E-3</v>
      </c>
      <c r="AH16" s="67">
        <f>SUM('Valores Encadeados a Preços 95'!L15:L18)/SUM('Valores Encadeados a Preços 95'!L11:L14)-1</f>
        <v>2.6645196642445024E-2</v>
      </c>
      <c r="AI16" s="67">
        <f>SUM('Valores Encadeados a Preços 95'!M15:M18)/SUM('Valores Encadeados a Preços 95'!M11:M14)-1</f>
        <v>8.2943072999765999E-3</v>
      </c>
      <c r="AJ16" s="67">
        <f>SUM('Valores Encadeados a Preços 95'!N15:N18)/SUM('Valores Encadeados a Preços 95'!N11:N14)-1</f>
        <v>3.6744943520823137E-2</v>
      </c>
      <c r="AK16" s="67">
        <f>SUM('Valores Encadeados a Preços 95'!O15:O18)/SUM('Valores Encadeados a Preços 95'!O11:O14)-1</f>
        <v>1.7037281387282333E-2</v>
      </c>
      <c r="AL16" s="3" t="s">
        <v>106</v>
      </c>
      <c r="AM16" s="41">
        <f t="shared" si="7"/>
        <v>-4.1147523910150087E-3</v>
      </c>
      <c r="AN16" s="41">
        <f t="shared" si="8"/>
        <v>-1.4558364441971188E-3</v>
      </c>
      <c r="AO16" s="41">
        <f t="shared" si="9"/>
        <v>8.5671431923964748E-3</v>
      </c>
      <c r="AP16" s="41">
        <f t="shared" si="10"/>
        <v>-5.1650482457228793E-4</v>
      </c>
      <c r="AQ16" s="41">
        <f t="shared" si="11"/>
        <v>5.4543068561838624E-3</v>
      </c>
      <c r="AR16" s="41">
        <f t="shared" si="12"/>
        <v>1.9218868987987434E-3</v>
      </c>
      <c r="AS16" s="41">
        <f t="shared" si="13"/>
        <v>8.1887708681031152E-3</v>
      </c>
      <c r="AT16" s="41">
        <f t="shared" si="14"/>
        <v>1.7037281387282333E-2</v>
      </c>
    </row>
    <row r="17" spans="1:46" x14ac:dyDescent="0.3">
      <c r="A17" s="3" t="s">
        <v>105</v>
      </c>
      <c r="B17" s="39">
        <f>SUM('Valores Correntes'!C16:C19)/SUM('Valores Correntes'!$G16:$G19)</f>
        <v>3.0773810503121335E-2</v>
      </c>
      <c r="C17" s="39">
        <f>SUM('Valores Correntes'!D16:D19)/SUM('Valores Correntes'!$G16:$G19)</f>
        <v>0.55791173599826671</v>
      </c>
      <c r="D17" s="39">
        <f>SUM('Valores Correntes'!E16:E19)/SUM('Valores Correntes'!$G16:$G19)</f>
        <v>0.11718724842199664</v>
      </c>
      <c r="E17" s="39">
        <f>SUM('Valores Correntes'!F16:F19)/SUM('Valores Correntes'!$G16:$G19)</f>
        <v>0.29412720507661516</v>
      </c>
      <c r="G17" s="3" t="s">
        <v>105</v>
      </c>
      <c r="H17" s="40">
        <f>SUM('Valores Encadeados a Preços 95'!C16:C19)/SUM('Valores Encadeados a Preços 95'!C12:C15)-1</f>
        <v>-3.5081057370299984E-2</v>
      </c>
      <c r="I17" s="40">
        <f>SUM('Valores Encadeados a Preços 95'!D16:D19)/SUM('Valores Encadeados a Preços 95'!D12:D15)-1</f>
        <v>-4.5390708906465238E-2</v>
      </c>
      <c r="J17" s="40">
        <f>SUM('Valores Encadeados a Preços 95'!E16:E19)/SUM('Valores Encadeados a Preços 95'!E12:E15)-1</f>
        <v>-3.4230265352814815E-3</v>
      </c>
      <c r="K17" s="40">
        <f>SUM('Valores Encadeados a Preços 95'!F16:F19)/SUM('Valores Encadeados a Preços 95'!F12:F15)-1</f>
        <v>-5.3896417097913929E-2</v>
      </c>
      <c r="L17" s="40">
        <f>SUM('Valores Encadeados a Preços 95'!G16:G19)/SUM('Valores Encadeados a Preços 95'!G12:G15)-1</f>
        <v>-4.3294327870078475E-2</v>
      </c>
      <c r="M17" s="3" t="s">
        <v>105</v>
      </c>
      <c r="N17" s="41">
        <f t="shared" si="2"/>
        <v>-8.7047664320614841E-4</v>
      </c>
      <c r="O17" s="41">
        <f t="shared" si="3"/>
        <v>-2.5080058035671659E-2</v>
      </c>
      <c r="P17" s="41">
        <f t="shared" si="4"/>
        <v>-3.7040540124520219E-4</v>
      </c>
      <c r="Q17" s="41">
        <f t="shared" si="5"/>
        <v>-1.6947164051112899E-2</v>
      </c>
      <c r="R17" s="41">
        <f t="shared" si="6"/>
        <v>-4.3294327870078475E-2</v>
      </c>
      <c r="T17" s="3" t="s">
        <v>105</v>
      </c>
      <c r="U17" s="68">
        <f>SUM('Valores Correntes'!H16:H19)/SUM('Valores Correntes'!$O16:$O19)</f>
        <v>0.10632055513887584</v>
      </c>
      <c r="V17" s="68">
        <f>SUM('Valores Correntes'!I16:I19)/SUM('Valores Correntes'!$O16:$O19)</f>
        <v>4.464271874285395E-2</v>
      </c>
      <c r="W17" s="68">
        <f>SUM('Valores Correntes'!J16:J19)/SUM('Valores Correntes'!$O16:$O19)</f>
        <v>5.5533060437942768E-2</v>
      </c>
      <c r="X17" s="68">
        <f>SUM('Valores Correntes'!K16:K19)/SUM('Valores Correntes'!$O16:$O19)</f>
        <v>0.12314732139106103</v>
      </c>
      <c r="Y17" s="68">
        <f>SUM('Valores Correntes'!L16:L19)/SUM('Valores Correntes'!$O16:$O19)</f>
        <v>0.19342626688276504</v>
      </c>
      <c r="Z17" s="68">
        <f>SUM('Valores Correntes'!M16:M19)/SUM('Valores Correntes'!$O16:$O19)</f>
        <v>0.24704719250337051</v>
      </c>
      <c r="AA17" s="68">
        <f>SUM('Valores Correntes'!N16:N19)/SUM('Valores Correntes'!$O16:$O19)</f>
        <v>0.22988288490313044</v>
      </c>
      <c r="AC17" s="3" t="s">
        <v>105</v>
      </c>
      <c r="AD17" s="67">
        <f>SUM('Valores Encadeados a Preços 95'!H16:H19)/SUM('Valores Encadeados a Preços 95'!H12:H15)-1</f>
        <v>-4.2767312316914108E-2</v>
      </c>
      <c r="AE17" s="67">
        <f>SUM('Valores Encadeados a Preços 95'!I16:I19)/SUM('Valores Encadeados a Preços 95'!I12:I15)-1</f>
        <v>-5.2433182547215185E-2</v>
      </c>
      <c r="AF17" s="67">
        <f>SUM('Valores Encadeados a Preços 95'!J16:J19)/SUM('Valores Encadeados a Preços 95'!J12:J15)-1</f>
        <v>0.15071682278787102</v>
      </c>
      <c r="AG17" s="67">
        <f>SUM('Valores Encadeados a Preços 95'!K16:K19)/SUM('Valores Encadeados a Preços 95'!K12:K15)-1</f>
        <v>8.5450842378875791E-5</v>
      </c>
      <c r="AH17" s="67">
        <f>SUM('Valores Encadeados a Preços 95'!L16:L19)/SUM('Valores Encadeados a Preços 95'!L12:L15)-1</f>
        <v>2.5564765109592935E-2</v>
      </c>
      <c r="AI17" s="67">
        <f>SUM('Valores Encadeados a Preços 95'!M16:M19)/SUM('Valores Encadeados a Preços 95'!M12:M15)-1</f>
        <v>6.129711767708157E-3</v>
      </c>
      <c r="AJ17" s="67">
        <f>SUM('Valores Encadeados a Preços 95'!N16:N19)/SUM('Valores Encadeados a Preços 95'!N12:N15)-1</f>
        <v>3.5500586898461695E-2</v>
      </c>
      <c r="AK17" s="67">
        <f>SUM('Valores Encadeados a Preços 95'!O16:O19)/SUM('Valores Encadeados a Preços 95'!O12:O15)-1</f>
        <v>1.470473735910427E-2</v>
      </c>
      <c r="AL17" s="3" t="s">
        <v>105</v>
      </c>
      <c r="AM17" s="41">
        <f t="shared" si="7"/>
        <v>-4.6901115842046563E-3</v>
      </c>
      <c r="AN17" s="41">
        <f t="shared" si="8"/>
        <v>-2.6024183473757605E-3</v>
      </c>
      <c r="AO17" s="41">
        <f t="shared" si="9"/>
        <v>8.031190136324513E-3</v>
      </c>
      <c r="AP17" s="41">
        <f t="shared" si="10"/>
        <v>1.0961985196720383E-5</v>
      </c>
      <c r="AQ17" s="41">
        <f t="shared" si="11"/>
        <v>5.2173125819444163E-3</v>
      </c>
      <c r="AR17" s="41">
        <f t="shared" si="12"/>
        <v>1.4210813611167921E-3</v>
      </c>
      <c r="AS17" s="41">
        <f t="shared" si="13"/>
        <v>7.9242039629510343E-3</v>
      </c>
      <c r="AT17" s="41">
        <f t="shared" si="14"/>
        <v>1.470473735910427E-2</v>
      </c>
    </row>
    <row r="18" spans="1:46" x14ac:dyDescent="0.3">
      <c r="A18" s="65" t="s">
        <v>104</v>
      </c>
      <c r="B18" s="39">
        <f>SUM('Valores Correntes'!C17:C20)/SUM('Valores Correntes'!$G17:$G20)</f>
        <v>3.3679499620086012E-2</v>
      </c>
      <c r="C18" s="39">
        <f>SUM('Valores Correntes'!D17:D20)/SUM('Valores Correntes'!$G17:$G20)</f>
        <v>0.56599516079439571</v>
      </c>
      <c r="D18" s="39">
        <f>SUM('Valores Correntes'!E17:E20)/SUM('Valores Correntes'!$G17:$G20)</f>
        <v>0.11749868542203862</v>
      </c>
      <c r="E18" s="39">
        <f>SUM('Valores Correntes'!F17:F20)/SUM('Valores Correntes'!$G17:$G20)</f>
        <v>0.28282665416347985</v>
      </c>
      <c r="G18" s="65" t="s">
        <v>104</v>
      </c>
      <c r="H18" s="40">
        <f>SUM('Valores Encadeados a Preços 95'!C17:C20)/SUM('Valores Encadeados a Preços 95'!C13:C16)-1</f>
        <v>-4.3623626811018723E-2</v>
      </c>
      <c r="I18" s="40">
        <f>SUM('Valores Encadeados a Preços 95'!D17:D20)/SUM('Valores Encadeados a Preços 95'!D13:D16)-1</f>
        <v>-1.8626010286559525E-2</v>
      </c>
      <c r="J18" s="40">
        <f>SUM('Valores Encadeados a Preços 95'!E17:E20)/SUM('Valores Encadeados a Preços 95'!E13:E16)-1</f>
        <v>5.4360135900324291E-3</v>
      </c>
      <c r="K18" s="40">
        <f>SUM('Valores Encadeados a Preços 95'!F17:F20)/SUM('Valores Encadeados a Preços 95'!F13:F16)-1</f>
        <v>-4.8877884477245059E-2</v>
      </c>
      <c r="L18" s="40">
        <f>SUM('Valores Encadeados a Preços 95'!G17:G20)/SUM('Valores Encadeados a Preços 95'!G13:G16)-1</f>
        <v>-2.6079155029859025E-2</v>
      </c>
      <c r="M18" s="65" t="s">
        <v>104</v>
      </c>
      <c r="N18" s="41">
        <f t="shared" si="2"/>
        <v>-1.0806270361966113E-3</v>
      </c>
      <c r="O18" s="41">
        <f t="shared" si="3"/>
        <v>-1.0235718433334776E-2</v>
      </c>
      <c r="P18" s="41">
        <f t="shared" si="4"/>
        <v>6.0491347099894091E-4</v>
      </c>
      <c r="Q18" s="41">
        <f t="shared" si="5"/>
        <v>-1.5367723031326965E-2</v>
      </c>
      <c r="R18" s="41">
        <f t="shared" si="6"/>
        <v>-2.6079155029859025E-2</v>
      </c>
      <c r="T18" s="65" t="s">
        <v>104</v>
      </c>
      <c r="U18" s="68">
        <f>SUM('Valores Correntes'!H17:H20)/SUM('Valores Correntes'!$O17:$O20)</f>
        <v>0.10933068627982404</v>
      </c>
      <c r="V18" s="68">
        <f>SUM('Valores Correntes'!I17:I20)/SUM('Valores Correntes'!$O17:$O20)</f>
        <v>4.5100902430070915E-2</v>
      </c>
      <c r="W18" s="68">
        <f>SUM('Valores Correntes'!J17:J20)/SUM('Valores Correntes'!$O17:$O20)</f>
        <v>5.1626836362951352E-2</v>
      </c>
      <c r="X18" s="68">
        <f>SUM('Valores Correntes'!K17:K20)/SUM('Valores Correntes'!$O17:$O20)</f>
        <v>0.11989254580685091</v>
      </c>
      <c r="Y18" s="68">
        <f>SUM('Valores Correntes'!L17:L20)/SUM('Valores Correntes'!$O17:$O20)</f>
        <v>0.18891394914611814</v>
      </c>
      <c r="Z18" s="68">
        <f>SUM('Valores Correntes'!M17:M20)/SUM('Valores Correntes'!$O17:$O20)</f>
        <v>0.25591568031305073</v>
      </c>
      <c r="AA18" s="68">
        <f>SUM('Valores Correntes'!N17:N20)/SUM('Valores Correntes'!$O17:$O20)</f>
        <v>0.22921939966113458</v>
      </c>
      <c r="AC18" s="65" t="s">
        <v>104</v>
      </c>
      <c r="AD18" s="67">
        <f>SUM('Valores Encadeados a Preços 95'!H17:H20)/SUM('Valores Encadeados a Preços 95'!H13:H16)-1</f>
        <v>-2.2198793416506879E-2</v>
      </c>
      <c r="AE18" s="67">
        <f>SUM('Valores Encadeados a Preços 95'!I17:I20)/SUM('Valores Encadeados a Preços 95'!I13:I16)-1</f>
        <v>-4.0063934598053685E-2</v>
      </c>
      <c r="AF18" s="67">
        <f>SUM('Valores Encadeados a Preços 95'!J17:J20)/SUM('Valores Encadeados a Preços 95'!J13:J16)-1</f>
        <v>0.13009188361409074</v>
      </c>
      <c r="AG18" s="67">
        <f>SUM('Valores Encadeados a Preços 95'!K17:K20)/SUM('Valores Encadeados a Preços 95'!K13:K16)-1</f>
        <v>2.8942086738996675E-3</v>
      </c>
      <c r="AH18" s="67">
        <f>SUM('Valores Encadeados a Preços 95'!L17:L20)/SUM('Valores Encadeados a Preços 95'!L13:L16)-1</f>
        <v>2.3224270850653816E-2</v>
      </c>
      <c r="AI18" s="67">
        <f>SUM('Valores Encadeados a Preços 95'!M17:M20)/SUM('Valores Encadeados a Preços 95'!M13:M16)-1</f>
        <v>1.1955992065943777E-2</v>
      </c>
      <c r="AJ18" s="67">
        <f>SUM('Valores Encadeados a Preços 95'!N17:N20)/SUM('Valores Encadeados a Preços 95'!N13:N16)-1</f>
        <v>3.284925781040271E-2</v>
      </c>
      <c r="AK18" s="67">
        <f>SUM('Valores Encadeados a Preços 95'!O17:O20)/SUM('Valores Encadeados a Preços 95'!O13:O16)-1</f>
        <v>1.8203151895443304E-2</v>
      </c>
      <c r="AL18" s="65" t="s">
        <v>104</v>
      </c>
      <c r="AM18" s="41">
        <f t="shared" si="7"/>
        <v>-2.3892231269422421E-3</v>
      </c>
      <c r="AN18" s="41">
        <f t="shared" si="8"/>
        <v>-1.9004196664142044E-3</v>
      </c>
      <c r="AO18" s="41">
        <f t="shared" si="9"/>
        <v>7.2050020229010893E-3</v>
      </c>
      <c r="AP18" s="41">
        <f t="shared" si="10"/>
        <v>3.7593712167418599E-4</v>
      </c>
      <c r="AQ18" s="41">
        <f t="shared" si="11"/>
        <v>4.7359941545436594E-3</v>
      </c>
      <c r="AR18" s="41">
        <f t="shared" si="12"/>
        <v>2.7437351061188578E-3</v>
      </c>
      <c r="AS18" s="41">
        <f t="shared" si="13"/>
        <v>7.4321262835623991E-3</v>
      </c>
      <c r="AT18" s="41">
        <f t="shared" si="14"/>
        <v>1.8203151895443304E-2</v>
      </c>
    </row>
    <row r="19" spans="1:46" x14ac:dyDescent="0.3">
      <c r="A19" s="4" t="s">
        <v>103</v>
      </c>
      <c r="B19" s="39">
        <f>SUM('Valores Correntes'!C18:C21)/SUM('Valores Correntes'!$G18:$G21)</f>
        <v>3.7765006513224751E-2</v>
      </c>
      <c r="C19" s="39">
        <f>SUM('Valores Correntes'!D18:D21)/SUM('Valores Correntes'!$G18:$G21)</f>
        <v>0.57244090736082509</v>
      </c>
      <c r="D19" s="39">
        <f>SUM('Valores Correntes'!E18:E21)/SUM('Valores Correntes'!$G18:$G21)</f>
        <v>0.11579552759572113</v>
      </c>
      <c r="E19" s="39">
        <f>SUM('Valores Correntes'!F18:F21)/SUM('Valores Correntes'!$G18:$G21)</f>
        <v>0.27399855853022936</v>
      </c>
      <c r="G19" s="4" t="s">
        <v>103</v>
      </c>
      <c r="H19" s="40">
        <f>SUM('Valores Encadeados a Preços 95'!C18:C21)/SUM('Valores Encadeados a Preços 95'!C14:C17)-1</f>
        <v>-4.2533382209639536E-2</v>
      </c>
      <c r="I19" s="40">
        <f>SUM('Valores Encadeados a Preços 95'!D18:D21)/SUM('Valores Encadeados a Preços 95'!D14:D17)-1</f>
        <v>5.1896915279963096E-3</v>
      </c>
      <c r="J19" s="40">
        <f>SUM('Valores Encadeados a Preços 95'!E18:E21)/SUM('Valores Encadeados a Preços 95'!E14:E17)-1</f>
        <v>2.5117123544894149E-2</v>
      </c>
      <c r="K19" s="40">
        <f>SUM('Valores Encadeados a Preços 95'!F18:F21)/SUM('Valores Encadeados a Preços 95'!F14:F17)-1</f>
        <v>-3.2994365808807768E-2</v>
      </c>
      <c r="L19" s="40">
        <f>SUM('Valores Encadeados a Preços 95'!G18:G21)/SUM('Valores Encadeados a Preços 95'!G14:G17)-1</f>
        <v>-6.0235082747656099E-3</v>
      </c>
      <c r="M19" s="4" t="s">
        <v>103</v>
      </c>
      <c r="N19" s="41">
        <f t="shared" si="2"/>
        <v>-1.0947376788643256E-3</v>
      </c>
      <c r="O19" s="41">
        <f t="shared" si="3"/>
        <v>2.8448617337091973E-3</v>
      </c>
      <c r="P19" s="41">
        <f t="shared" si="4"/>
        <v>2.8455029321574118E-3</v>
      </c>
      <c r="Q19" s="41">
        <f t="shared" si="5"/>
        <v>-1.0320532784558084E-2</v>
      </c>
      <c r="R19" s="41">
        <f t="shared" si="6"/>
        <v>-6.0235082747656099E-3</v>
      </c>
      <c r="T19" s="4" t="s">
        <v>103</v>
      </c>
      <c r="U19" s="68">
        <f>SUM('Valores Correntes'!H18:H21)/SUM('Valores Correntes'!$O18:$O21)</f>
        <v>0.11262852813787225</v>
      </c>
      <c r="V19" s="68">
        <f>SUM('Valores Correntes'!I18:I21)/SUM('Valores Correntes'!$O18:$O21)</f>
        <v>4.6446408746390465E-2</v>
      </c>
      <c r="W19" s="68">
        <f>SUM('Valores Correntes'!J18:J21)/SUM('Valores Correntes'!$O18:$O21)</f>
        <v>5.402257830097644E-2</v>
      </c>
      <c r="X19" s="68">
        <f>SUM('Valores Correntes'!K18:K21)/SUM('Valores Correntes'!$O18:$O21)</f>
        <v>0.11582384984222358</v>
      </c>
      <c r="Y19" s="68">
        <f>SUM('Valores Correntes'!L18:L21)/SUM('Valores Correntes'!$O18:$O21)</f>
        <v>0.18811528179217762</v>
      </c>
      <c r="Z19" s="68">
        <f>SUM('Valores Correntes'!M18:M21)/SUM('Valores Correntes'!$O18:$O21)</f>
        <v>0.25311719657632298</v>
      </c>
      <c r="AA19" s="68">
        <f>SUM('Valores Correntes'!N18:N21)/SUM('Valores Correntes'!$O18:$O21)</f>
        <v>0.22984615660403748</v>
      </c>
      <c r="AC19" s="4" t="s">
        <v>103</v>
      </c>
      <c r="AD19" s="67">
        <f>SUM('Valores Encadeados a Preços 95'!H18:H21)/SUM('Valores Encadeados a Preços 95'!H14:H17)-1</f>
        <v>-7.1695186005227285E-3</v>
      </c>
      <c r="AE19" s="67">
        <f>SUM('Valores Encadeados a Preços 95'!I18:I21)/SUM('Valores Encadeados a Preços 95'!I14:I17)-1</f>
        <v>-2.1569695892698859E-2</v>
      </c>
      <c r="AF19" s="67">
        <f>SUM('Valores Encadeados a Preços 95'!J18:J21)/SUM('Valores Encadeados a Preços 95'!J14:J17)-1</f>
        <v>0.11300200496469293</v>
      </c>
      <c r="AG19" s="67">
        <f>SUM('Valores Encadeados a Preços 95'!K18:K21)/SUM('Valores Encadeados a Preços 95'!K14:K17)-1</f>
        <v>6.9438641961581116E-3</v>
      </c>
      <c r="AH19" s="67">
        <f>SUM('Valores Encadeados a Preços 95'!L18:L21)/SUM('Valores Encadeados a Preços 95'!L14:L17)-1</f>
        <v>1.5382618949103311E-2</v>
      </c>
      <c r="AI19" s="67">
        <f>SUM('Valores Encadeados a Preços 95'!M18:M21)/SUM('Valores Encadeados a Preços 95'!M14:M17)-1</f>
        <v>1.9759429806058826E-2</v>
      </c>
      <c r="AJ19" s="67">
        <f>SUM('Valores Encadeados a Preços 95'!N18:N21)/SUM('Valores Encadeados a Preços 95'!N14:N17)-1</f>
        <v>2.6358418859153243E-2</v>
      </c>
      <c r="AK19" s="67">
        <f>SUM('Valores Encadeados a Preços 95'!O18:O21)/SUM('Valores Encadeados a Preços 95'!O14:O17)-1</f>
        <v>1.9177220335957479E-2</v>
      </c>
      <c r="AL19" s="4" t="s">
        <v>103</v>
      </c>
      <c r="AM19" s="41">
        <f t="shared" si="7"/>
        <v>-7.650014978409132E-4</v>
      </c>
      <c r="AN19" s="41">
        <f t="shared" si="8"/>
        <v>-1.0336059035783351E-3</v>
      </c>
      <c r="AO19" s="41">
        <f t="shared" si="9"/>
        <v>6.4435494026057697E-3</v>
      </c>
      <c r="AP19" s="41">
        <f t="shared" si="10"/>
        <v>8.8423235996563042E-4</v>
      </c>
      <c r="AQ19" s="41">
        <f t="shared" si="11"/>
        <v>3.0693480334166405E-3</v>
      </c>
      <c r="AR19" s="41">
        <f t="shared" si="12"/>
        <v>4.6344016480263685E-3</v>
      </c>
      <c r="AS19" s="41">
        <f t="shared" si="13"/>
        <v>5.9818397557905821E-3</v>
      </c>
      <c r="AT19" s="41">
        <f t="shared" si="14"/>
        <v>1.9177220335957479E-2</v>
      </c>
    </row>
    <row r="20" spans="1:46" x14ac:dyDescent="0.3">
      <c r="A20" s="4" t="s">
        <v>102</v>
      </c>
      <c r="B20" s="39">
        <f>SUM('Valores Correntes'!C19:C22)/SUM('Valores Correntes'!$G19:$G22)</f>
        <v>4.1589623288330976E-2</v>
      </c>
      <c r="C20" s="39">
        <f>SUM('Valores Correntes'!D19:D22)/SUM('Valores Correntes'!$G19:$G22)</f>
        <v>0.57141454844934858</v>
      </c>
      <c r="D20" s="39">
        <f>SUM('Valores Correntes'!E19:E22)/SUM('Valores Correntes'!$G19:$G22)</f>
        <v>0.11555994801246793</v>
      </c>
      <c r="E20" s="39">
        <f>SUM('Valores Correntes'!F19:F22)/SUM('Valores Correntes'!$G19:$G22)</f>
        <v>0.27143588024985277</v>
      </c>
      <c r="G20" s="4" t="s">
        <v>102</v>
      </c>
      <c r="H20" s="40">
        <f>SUM('Valores Encadeados a Preços 95'!C19:C22)/SUM('Valores Encadeados a Preços 95'!C15:C18)-1</f>
        <v>-9.8219459029199596E-3</v>
      </c>
      <c r="I20" s="40">
        <f>SUM('Valores Encadeados a Preços 95'!D19:D22)/SUM('Valores Encadeados a Preços 95'!D15:D18)-1</f>
        <v>2.9507989647338251E-2</v>
      </c>
      <c r="J20" s="40">
        <f>SUM('Valores Encadeados a Preços 95'!E19:E22)/SUM('Valores Encadeados a Preços 95'!E15:E18)-1</f>
        <v>3.0569686861060985E-2</v>
      </c>
      <c r="K20" s="40">
        <f>SUM('Valores Encadeados a Preços 95'!F19:F22)/SUM('Valores Encadeados a Preços 95'!F15:F18)-1</f>
        <v>-1.3551166597682851E-2</v>
      </c>
      <c r="L20" s="40">
        <f>SUM('Valores Encadeados a Preços 95'!G19:G22)/SUM('Valores Encadeados a Preços 95'!G15:G18)-1</f>
        <v>1.5255724517547087E-2</v>
      </c>
      <c r="M20" s="4" t="s">
        <v>102</v>
      </c>
      <c r="N20" s="41">
        <f t="shared" si="2"/>
        <v>-2.6744750409874845E-4</v>
      </c>
      <c r="O20" s="41">
        <f t="shared" si="3"/>
        <v>1.6422229882839517E-2</v>
      </c>
      <c r="P20" s="41">
        <f t="shared" si="4"/>
        <v>3.4729660799690939E-3</v>
      </c>
      <c r="Q20" s="41">
        <f t="shared" si="5"/>
        <v>-4.1009518714088585E-3</v>
      </c>
      <c r="R20" s="41">
        <f t="shared" si="6"/>
        <v>1.5255724517547087E-2</v>
      </c>
      <c r="T20" s="4" t="s">
        <v>102</v>
      </c>
      <c r="U20" s="68">
        <f>SUM('Valores Correntes'!H19:H22)/SUM('Valores Correntes'!$O19:$O22)</f>
        <v>0.11457694170192273</v>
      </c>
      <c r="V20" s="68">
        <f>SUM('Valores Correntes'!I19:I22)/SUM('Valores Correntes'!$O19:$O22)</f>
        <v>4.9343811445994014E-2</v>
      </c>
      <c r="W20" s="68">
        <f>SUM('Valores Correntes'!J19:J22)/SUM('Valores Correntes'!$O19:$O22)</f>
        <v>5.5684251036718702E-2</v>
      </c>
      <c r="X20" s="68">
        <f>SUM('Valores Correntes'!K19:K22)/SUM('Valores Correntes'!$O19:$O22)</f>
        <v>0.11161519844844803</v>
      </c>
      <c r="Y20" s="68">
        <f>SUM('Valores Correntes'!L19:L22)/SUM('Valores Correntes'!$O19:$O22)</f>
        <v>0.18611742952737473</v>
      </c>
      <c r="Z20" s="68">
        <f>SUM('Valores Correntes'!M19:M22)/SUM('Valores Correntes'!$O19:$O22)</f>
        <v>0.25208427224115265</v>
      </c>
      <c r="AA20" s="68">
        <f>SUM('Valores Correntes'!N19:N22)/SUM('Valores Correntes'!$O19:$O22)</f>
        <v>0.23057809559839007</v>
      </c>
      <c r="AC20" s="4" t="s">
        <v>102</v>
      </c>
      <c r="AD20" s="67">
        <f>SUM('Valores Encadeados a Preços 95'!H19:H22)/SUM('Valores Encadeados a Preços 95'!H15:H18)-1</f>
        <v>6.7891065561744846E-3</v>
      </c>
      <c r="AE20" s="67">
        <f>SUM('Valores Encadeados a Preços 95'!I19:I22)/SUM('Valores Encadeados a Preços 95'!I15:I18)-1</f>
        <v>2.3166061772607494E-2</v>
      </c>
      <c r="AF20" s="67">
        <f>SUM('Valores Encadeados a Preços 95'!J19:J22)/SUM('Valores Encadeados a Preços 95'!J15:J18)-1</f>
        <v>9.8494276501551958E-2</v>
      </c>
      <c r="AG20" s="67">
        <f>SUM('Valores Encadeados a Preços 95'!K19:K22)/SUM('Valores Encadeados a Preços 95'!K15:K18)-1</f>
        <v>1.0516341596194412E-2</v>
      </c>
      <c r="AH20" s="67">
        <f>SUM('Valores Encadeados a Preços 95'!L19:L22)/SUM('Valores Encadeados a Preços 95'!L15:L18)-1</f>
        <v>1.505303049548723E-2</v>
      </c>
      <c r="AI20" s="67">
        <f>SUM('Valores Encadeados a Preços 95'!M19:M22)/SUM('Valores Encadeados a Preços 95'!M15:M18)-1</f>
        <v>2.7645398836535939E-2</v>
      </c>
      <c r="AJ20" s="67">
        <f>SUM('Valores Encadeados a Preços 95'!N19:N22)/SUM('Valores Encadeados a Preços 95'!N15:N18)-1</f>
        <v>2.0687220633608172E-2</v>
      </c>
      <c r="AK20" s="67">
        <f>SUM('Valores Encadeados a Preços 95'!O19:O22)/SUM('Valores Encadeados a Preços 95'!O15:O18)-1</f>
        <v>2.3238367633630297E-2</v>
      </c>
      <c r="AL20" s="4" t="s">
        <v>102</v>
      </c>
      <c r="AM20" s="41">
        <f t="shared" si="7"/>
        <v>7.2203916310319344E-4</v>
      </c>
      <c r="AN20" s="41">
        <f t="shared" si="8"/>
        <v>1.0788611392493872E-3</v>
      </c>
      <c r="AO20" s="41">
        <f t="shared" si="9"/>
        <v>5.6574931080795423E-3</v>
      </c>
      <c r="AP20" s="41">
        <f t="shared" si="10"/>
        <v>1.3147737175656492E-3</v>
      </c>
      <c r="AQ20" s="41">
        <f t="shared" si="11"/>
        <v>2.9462865687414855E-3</v>
      </c>
      <c r="AR20" s="41">
        <f t="shared" si="12"/>
        <v>6.6559603032657604E-3</v>
      </c>
      <c r="AS20" s="41">
        <f t="shared" si="13"/>
        <v>4.7192878692567698E-3</v>
      </c>
      <c r="AT20" s="41">
        <f t="shared" si="14"/>
        <v>2.3238367633630297E-2</v>
      </c>
    </row>
    <row r="21" spans="1:46" x14ac:dyDescent="0.3">
      <c r="A21" s="4" t="s">
        <v>101</v>
      </c>
      <c r="B21" s="39">
        <f>SUM('Valores Correntes'!C20:C23)/SUM('Valores Correntes'!$G20:$G23)</f>
        <v>4.5369608031880525E-2</v>
      </c>
      <c r="C21" s="39">
        <f>SUM('Valores Correntes'!D20:D23)/SUM('Valores Correntes'!$G20:$G23)</f>
        <v>0.57260358542760814</v>
      </c>
      <c r="D21" s="39">
        <f>SUM('Valores Correntes'!E20:E23)/SUM('Valores Correntes'!$G20:$G23)</f>
        <v>0.11505518674640539</v>
      </c>
      <c r="E21" s="39">
        <f>SUM('Valores Correntes'!F20:F23)/SUM('Valores Correntes'!$G20:$G23)</f>
        <v>0.26697161979410622</v>
      </c>
      <c r="G21" s="4" t="s">
        <v>101</v>
      </c>
      <c r="H21" s="40">
        <f>SUM('Valores Encadeados a Preços 95'!C20:C23)/SUM('Valores Encadeados a Preços 95'!C16:C19)-1</f>
        <v>3.4946148843976177E-2</v>
      </c>
      <c r="I21" s="40">
        <f>SUM('Valores Encadeados a Preços 95'!D20:D23)/SUM('Valores Encadeados a Preços 95'!D16:D19)-1</f>
        <v>5.3425412668743011E-2</v>
      </c>
      <c r="J21" s="40">
        <f>SUM('Valores Encadeados a Preços 95'!E20:E23)/SUM('Valores Encadeados a Preços 95'!E16:E19)-1</f>
        <v>3.4942504115173856E-2</v>
      </c>
      <c r="K21" s="40">
        <f>SUM('Valores Encadeados a Preços 95'!F20:F23)/SUM('Valores Encadeados a Preços 95'!F16:F19)-1</f>
        <v>5.71464911919084E-3</v>
      </c>
      <c r="L21" s="40">
        <f>SUM('Valores Encadeados a Preços 95'!G20:G23)/SUM('Valores Encadeados a Preços 95'!G16:G19)-1</f>
        <v>3.6619680936485155E-2</v>
      </c>
      <c r="M21" s="4" t="s">
        <v>101</v>
      </c>
      <c r="N21" s="41">
        <f t="shared" si="2"/>
        <v>1.0754261623383955E-3</v>
      </c>
      <c r="O21" s="41">
        <f t="shared" si="3"/>
        <v>2.9806664728442206E-2</v>
      </c>
      <c r="P21" s="41">
        <f t="shared" si="4"/>
        <v>4.0948159102315185E-3</v>
      </c>
      <c r="Q21" s="41">
        <f t="shared" si="5"/>
        <v>1.6808337734211423E-3</v>
      </c>
      <c r="R21" s="41">
        <f t="shared" si="6"/>
        <v>3.6619680936485155E-2</v>
      </c>
      <c r="T21" s="4" t="s">
        <v>101</v>
      </c>
      <c r="U21" s="68">
        <f>SUM('Valores Correntes'!H20:H23)/SUM('Valores Correntes'!$O20:$O23)</f>
        <v>0.11793450440320519</v>
      </c>
      <c r="V21" s="68">
        <f>SUM('Valores Correntes'!I20:I23)/SUM('Valores Correntes'!$O20:$O23)</f>
        <v>5.2978211673811289E-2</v>
      </c>
      <c r="W21" s="68">
        <f>SUM('Valores Correntes'!J20:J23)/SUM('Valores Correntes'!$O20:$O23)</f>
        <v>5.8549077995199011E-2</v>
      </c>
      <c r="X21" s="68">
        <f>SUM('Valores Correntes'!K20:K23)/SUM('Valores Correntes'!$O20:$O23)</f>
        <v>0.10633784705001045</v>
      </c>
      <c r="Y21" s="68">
        <f>SUM('Valores Correntes'!L20:L23)/SUM('Valores Correntes'!$O20:$O23)</f>
        <v>0.18239146371779558</v>
      </c>
      <c r="Z21" s="68">
        <f>SUM('Valores Correntes'!M20:M23)/SUM('Valores Correntes'!$O20:$O23)</f>
        <v>0.25238562230839168</v>
      </c>
      <c r="AA21" s="68">
        <f>SUM('Valores Correntes'!N20:N23)/SUM('Valores Correntes'!$O20:$O23)</f>
        <v>0.2294232728515874</v>
      </c>
      <c r="AC21" s="4" t="s">
        <v>101</v>
      </c>
      <c r="AD21" s="67">
        <f>SUM('Valores Encadeados a Preços 95'!H20:H23)/SUM('Valores Encadeados a Preços 95'!H16:H19)-1</f>
        <v>3.1424153835498236E-2</v>
      </c>
      <c r="AE21" s="67">
        <f>SUM('Valores Encadeados a Preços 95'!I20:I23)/SUM('Valores Encadeados a Preços 95'!I16:I19)-1</f>
        <v>5.7588258783341839E-2</v>
      </c>
      <c r="AF21" s="67">
        <f>SUM('Valores Encadeados a Preços 95'!J20:J23)/SUM('Valores Encadeados a Preços 95'!J16:J19)-1</f>
        <v>0.13826895291341201</v>
      </c>
      <c r="AG21" s="67">
        <f>SUM('Valores Encadeados a Preços 95'!K20:K23)/SUM('Valores Encadeados a Preços 95'!K16:K19)-1</f>
        <v>1.5219439453102224E-2</v>
      </c>
      <c r="AH21" s="67">
        <f>SUM('Valores Encadeados a Preços 95'!L20:L23)/SUM('Valores Encadeados a Preços 95'!L16:L19)-1</f>
        <v>2.2314931283184292E-2</v>
      </c>
      <c r="AI21" s="67">
        <f>SUM('Valores Encadeados a Preços 95'!M20:M23)/SUM('Valores Encadeados a Preços 95'!M16:M19)-1</f>
        <v>3.3382772138367267E-2</v>
      </c>
      <c r="AJ21" s="67">
        <f>SUM('Valores Encadeados a Preços 95'!N20:N23)/SUM('Valores Encadeados a Preços 95'!N16:N19)-1</f>
        <v>1.7122487870899761E-2</v>
      </c>
      <c r="AK21" s="67">
        <f>SUM('Valores Encadeados a Preços 95'!O20:O23)/SUM('Valores Encadeados a Preços 95'!O16:O19)-1</f>
        <v>3.1963158710109019E-2</v>
      </c>
      <c r="AL21" s="4" t="s">
        <v>101</v>
      </c>
      <c r="AM21" s="41">
        <f t="shared" si="7"/>
        <v>3.3410334805596071E-3</v>
      </c>
      <c r="AN21" s="41">
        <f t="shared" si="8"/>
        <v>2.5708964397554183E-3</v>
      </c>
      <c r="AO21" s="41">
        <f t="shared" si="9"/>
        <v>7.6784981188315719E-3</v>
      </c>
      <c r="AP21" s="41">
        <f t="shared" si="10"/>
        <v>1.8742332017229737E-3</v>
      </c>
      <c r="AQ21" s="41">
        <f t="shared" si="11"/>
        <v>4.3162938538517676E-3</v>
      </c>
      <c r="AR21" s="41">
        <f t="shared" si="12"/>
        <v>8.2471201347633725E-3</v>
      </c>
      <c r="AS21" s="41">
        <f t="shared" si="13"/>
        <v>3.9361669084812968E-3</v>
      </c>
      <c r="AT21" s="41">
        <f t="shared" si="14"/>
        <v>3.1963158710109019E-2</v>
      </c>
    </row>
    <row r="22" spans="1:46" x14ac:dyDescent="0.3">
      <c r="A22" s="64" t="s">
        <v>100</v>
      </c>
      <c r="B22" s="39">
        <f>SUM('Valores Correntes'!C21:C24)/SUM('Valores Correntes'!$G21:$G24)</f>
        <v>5.1572168827014833E-2</v>
      </c>
      <c r="C22" s="39">
        <f>SUM('Valores Correntes'!D21:D24)/SUM('Valores Correntes'!$G21:$G24)</f>
        <v>0.5709078680856533</v>
      </c>
      <c r="D22" s="39">
        <f>SUM('Valores Correntes'!E21:E24)/SUM('Valores Correntes'!$G21:$G24)</f>
        <v>0.11732388945308052</v>
      </c>
      <c r="E22" s="39">
        <f>SUM('Valores Correntes'!F21:F24)/SUM('Valores Correntes'!$G21:$G24)</f>
        <v>0.26019607363425123</v>
      </c>
      <c r="G22" s="64" t="s">
        <v>100</v>
      </c>
      <c r="H22" s="40">
        <f>SUM('Valores Encadeados a Preços 95'!C21:C24)/SUM('Valores Encadeados a Preços 95'!C17:C20)-1</f>
        <v>9.0879157062891514E-2</v>
      </c>
      <c r="I22" s="40">
        <f>SUM('Valores Encadeados a Preços 95'!D21:D24)/SUM('Valores Encadeados a Preços 95'!D17:D20)-1</f>
        <v>5.6895836955210166E-2</v>
      </c>
      <c r="J22" s="40">
        <f>SUM('Valores Encadeados a Preços 95'!E21:E24)/SUM('Valores Encadeados a Preços 95'!E17:E20)-1</f>
        <v>4.1585684605588868E-2</v>
      </c>
      <c r="K22" s="40">
        <f>SUM('Valores Encadeados a Preços 95'!F21:F24)/SUM('Valores Encadeados a Preços 95'!F17:F20)-1</f>
        <v>1.4031798274919849E-2</v>
      </c>
      <c r="L22" s="40">
        <f>SUM('Valores Encadeados a Preços 95'!G21:G24)/SUM('Valores Encadeados a Preços 95'!G17:G20)-1</f>
        <v>4.4118362753293949E-2</v>
      </c>
      <c r="M22" s="64" t="s">
        <v>100</v>
      </c>
      <c r="N22" s="41">
        <f t="shared" si="2"/>
        <v>3.0607645357733919E-3</v>
      </c>
      <c r="O22" s="41">
        <f t="shared" si="3"/>
        <v>3.2202768385995902E-2</v>
      </c>
      <c r="P22" s="41">
        <f t="shared" si="4"/>
        <v>4.8862632735322004E-3</v>
      </c>
      <c r="Q22" s="41">
        <f t="shared" si="5"/>
        <v>3.9685665579924697E-3</v>
      </c>
      <c r="R22" s="41">
        <f t="shared" si="6"/>
        <v>4.4118362753293949E-2</v>
      </c>
      <c r="T22" s="64" t="s">
        <v>100</v>
      </c>
      <c r="U22" s="68">
        <f>SUM('Valores Correntes'!H21:H24)/SUM('Valores Correntes'!$O21:$O24)</f>
        <v>0.11973097938135062</v>
      </c>
      <c r="V22" s="68">
        <f>SUM('Valores Correntes'!I21:I24)/SUM('Valores Correntes'!$O21:$O24)</f>
        <v>5.4223480383594827E-2</v>
      </c>
      <c r="W22" s="68">
        <f>SUM('Valores Correntes'!J21:J24)/SUM('Valores Correntes'!$O21:$O24)</f>
        <v>6.3197506215465132E-2</v>
      </c>
      <c r="X22" s="68">
        <f>SUM('Valores Correntes'!K21:K24)/SUM('Valores Correntes'!$O21:$O24)</f>
        <v>0.1009160378968562</v>
      </c>
      <c r="Y22" s="68">
        <f>SUM('Valores Correntes'!L21:L24)/SUM('Valores Correntes'!$O21:$O24)</f>
        <v>0.18061055680907342</v>
      </c>
      <c r="Z22" s="68">
        <f>SUM('Valores Correntes'!M21:M24)/SUM('Valores Correntes'!$O21:$O24)</f>
        <v>0.24962729552584059</v>
      </c>
      <c r="AA22" s="68">
        <f>SUM('Valores Correntes'!N21:N24)/SUM('Valores Correntes'!$O21:$O24)</f>
        <v>0.23169414378781852</v>
      </c>
      <c r="AC22" s="64" t="s">
        <v>100</v>
      </c>
      <c r="AD22" s="67">
        <f>SUM('Valores Encadeados a Preços 95'!H21:H24)/SUM('Valores Encadeados a Preços 95'!H17:H20)-1</f>
        <v>4.4945032419544395E-2</v>
      </c>
      <c r="AE22" s="67">
        <f>SUM('Valores Encadeados a Preços 95'!I21:I24)/SUM('Valores Encadeados a Preços 95'!I17:I20)-1</f>
        <v>5.7261453579809052E-2</v>
      </c>
      <c r="AF22" s="67">
        <f>SUM('Valores Encadeados a Preços 95'!J21:J24)/SUM('Valores Encadeados a Preços 95'!J17:J20)-1</f>
        <v>0.16582286803866331</v>
      </c>
      <c r="AG22" s="67">
        <f>SUM('Valores Encadeados a Preços 95'!K21:K24)/SUM('Valores Encadeados a Preços 95'!K17:K20)-1</f>
        <v>2.2067277926826279E-2</v>
      </c>
      <c r="AH22" s="67">
        <f>SUM('Valores Encadeados a Preços 95'!L21:L24)/SUM('Valores Encadeados a Preços 95'!L17:L20)-1</f>
        <v>4.0243546804991537E-2</v>
      </c>
      <c r="AI22" s="67">
        <f>SUM('Valores Encadeados a Preços 95'!M21:M24)/SUM('Valores Encadeados a Preços 95'!M17:M20)-1</f>
        <v>3.2624885597556608E-2</v>
      </c>
      <c r="AJ22" s="67">
        <f>SUM('Valores Encadeados a Preços 95'!N21:N24)/SUM('Valores Encadeados a Preços 95'!N17:N20)-1</f>
        <v>1.6633442196491099E-2</v>
      </c>
      <c r="AK22" s="67">
        <f>SUM('Valores Encadeados a Preços 95'!O21:O24)/SUM('Valores Encadeados a Preços 95'!O17:O20)-1</f>
        <v>3.8467521455338494E-2</v>
      </c>
      <c r="AL22" s="64" t="s">
        <v>100</v>
      </c>
      <c r="AM22" s="41">
        <f t="shared" si="7"/>
        <v>4.9138712392977285E-3</v>
      </c>
      <c r="AN22" s="41">
        <f t="shared" si="8"/>
        <v>2.5825432309070028E-3</v>
      </c>
      <c r="AO22" s="41">
        <f t="shared" si="9"/>
        <v>8.5609100734673465E-3</v>
      </c>
      <c r="AP22" s="41">
        <f t="shared" si="10"/>
        <v>2.6457021296745296E-3</v>
      </c>
      <c r="AQ22" s="41">
        <f t="shared" si="11"/>
        <v>7.6025673545775966E-3</v>
      </c>
      <c r="AR22" s="41">
        <f t="shared" si="12"/>
        <v>8.3492197928341505E-3</v>
      </c>
      <c r="AS22" s="41">
        <f t="shared" si="13"/>
        <v>3.8127076345778736E-3</v>
      </c>
      <c r="AT22" s="41">
        <f t="shared" si="14"/>
        <v>3.8467521455338494E-2</v>
      </c>
    </row>
    <row r="23" spans="1:46" x14ac:dyDescent="0.3">
      <c r="A23" s="3" t="s">
        <v>99</v>
      </c>
      <c r="B23" s="39">
        <f>SUM('Valores Correntes'!C22:C25)/SUM('Valores Correntes'!$G22:$G25)</f>
        <v>5.2266922550548274E-2</v>
      </c>
      <c r="C23" s="39">
        <f>SUM('Valores Correntes'!D22:D25)/SUM('Valores Correntes'!$G22:$G25)</f>
        <v>0.57208415931244794</v>
      </c>
      <c r="D23" s="39">
        <f>SUM('Valores Correntes'!E22:E25)/SUM('Valores Correntes'!$G22:$G25)</f>
        <v>0.12362659473869048</v>
      </c>
      <c r="E23" s="39">
        <f>SUM('Valores Correntes'!F22:F25)/SUM('Valores Correntes'!$G22:$G25)</f>
        <v>0.25202232339831321</v>
      </c>
      <c r="G23" s="3" t="s">
        <v>99</v>
      </c>
      <c r="H23" s="40">
        <f>SUM('Valores Encadeados a Preços 95'!C22:C25)/SUM('Valores Encadeados a Preços 95'!C18:C21)-1</f>
        <v>0.11469807333172177</v>
      </c>
      <c r="I23" s="40">
        <f>SUM('Valores Encadeados a Preços 95'!D22:D25)/SUM('Valores Encadeados a Preços 95'!D18:D21)-1</f>
        <v>5.2971328870492718E-2</v>
      </c>
      <c r="J23" s="40">
        <f>SUM('Valores Encadeados a Preços 95'!E22:E25)/SUM('Valores Encadeados a Preços 95'!E18:E21)-1</f>
        <v>2.9223300148019993E-2</v>
      </c>
      <c r="K23" s="40">
        <f>SUM('Valores Encadeados a Preços 95'!F22:F25)/SUM('Valores Encadeados a Preços 95'!F18:F21)-1</f>
        <v>1.9718474608788839E-2</v>
      </c>
      <c r="L23" s="40">
        <f>SUM('Valores Encadeados a Preços 95'!G22:G25)/SUM('Valores Encadeados a Preços 95'!G18:G21)-1</f>
        <v>4.3025865117506834E-2</v>
      </c>
      <c r="M23" s="3" t="s">
        <v>99</v>
      </c>
      <c r="N23" s="41">
        <f t="shared" si="2"/>
        <v>4.3315734864268025E-3</v>
      </c>
      <c r="O23" s="41">
        <f t="shared" si="3"/>
        <v>3.0322955562733522E-2</v>
      </c>
      <c r="P23" s="41">
        <f t="shared" si="4"/>
        <v>3.3839274587280908E-3</v>
      </c>
      <c r="Q23" s="41">
        <f t="shared" si="5"/>
        <v>5.4028336192230705E-3</v>
      </c>
      <c r="R23" s="41">
        <f t="shared" si="6"/>
        <v>4.3025865117506834E-2</v>
      </c>
      <c r="T23" s="3" t="s">
        <v>99</v>
      </c>
      <c r="U23" s="68">
        <f>SUM('Valores Correntes'!H22:H25)/SUM('Valores Correntes'!$O22:$O25)</f>
        <v>0.12239178644073943</v>
      </c>
      <c r="V23" s="68">
        <f>SUM('Valores Correntes'!I22:I25)/SUM('Valores Correntes'!$O22:$O25)</f>
        <v>5.3138228838229384E-2</v>
      </c>
      <c r="W23" s="68">
        <f>SUM('Valores Correntes'!J22:J25)/SUM('Valores Correntes'!$O22:$O25)</f>
        <v>6.0351532950310982E-2</v>
      </c>
      <c r="X23" s="68">
        <f>SUM('Valores Correntes'!K22:K25)/SUM('Valores Correntes'!$O22:$O25)</f>
        <v>0.10249748786193422</v>
      </c>
      <c r="Y23" s="68">
        <f>SUM('Valores Correntes'!L22:L25)/SUM('Valores Correntes'!$O22:$O25)</f>
        <v>0.17734334030451149</v>
      </c>
      <c r="Z23" s="68">
        <f>SUM('Valores Correntes'!M22:M25)/SUM('Valores Correntes'!$O22:$O25)</f>
        <v>0.24980376813416619</v>
      </c>
      <c r="AA23" s="68">
        <f>SUM('Valores Correntes'!N22:N25)/SUM('Valores Correntes'!$O22:$O25)</f>
        <v>0.23447385547010741</v>
      </c>
      <c r="AC23" s="3" t="s">
        <v>99</v>
      </c>
      <c r="AD23" s="67">
        <f>SUM('Valores Encadeados a Preços 95'!H22:H25)/SUM('Valores Encadeados a Preços 95'!H18:H21)-1</f>
        <v>4.7632675565171922E-2</v>
      </c>
      <c r="AE23" s="67">
        <f>SUM('Valores Encadeados a Preços 95'!I22:I25)/SUM('Valores Encadeados a Preços 95'!I18:I21)-1</f>
        <v>4.3179453150818725E-2</v>
      </c>
      <c r="AF23" s="67">
        <f>SUM('Valores Encadeados a Preços 95'!J22:J25)/SUM('Valores Encadeados a Preços 95'!J18:J21)-1</f>
        <v>0.1624405338218935</v>
      </c>
      <c r="AG23" s="67">
        <f>SUM('Valores Encadeados a Preços 95'!K22:K25)/SUM('Valores Encadeados a Preços 95'!K18:K21)-1</f>
        <v>1.659030605594336E-2</v>
      </c>
      <c r="AH23" s="67">
        <f>SUM('Valores Encadeados a Preços 95'!L22:L25)/SUM('Valores Encadeados a Preços 95'!L18:L21)-1</f>
        <v>5.0513407056741677E-2</v>
      </c>
      <c r="AI23" s="67">
        <f>SUM('Valores Encadeados a Preços 95'!M22:M25)/SUM('Valores Encadeados a Preços 95'!M18:M21)-1</f>
        <v>1.6842585913682706E-2</v>
      </c>
      <c r="AJ23" s="67">
        <f>SUM('Valores Encadeados a Preços 95'!N22:N25)/SUM('Valores Encadeados a Preços 95'!N18:N21)-1</f>
        <v>2.0902679886655395E-2</v>
      </c>
      <c r="AK23" s="67">
        <f>SUM('Valores Encadeados a Preços 95'!O22:O25)/SUM('Valores Encadeados a Preços 95'!O18:O21)-1</f>
        <v>3.6651781796647409E-2</v>
      </c>
      <c r="AL23" s="3" t="s">
        <v>99</v>
      </c>
      <c r="AM23" s="41">
        <f t="shared" si="7"/>
        <v>5.3647981401741054E-3</v>
      </c>
      <c r="AN23" s="41">
        <f t="shared" si="8"/>
        <v>2.0055305304885443E-3</v>
      </c>
      <c r="AO23" s="41">
        <f t="shared" si="9"/>
        <v>8.7754564576456532E-3</v>
      </c>
      <c r="AP23" s="41">
        <f t="shared" si="10"/>
        <v>1.9215531174601162E-3</v>
      </c>
      <c r="AQ23" s="41">
        <f t="shared" si="11"/>
        <v>9.502343802761935E-3</v>
      </c>
      <c r="AR23" s="41">
        <f t="shared" si="12"/>
        <v>4.2631481295672341E-3</v>
      </c>
      <c r="AS23" s="41">
        <f t="shared" si="13"/>
        <v>4.8044006346722604E-3</v>
      </c>
      <c r="AT23" s="41">
        <f t="shared" si="14"/>
        <v>3.6651781796647409E-2</v>
      </c>
    </row>
    <row r="24" spans="1:46" x14ac:dyDescent="0.3">
      <c r="A24" s="3" t="s">
        <v>98</v>
      </c>
      <c r="B24" s="39">
        <f>SUM('Valores Correntes'!C23:C26)/SUM('Valores Correntes'!$G23:$G26)</f>
        <v>5.6159280165692695E-2</v>
      </c>
      <c r="C24" s="39">
        <f>SUM('Valores Correntes'!D23:D26)/SUM('Valores Correntes'!$G23:$G26)</f>
        <v>0.56811747418984948</v>
      </c>
      <c r="D24" s="39">
        <f>SUM('Valores Correntes'!E23:E26)/SUM('Valores Correntes'!$G23:$G26)</f>
        <v>0.12946508836131648</v>
      </c>
      <c r="E24" s="39">
        <f>SUM('Valores Correntes'!F23:F26)/SUM('Valores Correntes'!$G23:$G26)</f>
        <v>0.24625815728314121</v>
      </c>
      <c r="G24" s="3" t="s">
        <v>98</v>
      </c>
      <c r="H24" s="40">
        <f>SUM('Valores Encadeados a Preços 95'!C23:C26)/SUM('Valores Encadeados a Preços 95'!C19:C22)-1</f>
        <v>0.1193114432267397</v>
      </c>
      <c r="I24" s="40">
        <f>SUM('Valores Encadeados a Preços 95'!D23:D26)/SUM('Valores Encadeados a Preços 95'!D19:D22)-1</f>
        <v>4.1149312097199964E-2</v>
      </c>
      <c r="J24" s="40">
        <f>SUM('Valores Encadeados a Preços 95'!E23:E26)/SUM('Valores Encadeados a Preços 95'!E19:E22)-1</f>
        <v>1.5434174486253172E-2</v>
      </c>
      <c r="K24" s="40">
        <f>SUM('Valores Encadeados a Preços 95'!F23:F26)/SUM('Valores Encadeados a Preços 95'!F19:F22)-1</f>
        <v>1.6312494449037818E-2</v>
      </c>
      <c r="L24" s="40">
        <f>SUM('Valores Encadeados a Preços 95'!G23:G26)/SUM('Valores Encadeados a Preços 95'!G19:G22)-1</f>
        <v>3.4035951471164116E-2</v>
      </c>
      <c r="M24" s="3" t="s">
        <v>98</v>
      </c>
      <c r="N24" s="41">
        <f t="shared" si="2"/>
        <v>4.9621179777871926E-3</v>
      </c>
      <c r="O24" s="41">
        <f t="shared" si="3"/>
        <v>2.3513315591022835E-2</v>
      </c>
      <c r="P24" s="41">
        <f t="shared" si="4"/>
        <v>1.7835724012467754E-3</v>
      </c>
      <c r="Q24" s="41">
        <f t="shared" si="5"/>
        <v>4.4277962898454171E-3</v>
      </c>
      <c r="R24" s="41">
        <f t="shared" si="6"/>
        <v>3.4035951471164116E-2</v>
      </c>
      <c r="T24" s="3" t="s">
        <v>98</v>
      </c>
      <c r="U24" s="68">
        <f>SUM('Valores Correntes'!H23:H26)/SUM('Valores Correntes'!$O23:$O26)</f>
        <v>0.12409488252921345</v>
      </c>
      <c r="V24" s="68">
        <f>SUM('Valores Correntes'!I23:I26)/SUM('Valores Correntes'!$O23:$O26)</f>
        <v>5.4038532800008449E-2</v>
      </c>
      <c r="W24" s="68">
        <f>SUM('Valores Correntes'!J23:J26)/SUM('Valores Correntes'!$O23:$O26)</f>
        <v>6.0143119759821388E-2</v>
      </c>
      <c r="X24" s="68">
        <f>SUM('Valores Correntes'!K23:K26)/SUM('Valores Correntes'!$O23:$O26)</f>
        <v>0.10265069483675235</v>
      </c>
      <c r="Y24" s="68">
        <f>SUM('Valores Correntes'!L23:L26)/SUM('Valores Correntes'!$O23:$O26)</f>
        <v>0.17461169120554562</v>
      </c>
      <c r="Z24" s="68">
        <f>SUM('Valores Correntes'!M23:M26)/SUM('Valores Correntes'!$O23:$O26)</f>
        <v>0.24779316357297937</v>
      </c>
      <c r="AA24" s="68">
        <f>SUM('Valores Correntes'!N23:N26)/SUM('Valores Correntes'!$O23:$O26)</f>
        <v>0.23666791529567904</v>
      </c>
      <c r="AC24" s="3" t="s">
        <v>98</v>
      </c>
      <c r="AD24" s="67">
        <f>SUM('Valores Encadeados a Preços 95'!H23:H26)/SUM('Valores Encadeados a Preços 95'!H19:H22)-1</f>
        <v>5.6393206915481109E-2</v>
      </c>
      <c r="AE24" s="67">
        <f>SUM('Valores Encadeados a Preços 95'!I23:I26)/SUM('Valores Encadeados a Preços 95'!I19:I22)-1</f>
        <v>1.8212148292921171E-2</v>
      </c>
      <c r="AF24" s="67">
        <f>SUM('Valores Encadeados a Preços 95'!J23:J26)/SUM('Valores Encadeados a Preços 95'!J19:J22)-1</f>
        <v>0.14246003420141617</v>
      </c>
      <c r="AG24" s="67">
        <f>SUM('Valores Encadeados a Preços 95'!K23:K26)/SUM('Valores Encadeados a Preços 95'!K19:K22)-1</f>
        <v>1.3757950390747897E-2</v>
      </c>
      <c r="AH24" s="67">
        <f>SUM('Valores Encadeados a Preços 95'!L23:L26)/SUM('Valores Encadeados a Preços 95'!L19:L22)-1</f>
        <v>5.5070052072792475E-2</v>
      </c>
      <c r="AI24" s="67">
        <f>SUM('Valores Encadeados a Preços 95'!M23:M26)/SUM('Valores Encadeados a Preços 95'!M19:M22)-1</f>
        <v>1.0318117365559543E-2</v>
      </c>
      <c r="AJ24" s="67">
        <f>SUM('Valores Encadeados a Preços 95'!N23:N26)/SUM('Valores Encadeados a Preços 95'!N19:N22)-1</f>
        <v>2.7186541072013348E-2</v>
      </c>
      <c r="AK24" s="67">
        <f>SUM('Valores Encadeados a Preços 95'!O23:O26)/SUM('Valores Encadeados a Preços 95'!O19:O22)-1</f>
        <v>3.6293572209579406E-2</v>
      </c>
      <c r="AL24" s="3" t="s">
        <v>98</v>
      </c>
      <c r="AM24" s="41">
        <f t="shared" si="7"/>
        <v>6.4613611811395449E-3</v>
      </c>
      <c r="AN24" s="41">
        <f t="shared" si="8"/>
        <v>8.9865681139238401E-4</v>
      </c>
      <c r="AO24" s="41">
        <f t="shared" si="9"/>
        <v>7.9327803071711899E-3</v>
      </c>
      <c r="AP24" s="41">
        <f t="shared" si="10"/>
        <v>1.5355963631072296E-3</v>
      </c>
      <c r="AQ24" s="41">
        <f t="shared" si="11"/>
        <v>1.024949653572681E-2</v>
      </c>
      <c r="AR24" s="41">
        <f t="shared" si="12"/>
        <v>2.6010351069958764E-3</v>
      </c>
      <c r="AS24" s="41">
        <f t="shared" si="13"/>
        <v>6.2686208662922523E-3</v>
      </c>
      <c r="AT24" s="41">
        <f t="shared" si="14"/>
        <v>3.6293572209579406E-2</v>
      </c>
    </row>
    <row r="25" spans="1:46" x14ac:dyDescent="0.3">
      <c r="A25" s="3" t="s">
        <v>97</v>
      </c>
      <c r="B25" s="39">
        <f>SUM('Valores Correntes'!C24:C27)/SUM('Valores Correntes'!$G24:$G27)</f>
        <v>6.1311387181243127E-2</v>
      </c>
      <c r="C25" s="39">
        <f>SUM('Valores Correntes'!D24:D27)/SUM('Valores Correntes'!$G24:$G27)</f>
        <v>0.57033093267505286</v>
      </c>
      <c r="D25" s="39">
        <f>SUM('Valores Correntes'!E24:E27)/SUM('Valores Correntes'!$G24:$G27)</f>
        <v>0.12895430168528912</v>
      </c>
      <c r="E25" s="39">
        <f>SUM('Valores Correntes'!F24:F27)/SUM('Valores Correntes'!$G24:$G27)</f>
        <v>0.23940337845841506</v>
      </c>
      <c r="G25" s="3" t="s">
        <v>97</v>
      </c>
      <c r="H25" s="40">
        <f>SUM('Valores Encadeados a Preços 95'!C24:C27)/SUM('Valores Encadeados a Preços 95'!C20:C23)-1</f>
        <v>0.10218289287916549</v>
      </c>
      <c r="I25" s="40">
        <f>SUM('Valores Encadeados a Preços 95'!D24:D27)/SUM('Valores Encadeados a Preços 95'!D20:D23)-1</f>
        <v>2.572628845191427E-2</v>
      </c>
      <c r="J25" s="40">
        <f>SUM('Valores Encadeados a Preços 95'!E24:E27)/SUM('Valores Encadeados a Preços 95'!E20:E23)-1</f>
        <v>-2.5874440609668481E-2</v>
      </c>
      <c r="K25" s="40">
        <f>SUM('Valores Encadeados a Preços 95'!F24:F27)/SUM('Valores Encadeados a Preços 95'!F20:F23)-1</f>
        <v>-1.0138853366771228E-3</v>
      </c>
      <c r="L25" s="40">
        <f>SUM('Valores Encadeados a Preços 95'!G24:G27)/SUM('Valores Encadeados a Preços 95'!G20:G23)-1</f>
        <v>1.5477639644184249E-2</v>
      </c>
      <c r="M25" s="3" t="s">
        <v>97</v>
      </c>
      <c r="N25" s="41">
        <f t="shared" si="2"/>
        <v>4.6359977974913735E-3</v>
      </c>
      <c r="O25" s="41">
        <f t="shared" si="3"/>
        <v>1.4730965007310982E-2</v>
      </c>
      <c r="P25" s="41">
        <f t="shared" si="4"/>
        <v>-2.9769885963041821E-3</v>
      </c>
      <c r="Q25" s="41">
        <f t="shared" si="5"/>
        <v>-2.7067861061818422E-4</v>
      </c>
      <c r="R25" s="41">
        <f t="shared" si="6"/>
        <v>1.5477639644184249E-2</v>
      </c>
      <c r="T25" s="3" t="s">
        <v>97</v>
      </c>
      <c r="U25" s="68">
        <f>SUM('Valores Correntes'!H24:H27)/SUM('Valores Correntes'!$O24:$O27)</f>
        <v>0.12331590532834776</v>
      </c>
      <c r="V25" s="68">
        <f>SUM('Valores Correntes'!I24:I27)/SUM('Valores Correntes'!$O24:$O27)</f>
        <v>5.3468001669504883E-2</v>
      </c>
      <c r="W25" s="68">
        <f>SUM('Valores Correntes'!J24:J27)/SUM('Valores Correntes'!$O24:$O27)</f>
        <v>6.6720529206017842E-2</v>
      </c>
      <c r="X25" s="68">
        <f>SUM('Valores Correntes'!K24:K27)/SUM('Valores Correntes'!$O24:$O27)</f>
        <v>0.10389416222871649</v>
      </c>
      <c r="Y25" s="68">
        <f>SUM('Valores Correntes'!L24:L27)/SUM('Valores Correntes'!$O24:$O27)</f>
        <v>0.1720777712496793</v>
      </c>
      <c r="Z25" s="68">
        <f>SUM('Valores Correntes'!M24:M27)/SUM('Valores Correntes'!$O24:$O27)</f>
        <v>0.24082461764973076</v>
      </c>
      <c r="AA25" s="68">
        <f>SUM('Valores Correntes'!N24:N27)/SUM('Valores Correntes'!$O24:$O27)</f>
        <v>0.23969901266800242</v>
      </c>
      <c r="AC25" s="3" t="s">
        <v>97</v>
      </c>
      <c r="AD25" s="67">
        <f>SUM('Valores Encadeados a Preços 95'!H24:H27)/SUM('Valores Encadeados a Preços 95'!H20:H23)-1</f>
        <v>4.645979320064364E-2</v>
      </c>
      <c r="AE25" s="67">
        <f>SUM('Valores Encadeados a Preços 95'!I24:I27)/SUM('Valores Encadeados a Preços 95'!I20:I23)-1</f>
        <v>3.6704722921798716E-3</v>
      </c>
      <c r="AF25" s="67">
        <f>SUM('Valores Encadeados a Preços 95'!J24:J27)/SUM('Valores Encadeados a Preços 95'!J20:J23)-1</f>
        <v>9.4495181630798841E-2</v>
      </c>
      <c r="AG25" s="67">
        <f>SUM('Valores Encadeados a Preços 95'!K24:K27)/SUM('Valores Encadeados a Preços 95'!K20:K23)-1</f>
        <v>1.2036067124516769E-2</v>
      </c>
      <c r="AH25" s="67">
        <f>SUM('Valores Encadeados a Preços 95'!L24:L27)/SUM('Valores Encadeados a Preços 95'!L20:L23)-1</f>
        <v>4.9437571425893889E-2</v>
      </c>
      <c r="AI25" s="67">
        <f>SUM('Valores Encadeados a Preços 95'!M24:M27)/SUM('Valores Encadeados a Preços 95'!M20:M23)-1</f>
        <v>1.3062092053077734E-3</v>
      </c>
      <c r="AJ25" s="67">
        <f>SUM('Valores Encadeados a Preços 95'!N24:N27)/SUM('Valores Encadeados a Preços 95'!N20:N23)-1</f>
        <v>3.2863517575007828E-2</v>
      </c>
      <c r="AK25" s="67">
        <f>SUM('Valores Encadeados a Preços 95'!O24:O27)/SUM('Valores Encadeados a Preços 95'!O20:O23)-1</f>
        <v>2.969614098086959E-2</v>
      </c>
      <c r="AL25" s="3" t="s">
        <v>97</v>
      </c>
      <c r="AM25" s="41">
        <f t="shared" si="7"/>
        <v>5.47921268579331E-3</v>
      </c>
      <c r="AN25" s="41">
        <f t="shared" si="8"/>
        <v>1.9445505803796455E-4</v>
      </c>
      <c r="AO25" s="41">
        <f t="shared" si="9"/>
        <v>5.5326057594721383E-3</v>
      </c>
      <c r="AP25" s="41">
        <f t="shared" si="10"/>
        <v>1.2798894649705234E-3</v>
      </c>
      <c r="AQ25" s="41">
        <f t="shared" si="11"/>
        <v>9.0169910150218521E-3</v>
      </c>
      <c r="AR25" s="41">
        <f t="shared" si="12"/>
        <v>3.2966842314655211E-4</v>
      </c>
      <c r="AS25" s="41">
        <f t="shared" si="13"/>
        <v>7.5396557594739587E-3</v>
      </c>
      <c r="AT25" s="41">
        <f t="shared" si="14"/>
        <v>2.969614098086959E-2</v>
      </c>
    </row>
    <row r="26" spans="1:46" x14ac:dyDescent="0.3">
      <c r="A26" s="65" t="s">
        <v>96</v>
      </c>
      <c r="B26" s="39">
        <f>SUM('Valores Correntes'!C25:C28)/SUM('Valores Correntes'!$G25:$G28)</f>
        <v>6.1019056601590398E-2</v>
      </c>
      <c r="C26" s="39">
        <f>SUM('Valores Correntes'!D25:D28)/SUM('Valores Correntes'!$G25:$G28)</f>
        <v>0.57817185878544097</v>
      </c>
      <c r="D26" s="39">
        <f>SUM('Valores Correntes'!E25:E28)/SUM('Valores Correntes'!$G25:$G28)</f>
        <v>0.12520593998931723</v>
      </c>
      <c r="E26" s="39">
        <f>SUM('Valores Correntes'!F25:F28)/SUM('Valores Correntes'!$G25:$G28)</f>
        <v>0.23560314462365148</v>
      </c>
      <c r="G26" s="65" t="s">
        <v>96</v>
      </c>
      <c r="H26" s="40">
        <f>SUM('Valores Encadeados a Preços 95'!C25:C28)/SUM('Valores Encadeados a Preços 95'!C21:C24)-1</f>
        <v>5.4015917381528888E-2</v>
      </c>
      <c r="I26" s="40">
        <f>SUM('Valores Encadeados a Preços 95'!D25:D28)/SUM('Valores Encadeados a Preços 95'!D21:D24)-1</f>
        <v>7.1338827996183518E-3</v>
      </c>
      <c r="J26" s="40">
        <f>SUM('Valores Encadeados a Preços 95'!E25:E28)/SUM('Valores Encadeados a Preços 95'!E21:E24)-1</f>
        <v>-7.674327559753058E-2</v>
      </c>
      <c r="K26" s="40">
        <f>SUM('Valores Encadeados a Preços 95'!F25:F28)/SUM('Valores Encadeados a Preços 95'!F21:F24)-1</f>
        <v>-1.6444091517198833E-2</v>
      </c>
      <c r="L26" s="40">
        <f>SUM('Valores Encadeados a Preços 95'!G25:G28)/SUM('Valores Encadeados a Preços 95'!G21:G24)-1</f>
        <v>-6.4239997988804198E-3</v>
      </c>
      <c r="M26" s="65" t="s">
        <v>96</v>
      </c>
      <c r="N26" s="41">
        <f t="shared" si="2"/>
        <v>2.785718010546293E-3</v>
      </c>
      <c r="O26" s="41">
        <f t="shared" si="3"/>
        <v>4.0727898203030254E-3</v>
      </c>
      <c r="P26" s="41">
        <f t="shared" si="4"/>
        <v>-9.0038195824719697E-3</v>
      </c>
      <c r="Q26" s="41">
        <f t="shared" si="5"/>
        <v>-4.2786880472574333E-3</v>
      </c>
      <c r="R26" s="41">
        <f t="shared" si="6"/>
        <v>-6.4239997988804198E-3</v>
      </c>
      <c r="T26" s="65" t="s">
        <v>96</v>
      </c>
      <c r="U26" s="68">
        <f>SUM('Valores Correntes'!H25:H28)/SUM('Valores Correntes'!$O25:$O28)</f>
        <v>0.12299758119307</v>
      </c>
      <c r="V26" s="68">
        <f>SUM('Valores Correntes'!I25:I28)/SUM('Valores Correntes'!$O25:$O28)</f>
        <v>5.3582693876774973E-2</v>
      </c>
      <c r="W26" s="68">
        <f>SUM('Valores Correntes'!J25:J28)/SUM('Valores Correntes'!$O25:$O28)</f>
        <v>6.7646758771871179E-2</v>
      </c>
      <c r="X26" s="68">
        <f>SUM('Valores Correntes'!K25:K28)/SUM('Valores Correntes'!$O25:$O28)</f>
        <v>0.10523396028053575</v>
      </c>
      <c r="Y26" s="68">
        <f>SUM('Valores Correntes'!L25:L28)/SUM('Valores Correntes'!$O25:$O28)</f>
        <v>0.16873507844016877</v>
      </c>
      <c r="Z26" s="68">
        <f>SUM('Valores Correntes'!M25:M28)/SUM('Valores Correntes'!$O25:$O28)</f>
        <v>0.23924005116540142</v>
      </c>
      <c r="AA26" s="68">
        <f>SUM('Valores Correntes'!N25:N28)/SUM('Valores Correntes'!$O25:$O28)</f>
        <v>0.2425638762721781</v>
      </c>
      <c r="AC26" s="65" t="s">
        <v>96</v>
      </c>
      <c r="AD26" s="67">
        <f>SUM('Valores Encadeados a Preços 95'!H25:H28)/SUM('Valores Encadeados a Preços 95'!H21:H24)-1</f>
        <v>1.8433726183793464E-2</v>
      </c>
      <c r="AE26" s="67">
        <f>SUM('Valores Encadeados a Preços 95'!I25:I28)/SUM('Valores Encadeados a Preços 95'!I21:I24)-1</f>
        <v>2.288476631964631E-3</v>
      </c>
      <c r="AF26" s="67">
        <f>SUM('Valores Encadeados a Preços 95'!J25:J28)/SUM('Valores Encadeados a Preços 95'!J21:J24)-1</f>
        <v>6.5044228116178271E-2</v>
      </c>
      <c r="AG26" s="67">
        <f>SUM('Valores Encadeados a Preços 95'!K25:K28)/SUM('Valores Encadeados a Preços 95'!K21:K24)-1</f>
        <v>1.1508669910976099E-2</v>
      </c>
      <c r="AH26" s="67">
        <f>SUM('Valores Encadeados a Preços 95'!L25:L28)/SUM('Valores Encadeados a Preços 95'!L21:L24)-1</f>
        <v>3.1684343972254281E-2</v>
      </c>
      <c r="AI26" s="67">
        <f>SUM('Valores Encadeados a Preços 95'!M25:M28)/SUM('Valores Encadeados a Preços 95'!M21:M24)-1</f>
        <v>-3.6830331249063653E-3</v>
      </c>
      <c r="AJ26" s="67">
        <f>SUM('Valores Encadeados a Preços 95'!N25:N28)/SUM('Valores Encadeados a Preços 95'!N21:N24)-1</f>
        <v>3.5524332808685166E-2</v>
      </c>
      <c r="AK26" s="67">
        <f>SUM('Valores Encadeados a Preços 95'!O25:O28)/SUM('Valores Encadeados a Preços 95'!O21:O24)-1</f>
        <v>2.0637140919325114E-2</v>
      </c>
      <c r="AL26" s="65" t="s">
        <v>96</v>
      </c>
      <c r="AM26" s="41">
        <f t="shared" si="7"/>
        <v>2.2070880896332382E-3</v>
      </c>
      <c r="AN26" s="41">
        <f t="shared" si="8"/>
        <v>1.2408916776164932E-4</v>
      </c>
      <c r="AO26" s="41">
        <f t="shared" si="9"/>
        <v>4.1106330106523079E-3</v>
      </c>
      <c r="AP26" s="41">
        <f t="shared" si="10"/>
        <v>1.1614093688784727E-3</v>
      </c>
      <c r="AQ26" s="41">
        <f t="shared" si="11"/>
        <v>5.7225270069590547E-3</v>
      </c>
      <c r="AR26" s="41">
        <f t="shared" si="12"/>
        <v>-9.1938559830246139E-4</v>
      </c>
      <c r="AS26" s="41">
        <f t="shared" si="13"/>
        <v>8.2307798737418208E-3</v>
      </c>
      <c r="AT26" s="41">
        <f t="shared" si="14"/>
        <v>2.0637140919325114E-2</v>
      </c>
    </row>
    <row r="27" spans="1:46" x14ac:dyDescent="0.3">
      <c r="A27" s="4" t="s">
        <v>95</v>
      </c>
      <c r="B27" s="39">
        <f>SUM('Valores Correntes'!C26:C29)/SUM('Valores Correntes'!$G26:$G29)</f>
        <v>5.9624909076637554E-2</v>
      </c>
      <c r="C27" s="39">
        <f>SUM('Valores Correntes'!D26:D29)/SUM('Valores Correntes'!$G26:$G29)</f>
        <v>0.57015445925630681</v>
      </c>
      <c r="D27" s="39">
        <f>SUM('Valores Correntes'!E26:E29)/SUM('Valores Correntes'!$G26:$G29)</f>
        <v>0.12880289521056418</v>
      </c>
      <c r="E27" s="39">
        <f>SUM('Valores Correntes'!F26:F29)/SUM('Valores Correntes'!$G26:$G29)</f>
        <v>0.2414177364564917</v>
      </c>
      <c r="G27" s="4" t="s">
        <v>95</v>
      </c>
      <c r="H27" s="40">
        <f>SUM('Valores Encadeados a Preços 95'!C26:C29)/SUM('Valores Encadeados a Preços 95'!C22:C25)-1</f>
        <v>6.6666042419881721E-2</v>
      </c>
      <c r="I27" s="40">
        <f>SUM('Valores Encadeados a Preços 95'!D26:D29)/SUM('Valores Encadeados a Preços 95'!D22:D25)-1</f>
        <v>-8.8136059045976767E-3</v>
      </c>
      <c r="J27" s="40">
        <f>SUM('Valores Encadeados a Preços 95'!E26:E29)/SUM('Valores Encadeados a Preços 95'!E22:E25)-1</f>
        <v>-0.10394862556210605</v>
      </c>
      <c r="K27" s="40">
        <f>SUM('Valores Encadeados a Preços 95'!F26:F29)/SUM('Valores Encadeados a Preços 95'!F22:F25)-1</f>
        <v>-3.0567216231661254E-2</v>
      </c>
      <c r="L27" s="40">
        <f>SUM('Valores Encadeados a Preços 95'!G26:G29)/SUM('Valores Encadeados a Preços 95'!G22:G25)-1</f>
        <v>-2.1236052981172926E-2</v>
      </c>
      <c r="M27" s="4" t="s">
        <v>95</v>
      </c>
      <c r="N27" s="41">
        <f t="shared" si="2"/>
        <v>3.4844288759115238E-3</v>
      </c>
      <c r="O27" s="41">
        <f t="shared" si="3"/>
        <v>-5.0421243244429892E-3</v>
      </c>
      <c r="P27" s="41">
        <f t="shared" si="4"/>
        <v>-1.2850814606010365E-2</v>
      </c>
      <c r="Q27" s="41">
        <f t="shared" si="5"/>
        <v>-7.7036208545219016E-3</v>
      </c>
      <c r="R27" s="41">
        <f t="shared" si="6"/>
        <v>-2.1236052981172926E-2</v>
      </c>
      <c r="T27" s="4" t="s">
        <v>95</v>
      </c>
      <c r="U27" s="68">
        <f>SUM('Valores Correntes'!H26:H29)/SUM('Valores Correntes'!$O26:$O29)</f>
        <v>0.11647570511890118</v>
      </c>
      <c r="V27" s="68">
        <f>SUM('Valores Correntes'!I26:I29)/SUM('Valores Correntes'!$O26:$O29)</f>
        <v>5.6308648594537596E-2</v>
      </c>
      <c r="W27" s="68">
        <f>SUM('Valores Correntes'!J26:J29)/SUM('Valores Correntes'!$O26:$O29)</f>
        <v>6.8820410995227788E-2</v>
      </c>
      <c r="X27" s="68">
        <f>SUM('Valores Correntes'!K26:K29)/SUM('Valores Correntes'!$O26:$O29)</f>
        <v>0.10692772283431028</v>
      </c>
      <c r="Y27" s="68">
        <f>SUM('Valores Correntes'!L26:L29)/SUM('Valores Correntes'!$O26:$O29)</f>
        <v>0.16738775602349271</v>
      </c>
      <c r="Z27" s="68">
        <f>SUM('Valores Correntes'!M26:M29)/SUM('Valores Correntes'!$O26:$O29)</f>
        <v>0.24141440268346301</v>
      </c>
      <c r="AA27" s="68">
        <f>SUM('Valores Correntes'!N26:N29)/SUM('Valores Correntes'!$O26:$O29)</f>
        <v>0.24266535375006773</v>
      </c>
      <c r="AC27" s="4" t="s">
        <v>95</v>
      </c>
      <c r="AD27" s="67">
        <f>SUM('Valores Encadeados a Preços 95'!H26:H29)/SUM('Valores Encadeados a Preços 95'!H22:H25)-1</f>
        <v>-3.7291837687639662E-3</v>
      </c>
      <c r="AE27" s="67">
        <f>SUM('Valores Encadeados a Preços 95'!I26:I29)/SUM('Valores Encadeados a Preços 95'!I22:I25)-1</f>
        <v>1.1730197253869923E-2</v>
      </c>
      <c r="AF27" s="67">
        <f>SUM('Valores Encadeados a Preços 95'!J26:J29)/SUM('Valores Encadeados a Preços 95'!J22:J25)-1</f>
        <v>5.7305349916182635E-2</v>
      </c>
      <c r="AG27" s="67">
        <f>SUM('Valores Encadeados a Preços 95'!K26:K29)/SUM('Valores Encadeados a Preços 95'!K22:K25)-1</f>
        <v>2.1505214323146227E-2</v>
      </c>
      <c r="AH27" s="67">
        <f>SUM('Valores Encadeados a Preços 95'!L26:L29)/SUM('Valores Encadeados a Preços 95'!L22:L25)-1</f>
        <v>2.7589424639422822E-2</v>
      </c>
      <c r="AI27" s="67">
        <f>SUM('Valores Encadeados a Preços 95'!M26:M29)/SUM('Valores Encadeados a Preços 95'!M22:M25)-1</f>
        <v>1.0645196430299153E-2</v>
      </c>
      <c r="AJ27" s="67">
        <f>SUM('Valores Encadeados a Preços 95'!N26:N29)/SUM('Valores Encadeados a Preços 95'!N22:N25)-1</f>
        <v>3.5746873692791503E-2</v>
      </c>
      <c r="AK27" s="67">
        <f>SUM('Valores Encadeados a Preços 95'!O26:O29)/SUM('Valores Encadeados a Preços 95'!O22:O25)-1</f>
        <v>2.1906759465660564E-2</v>
      </c>
      <c r="AL27" s="4" t="s">
        <v>95</v>
      </c>
      <c r="AM27" s="41">
        <f t="shared" si="7"/>
        <v>-4.5642146342483116E-4</v>
      </c>
      <c r="AN27" s="41">
        <f t="shared" si="8"/>
        <v>6.2332190599370988E-4</v>
      </c>
      <c r="AO27" s="41">
        <f t="shared" si="9"/>
        <v>3.458465713695597E-3</v>
      </c>
      <c r="AP27" s="41">
        <f t="shared" si="10"/>
        <v>2.2042304440549744E-3</v>
      </c>
      <c r="AQ27" s="41">
        <f t="shared" si="11"/>
        <v>4.8928007226348358E-3</v>
      </c>
      <c r="AR27" s="41">
        <f t="shared" si="12"/>
        <v>2.6592101808171034E-3</v>
      </c>
      <c r="AS27" s="41">
        <f t="shared" si="13"/>
        <v>8.3817072957517794E-3</v>
      </c>
      <c r="AT27" s="41">
        <f t="shared" si="14"/>
        <v>2.1906759465660564E-2</v>
      </c>
    </row>
    <row r="28" spans="1:46" x14ac:dyDescent="0.3">
      <c r="A28" s="4" t="s">
        <v>94</v>
      </c>
      <c r="B28" s="39">
        <f>SUM('Valores Correntes'!C27:C30)/SUM('Valores Correntes'!$G27:$G30)</f>
        <v>5.7224669957633145E-2</v>
      </c>
      <c r="C28" s="39">
        <f>SUM('Valores Correntes'!D27:D30)/SUM('Valores Correntes'!$G27:$G30)</f>
        <v>0.57016526286425151</v>
      </c>
      <c r="D28" s="39">
        <f>SUM('Valores Correntes'!E27:E30)/SUM('Valores Correntes'!$G27:$G30)</f>
        <v>0.12960009704908892</v>
      </c>
      <c r="E28" s="39">
        <f>SUM('Valores Correntes'!F27:F30)/SUM('Valores Correntes'!$G27:$G30)</f>
        <v>0.24300997012902667</v>
      </c>
      <c r="G28" s="4" t="s">
        <v>94</v>
      </c>
      <c r="H28" s="40">
        <f>SUM('Valores Encadeados a Preços 95'!C27:C30)/SUM('Valores Encadeados a Preços 95'!C23:C26)-1</f>
        <v>9.6307952720050771E-2</v>
      </c>
      <c r="I28" s="40">
        <f>SUM('Valores Encadeados a Preços 95'!D27:D30)/SUM('Valores Encadeados a Preços 95'!D23:D26)-1</f>
        <v>-8.9992485895986629E-3</v>
      </c>
      <c r="J28" s="40">
        <f>SUM('Valores Encadeados a Preços 95'!E27:E30)/SUM('Valores Encadeados a Preços 95'!E23:E26)-1</f>
        <v>-9.8456545717816368E-2</v>
      </c>
      <c r="K28" s="40">
        <f>SUM('Valores Encadeados a Preços 95'!F27:F30)/SUM('Valores Encadeados a Preços 95'!F23:F26)-1</f>
        <v>-2.3142987486022948E-2</v>
      </c>
      <c r="L28" s="40">
        <f>SUM('Valores Encadeados a Preços 95'!G27:G30)/SUM('Valores Encadeados a Preços 95'!G23:G26)-1</f>
        <v>-1.6526529360937681E-2</v>
      </c>
      <c r="M28" s="4" t="s">
        <v>94</v>
      </c>
      <c r="N28" s="41">
        <f t="shared" si="2"/>
        <v>5.4085852989896174E-3</v>
      </c>
      <c r="O28" s="41">
        <f t="shared" si="3"/>
        <v>-5.1126303783293574E-3</v>
      </c>
      <c r="P28" s="41">
        <f t="shared" si="4"/>
        <v>-1.2746685391107092E-2</v>
      </c>
      <c r="Q28" s="41">
        <f t="shared" si="5"/>
        <v>-5.6991494523348082E-3</v>
      </c>
      <c r="R28" s="41">
        <f t="shared" si="6"/>
        <v>-1.6526529360937681E-2</v>
      </c>
      <c r="T28" s="4" t="s">
        <v>94</v>
      </c>
      <c r="U28" s="68">
        <f>SUM('Valores Correntes'!H27:H30)/SUM('Valores Correntes'!$O27:$O30)</f>
        <v>0.11301685133198595</v>
      </c>
      <c r="V28" s="68">
        <f>SUM('Valores Correntes'!I27:I30)/SUM('Valores Correntes'!$O27:$O30)</f>
        <v>5.7214126723313143E-2</v>
      </c>
      <c r="W28" s="68">
        <f>SUM('Valores Correntes'!J27:J30)/SUM('Valores Correntes'!$O27:$O30)</f>
        <v>6.8369661379596644E-2</v>
      </c>
      <c r="X28" s="68">
        <f>SUM('Valores Correntes'!K27:K30)/SUM('Valores Correntes'!$O27:$O30)</f>
        <v>0.1085567967898305</v>
      </c>
      <c r="Y28" s="68">
        <f>SUM('Valores Correntes'!L27:L30)/SUM('Valores Correntes'!$O27:$O30)</f>
        <v>0.16471712421871709</v>
      </c>
      <c r="Z28" s="68">
        <f>SUM('Valores Correntes'!M27:M30)/SUM('Valores Correntes'!$O27:$O30)</f>
        <v>0.24541490505634456</v>
      </c>
      <c r="AA28" s="68">
        <f>SUM('Valores Correntes'!N27:N30)/SUM('Valores Correntes'!$O27:$O30)</f>
        <v>0.24271053450021102</v>
      </c>
      <c r="AC28" s="4" t="s">
        <v>94</v>
      </c>
      <c r="AD28" s="67">
        <f>SUM('Valores Encadeados a Preços 95'!H27:H30)/SUM('Valores Encadeados a Preços 95'!H23:H26)-1</f>
        <v>-2.310900674362415E-2</v>
      </c>
      <c r="AE28" s="67">
        <f>SUM('Valores Encadeados a Preços 95'!I27:I30)/SUM('Valores Encadeados a Preços 95'!I23:I26)-1</f>
        <v>2.3732334329796156E-2</v>
      </c>
      <c r="AF28" s="67">
        <f>SUM('Valores Encadeados a Preços 95'!J27:J30)/SUM('Valores Encadeados a Preços 95'!J23:J26)-1</f>
        <v>4.9833190394267035E-2</v>
      </c>
      <c r="AG28" s="67">
        <f>SUM('Valores Encadeados a Preços 95'!K27:K30)/SUM('Valores Encadeados a Preços 95'!K23:K26)-1</f>
        <v>2.9633811155536094E-2</v>
      </c>
      <c r="AH28" s="67">
        <f>SUM('Valores Encadeados a Preços 95'!L27:L30)/SUM('Valores Encadeados a Preços 95'!L23:L26)-1</f>
        <v>2.5157091763284622E-2</v>
      </c>
      <c r="AI28" s="67">
        <f>SUM('Valores Encadeados a Preços 95'!M27:M30)/SUM('Valores Encadeados a Preços 95'!M23:M26)-1</f>
        <v>1.5885939195051435E-2</v>
      </c>
      <c r="AJ28" s="67">
        <f>SUM('Valores Encadeados a Preços 95'!N27:N30)/SUM('Valores Encadeados a Preços 95'!N23:N26)-1</f>
        <v>3.3181608008921337E-2</v>
      </c>
      <c r="AK28" s="67">
        <f>SUM('Valores Encadeados a Preços 95'!O27:O30)/SUM('Valores Encadeados a Preços 95'!O23:O26)-1</f>
        <v>2.0248911964096727E-2</v>
      </c>
      <c r="AL28" s="4" t="s">
        <v>94</v>
      </c>
      <c r="AM28" s="41">
        <f t="shared" si="7"/>
        <v>-2.8677094772168402E-3</v>
      </c>
      <c r="AN28" s="41">
        <f t="shared" si="8"/>
        <v>1.282460527101456E-3</v>
      </c>
      <c r="AO28" s="41">
        <f t="shared" si="9"/>
        <v>2.9971235378963832E-3</v>
      </c>
      <c r="AP28" s="41">
        <f t="shared" si="10"/>
        <v>3.0419313057768829E-3</v>
      </c>
      <c r="AQ28" s="41">
        <f t="shared" si="11"/>
        <v>4.3927223386002294E-3</v>
      </c>
      <c r="AR28" s="41">
        <f t="shared" si="12"/>
        <v>3.9364271294697849E-3</v>
      </c>
      <c r="AS28" s="41">
        <f t="shared" si="13"/>
        <v>7.8530219936298207E-3</v>
      </c>
      <c r="AT28" s="41">
        <f t="shared" si="14"/>
        <v>2.0248911964096727E-2</v>
      </c>
    </row>
    <row r="29" spans="1:46" x14ac:dyDescent="0.3">
      <c r="A29" s="4" t="s">
        <v>93</v>
      </c>
      <c r="B29" s="39">
        <f>SUM('Valores Correntes'!C28:C31)/SUM('Valores Correntes'!$G28:$G31)</f>
        <v>6.2334579818313925E-2</v>
      </c>
      <c r="C29" s="39">
        <f>SUM('Valores Correntes'!D28:D31)/SUM('Valores Correntes'!$G28:$G31)</f>
        <v>0.56008747463828201</v>
      </c>
      <c r="D29" s="39">
        <f>SUM('Valores Correntes'!E28:E31)/SUM('Valores Correntes'!$G28:$G31)</f>
        <v>0.13091804246460564</v>
      </c>
      <c r="E29" s="39">
        <f>SUM('Valores Correntes'!F28:F31)/SUM('Valores Correntes'!$G28:$G31)</f>
        <v>0.2466599030787987</v>
      </c>
      <c r="G29" s="4" t="s">
        <v>93</v>
      </c>
      <c r="H29" s="40">
        <f>SUM('Valores Encadeados a Preços 95'!C28:C31)/SUM('Valores Encadeados a Preços 95'!C24:C27)-1</f>
        <v>0.12333487904834284</v>
      </c>
      <c r="I29" s="40">
        <f>SUM('Valores Encadeados a Preços 95'!D28:D31)/SUM('Valores Encadeados a Preços 95'!D24:D27)-1</f>
        <v>-9.6146250947792833E-4</v>
      </c>
      <c r="J29" s="40">
        <f>SUM('Valores Encadeados a Preços 95'!E28:E31)/SUM('Valores Encadeados a Preços 95'!E24:E27)-1</f>
        <v>-3.6742271172361063E-2</v>
      </c>
      <c r="K29" s="40">
        <f>SUM('Valores Encadeados a Preços 95'!F28:F31)/SUM('Valores Encadeados a Preços 95'!F24:F27)-1</f>
        <v>6.9192686865100494E-3</v>
      </c>
      <c r="L29" s="40">
        <f>SUM('Valores Encadeados a Preços 95'!G28:G31)/SUM('Valores Encadeados a Preços 95'!G24:G27)-1</f>
        <v>4.7546143236358862E-3</v>
      </c>
      <c r="M29" s="4" t="s">
        <v>93</v>
      </c>
      <c r="N29" s="41">
        <f t="shared" si="2"/>
        <v>7.5618325222847381E-3</v>
      </c>
      <c r="O29" s="41">
        <f t="shared" si="3"/>
        <v>-5.4835180976264375E-4</v>
      </c>
      <c r="P29" s="41">
        <f t="shared" si="4"/>
        <v>-4.73807392136335E-3</v>
      </c>
      <c r="Q29" s="41">
        <f t="shared" si="5"/>
        <v>1.6564963000120258E-3</v>
      </c>
      <c r="R29" s="41">
        <f t="shared" si="6"/>
        <v>4.7546143236358862E-3</v>
      </c>
      <c r="T29" s="4" t="s">
        <v>93</v>
      </c>
      <c r="U29" s="68">
        <f>SUM('Valores Correntes'!H28:H31)/SUM('Valores Correntes'!$O28:$O31)</f>
        <v>0.11275716610717589</v>
      </c>
      <c r="V29" s="68">
        <f>SUM('Valores Correntes'!I28:I31)/SUM('Valores Correntes'!$O28:$O31)</f>
        <v>5.7356508188828904E-2</v>
      </c>
      <c r="W29" s="68">
        <f>SUM('Valores Correntes'!J28:J31)/SUM('Valores Correntes'!$O28:$O31)</f>
        <v>6.3027967494444892E-2</v>
      </c>
      <c r="X29" s="68">
        <f>SUM('Valores Correntes'!K28:K31)/SUM('Valores Correntes'!$O28:$O31)</f>
        <v>0.11275989767488843</v>
      </c>
      <c r="Y29" s="68">
        <f>SUM('Valores Correntes'!L28:L31)/SUM('Valores Correntes'!$O28:$O31)</f>
        <v>0.16250685786041177</v>
      </c>
      <c r="Z29" s="68">
        <f>SUM('Valores Correntes'!M28:M31)/SUM('Valores Correntes'!$O28:$O31)</f>
        <v>0.24908208925151265</v>
      </c>
      <c r="AA29" s="68">
        <f>SUM('Valores Correntes'!N28:N31)/SUM('Valores Correntes'!$O28:$O31)</f>
        <v>0.24250951342273613</v>
      </c>
      <c r="AC29" s="4" t="s">
        <v>93</v>
      </c>
      <c r="AD29" s="67">
        <f>SUM('Valores Encadeados a Preços 95'!H28:H31)/SUM('Valores Encadeados a Preços 95'!H24:H27)-1</f>
        <v>-2.915275847177512E-2</v>
      </c>
      <c r="AE29" s="67">
        <f>SUM('Valores Encadeados a Preços 95'!I28:I31)/SUM('Valores Encadeados a Preços 95'!I24:I27)-1</f>
        <v>3.68175808043818E-2</v>
      </c>
      <c r="AF29" s="67">
        <f>SUM('Valores Encadeados a Preços 95'!J28:J31)/SUM('Valores Encadeados a Preços 95'!J24:J27)-1</f>
        <v>5.6474584284190943E-2</v>
      </c>
      <c r="AG29" s="67">
        <f>SUM('Valores Encadeados a Preços 95'!K28:K31)/SUM('Valores Encadeados a Preços 95'!K24:K27)-1</f>
        <v>3.6682149323440827E-2</v>
      </c>
      <c r="AH29" s="67">
        <f>SUM('Valores Encadeados a Preços 95'!L28:L31)/SUM('Valores Encadeados a Preços 95'!L24:L27)-1</f>
        <v>2.8293038492415157E-2</v>
      </c>
      <c r="AI29" s="67">
        <f>SUM('Valores Encadeados a Preços 95'!M28:M31)/SUM('Valores Encadeados a Preços 95'!M24:M27)-1</f>
        <v>2.929837541907121E-2</v>
      </c>
      <c r="AJ29" s="67">
        <f>SUM('Valores Encadeados a Preços 95'!N28:N31)/SUM('Valores Encadeados a Preços 95'!N24:N27)-1</f>
        <v>2.9454775557614221E-2</v>
      </c>
      <c r="AK29" s="67">
        <f>SUM('Valores Encadeados a Preços 95'!O28:O31)/SUM('Valores Encadeados a Preços 95'!O24:O27)-1</f>
        <v>2.4484853223538661E-2</v>
      </c>
      <c r="AL29" s="4" t="s">
        <v>93</v>
      </c>
      <c r="AM29" s="41">
        <f t="shared" si="7"/>
        <v>-3.5949988037656086E-3</v>
      </c>
      <c r="AN29" s="41">
        <f t="shared" si="8"/>
        <v>1.9685624719158168E-3</v>
      </c>
      <c r="AO29" s="41">
        <f t="shared" si="9"/>
        <v>3.7680141501310782E-3</v>
      </c>
      <c r="AP29" s="41">
        <f t="shared" si="10"/>
        <v>3.8110611727075641E-3</v>
      </c>
      <c r="AQ29" s="41">
        <f t="shared" si="11"/>
        <v>4.8686030056561864E-3</v>
      </c>
      <c r="AR29" s="41">
        <f t="shared" si="12"/>
        <v>7.0557700580560941E-3</v>
      </c>
      <c r="AS29" s="41">
        <f t="shared" si="13"/>
        <v>7.0602806195177396E-3</v>
      </c>
      <c r="AT29" s="41">
        <f t="shared" si="14"/>
        <v>2.4484853223538661E-2</v>
      </c>
    </row>
    <row r="30" spans="1:46" x14ac:dyDescent="0.3">
      <c r="A30" s="64" t="s">
        <v>92</v>
      </c>
      <c r="B30" s="39">
        <f>SUM('Valores Correntes'!C29:C32)/SUM('Valores Correntes'!$G29:$G32)</f>
        <v>7.6859575511455683E-2</v>
      </c>
      <c r="C30" s="39">
        <f>SUM('Valores Correntes'!D29:D32)/SUM('Valores Correntes'!$G29:$G32)</f>
        <v>0.54931240680987437</v>
      </c>
      <c r="D30" s="39">
        <f>SUM('Valores Correntes'!E29:E32)/SUM('Valores Correntes'!$G29:$G32)</f>
        <v>0.12904531240772263</v>
      </c>
      <c r="E30" s="39">
        <f>SUM('Valores Correntes'!F29:F32)/SUM('Valores Correntes'!$G29:$G32)</f>
        <v>0.24478270527094773</v>
      </c>
      <c r="G30" s="64" t="s">
        <v>92</v>
      </c>
      <c r="H30" s="40">
        <f>SUM('Valores Encadeados a Preços 95'!C29:C32)/SUM('Valores Encadeados a Preços 95'!C25:C28)-1</f>
        <v>0.15233577723151126</v>
      </c>
      <c r="I30" s="40">
        <f>SUM('Valores Encadeados a Preços 95'!D29:D32)/SUM('Valores Encadeados a Preços 95'!D25:D28)-1</f>
        <v>2.0930049230680758E-2</v>
      </c>
      <c r="J30" s="40">
        <f>SUM('Valores Encadeados a Preços 95'!E29:E32)/SUM('Valores Encadeados a Preços 95'!E25:E28)-1</f>
        <v>4.2640958714023736E-2</v>
      </c>
      <c r="K30" s="40">
        <f>SUM('Valores Encadeados a Preços 95'!F29:F32)/SUM('Valores Encadeados a Preços 95'!F25:F28)-1</f>
        <v>4.7948178721102463E-2</v>
      </c>
      <c r="L30" s="40">
        <f>SUM('Valores Encadeados a Preços 95'!G29:G32)/SUM('Valores Encadeados a Preços 95'!G25:G28)-1</f>
        <v>3.8032193885014109E-2</v>
      </c>
      <c r="M30" s="64" t="s">
        <v>92</v>
      </c>
      <c r="N30" s="41">
        <f t="shared" si="2"/>
        <v>9.2953854133368506E-3</v>
      </c>
      <c r="O30" s="41">
        <f t="shared" si="3"/>
        <v>1.2101165468173483E-2</v>
      </c>
      <c r="P30" s="41">
        <f t="shared" si="4"/>
        <v>5.3389013178350092E-3</v>
      </c>
      <c r="Q30" s="41">
        <f t="shared" si="5"/>
        <v>1.1296741685668592E-2</v>
      </c>
      <c r="R30" s="41">
        <f t="shared" si="6"/>
        <v>3.8032193885014109E-2</v>
      </c>
      <c r="T30" s="64" t="s">
        <v>92</v>
      </c>
      <c r="U30" s="68">
        <f>SUM('Valores Correntes'!H29:H32)/SUM('Valores Correntes'!$O29:$O32)</f>
        <v>0.11506356975699103</v>
      </c>
      <c r="V30" s="68">
        <f>SUM('Valores Correntes'!I29:I32)/SUM('Valores Correntes'!$O29:$O32)</f>
        <v>5.4675678046959802E-2</v>
      </c>
      <c r="W30" s="68">
        <f>SUM('Valores Correntes'!J29:J32)/SUM('Valores Correntes'!$O29:$O32)</f>
        <v>6.3442304598554503E-2</v>
      </c>
      <c r="X30" s="68">
        <f>SUM('Valores Correntes'!K29:K32)/SUM('Valores Correntes'!$O29:$O32)</f>
        <v>0.11779708308704309</v>
      </c>
      <c r="Y30" s="68">
        <f>SUM('Valores Correntes'!L29:L32)/SUM('Valores Correntes'!$O29:$O32)</f>
        <v>0.15988913265561577</v>
      </c>
      <c r="Z30" s="68">
        <f>SUM('Valores Correntes'!M29:M32)/SUM('Valores Correntes'!$O29:$O32)</f>
        <v>0.24388665434542514</v>
      </c>
      <c r="AA30" s="68">
        <f>SUM('Valores Correntes'!N29:N32)/SUM('Valores Correntes'!$O29:$O32)</f>
        <v>0.24524557750940928</v>
      </c>
      <c r="AC30" s="64" t="s">
        <v>92</v>
      </c>
      <c r="AD30" s="67">
        <f>SUM('Valores Encadeados a Preços 95'!H29:H32)/SUM('Valores Encadeados a Preços 95'!H25:H28)-1</f>
        <v>-2.3623087962809874E-2</v>
      </c>
      <c r="AE30" s="67">
        <f>SUM('Valores Encadeados a Preços 95'!I29:I32)/SUM('Valores Encadeados a Preços 95'!I25:I28)-1</f>
        <v>3.9530715465925903E-2</v>
      </c>
      <c r="AF30" s="67">
        <f>SUM('Valores Encadeados a Preços 95'!J29:J32)/SUM('Valores Encadeados a Preços 95'!J25:J28)-1</f>
        <v>6.2583173127014557E-2</v>
      </c>
      <c r="AG30" s="67">
        <f>SUM('Valores Encadeados a Preços 95'!K29:K32)/SUM('Valores Encadeados a Preços 95'!K25:K28)-1</f>
        <v>3.7921073440090991E-2</v>
      </c>
      <c r="AH30" s="67">
        <f>SUM('Valores Encadeados a Preços 95'!L29:L32)/SUM('Valores Encadeados a Preços 95'!L25:L28)-1</f>
        <v>3.8561437713831914E-2</v>
      </c>
      <c r="AI30" s="67">
        <f>SUM('Valores Encadeados a Preços 95'!M29:M32)/SUM('Valores Encadeados a Preços 95'!M25:M28)-1</f>
        <v>4.4827419331892715E-2</v>
      </c>
      <c r="AJ30" s="67">
        <f>SUM('Valores Encadeados a Preços 95'!N29:N32)/SUM('Valores Encadeados a Preços 95'!N25:N28)-1</f>
        <v>2.7026286917037901E-2</v>
      </c>
      <c r="AK30" s="67">
        <f>SUM('Valores Encadeados a Preços 95'!O29:O32)/SUM('Valores Encadeados a Preços 95'!O25:O28)-1</f>
        <v>3.122349532551949E-2</v>
      </c>
      <c r="AL30" s="64" t="s">
        <v>92</v>
      </c>
      <c r="AM30" s="41">
        <f t="shared" si="7"/>
        <v>-2.905582679736742E-3</v>
      </c>
      <c r="AN30" s="41">
        <f t="shared" si="8"/>
        <v>2.1181622255406016E-3</v>
      </c>
      <c r="AO30" s="41">
        <f t="shared" si="9"/>
        <v>4.233548815701405E-3</v>
      </c>
      <c r="AP30" s="41">
        <f t="shared" si="10"/>
        <v>3.9905847361898141E-3</v>
      </c>
      <c r="AQ30" s="41">
        <f t="shared" si="11"/>
        <v>6.5066672174091105E-3</v>
      </c>
      <c r="AR30" s="41">
        <f t="shared" si="12"/>
        <v>1.0724514094574918E-2</v>
      </c>
      <c r="AS30" s="41">
        <f t="shared" si="13"/>
        <v>6.5556009158407669E-3</v>
      </c>
      <c r="AT30" s="41">
        <f t="shared" si="14"/>
        <v>3.122349532551949E-2</v>
      </c>
    </row>
    <row r="31" spans="1:46" x14ac:dyDescent="0.3">
      <c r="A31" s="3" t="s">
        <v>91</v>
      </c>
      <c r="B31" s="39">
        <f>SUM('Valores Correntes'!C30:C33)/SUM('Valores Correntes'!$G30:$G33)</f>
        <v>8.8644322192377792E-2</v>
      </c>
      <c r="C31" s="39">
        <f>SUM('Valores Correntes'!D30:D33)/SUM('Valores Correntes'!$G30:$G33)</f>
        <v>0.56390265119876659</v>
      </c>
      <c r="D31" s="39">
        <f>SUM('Valores Correntes'!E30:E33)/SUM('Valores Correntes'!$G30:$G33)</f>
        <v>0.1210423963756547</v>
      </c>
      <c r="E31" s="39">
        <f>SUM('Valores Correntes'!F30:F33)/SUM('Valores Correntes'!$G30:$G33)</f>
        <v>0.22641063023320082</v>
      </c>
      <c r="G31" s="3" t="s">
        <v>91</v>
      </c>
      <c r="H31" s="40">
        <f>SUM('Valores Encadeados a Preços 95'!C30:C33)/SUM('Valores Encadeados a Preços 95'!C26:C29)-1</f>
        <v>0.12349089147802217</v>
      </c>
      <c r="I31" s="40">
        <f>SUM('Valores Encadeados a Preços 95'!D30:D33)/SUM('Valores Encadeados a Preços 95'!D26:D29)-1</f>
        <v>2.0440230001040671E-2</v>
      </c>
      <c r="J31" s="40">
        <f>SUM('Valores Encadeados a Preços 95'!E30:E33)/SUM('Valores Encadeados a Preços 95'!E26:E29)-1</f>
        <v>9.7033823385665796E-2</v>
      </c>
      <c r="K31" s="40">
        <f>SUM('Valores Encadeados a Preços 95'!F30:F33)/SUM('Valores Encadeados a Preços 95'!F26:F29)-1</f>
        <v>5.2542759266900774E-2</v>
      </c>
      <c r="L31" s="40">
        <f>SUM('Valores Encadeados a Preços 95'!G30:G33)/SUM('Valores Encadeados a Preços 95'!G26:G29)-1</f>
        <v>4.4042108272428715E-2</v>
      </c>
      <c r="M31" s="3" t="s">
        <v>91</v>
      </c>
      <c r="N31" s="41">
        <f t="shared" si="2"/>
        <v>7.3631331761699875E-3</v>
      </c>
      <c r="O31" s="41">
        <f t="shared" si="3"/>
        <v>1.1654088283317883E-2</v>
      </c>
      <c r="P31" s="41">
        <f t="shared" si="4"/>
        <v>1.2498237385424302E-2</v>
      </c>
      <c r="Q31" s="41">
        <f t="shared" si="5"/>
        <v>1.2684754009393538E-2</v>
      </c>
      <c r="R31" s="41">
        <f t="shared" si="6"/>
        <v>4.4042108272428715E-2</v>
      </c>
      <c r="T31" s="3" t="s">
        <v>91</v>
      </c>
      <c r="U31" s="68">
        <f>SUM('Valores Correntes'!H30:H33)/SUM('Valores Correntes'!$O30:$O33)</f>
        <v>0.12582316781828598</v>
      </c>
      <c r="V31" s="68">
        <f>SUM('Valores Correntes'!I30:I33)/SUM('Valores Correntes'!$O30:$O33)</f>
        <v>5.0177857013366869E-2</v>
      </c>
      <c r="W31" s="68">
        <f>SUM('Valores Correntes'!J30:J33)/SUM('Valores Correntes'!$O30:$O33)</f>
        <v>6.1584232003675764E-2</v>
      </c>
      <c r="X31" s="68">
        <f>SUM('Valores Correntes'!K30:K33)/SUM('Valores Correntes'!$O30:$O33)</f>
        <v>0.11787303124614523</v>
      </c>
      <c r="Y31" s="68">
        <f>SUM('Valores Correntes'!L30:L33)/SUM('Valores Correntes'!$O30:$O33)</f>
        <v>0.15834190087964417</v>
      </c>
      <c r="Z31" s="68">
        <f>SUM('Valores Correntes'!M30:M33)/SUM('Valores Correntes'!$O30:$O33)</f>
        <v>0.23950831015671023</v>
      </c>
      <c r="AA31" s="68">
        <f>SUM('Valores Correntes'!N30:N33)/SUM('Valores Correntes'!$O30:$O33)</f>
        <v>0.24669150088217037</v>
      </c>
      <c r="AC31" s="3" t="s">
        <v>91</v>
      </c>
      <c r="AD31" s="67">
        <f>SUM('Valores Encadeados a Preços 95'!H30:H33)/SUM('Valores Encadeados a Preços 95'!H26:H29)-1</f>
        <v>-1.2743132179174221E-2</v>
      </c>
      <c r="AE31" s="67">
        <f>SUM('Valores Encadeados a Preços 95'!I30:I33)/SUM('Valores Encadeados a Preços 95'!I26:I29)-1</f>
        <v>1.565730417914879E-2</v>
      </c>
      <c r="AF31" s="67">
        <f>SUM('Valores Encadeados a Preços 95'!J30:J33)/SUM('Valores Encadeados a Preços 95'!J26:J29)-1</f>
        <v>5.262779752866753E-2</v>
      </c>
      <c r="AG31" s="67">
        <f>SUM('Valores Encadeados a Preços 95'!K30:K33)/SUM('Valores Encadeados a Preços 95'!K26:K29)-1</f>
        <v>2.1551242082355593E-2</v>
      </c>
      <c r="AH31" s="67">
        <f>SUM('Valores Encadeados a Preços 95'!L30:L33)/SUM('Valores Encadeados a Preços 95'!L26:L29)-1</f>
        <v>4.806171940536097E-2</v>
      </c>
      <c r="AI31" s="67">
        <f>SUM('Valores Encadeados a Preços 95'!M30:M33)/SUM('Valores Encadeados a Preços 95'!M26:M29)-1</f>
        <v>3.9840155680185507E-2</v>
      </c>
      <c r="AJ31" s="67">
        <f>SUM('Valores Encadeados a Preços 95'!N30:N33)/SUM('Valores Encadeados a Preços 95'!N26:N29)-1</f>
        <v>2.4448423044501233E-2</v>
      </c>
      <c r="AK31" s="67">
        <f>SUM('Valores Encadeados a Preços 95'!O30:O33)/SUM('Valores Encadeados a Preços 95'!O26:O29)-1</f>
        <v>2.849506453843631E-2</v>
      </c>
      <c r="AL31" s="3" t="s">
        <v>91</v>
      </c>
      <c r="AM31" s="41">
        <f t="shared" si="7"/>
        <v>-1.4842653059926772E-3</v>
      </c>
      <c r="AN31" s="41">
        <f t="shared" si="8"/>
        <v>8.8164163896147418E-4</v>
      </c>
      <c r="AO31" s="41">
        <f t="shared" si="9"/>
        <v>3.6218666556965327E-3</v>
      </c>
      <c r="AP31" s="41">
        <f t="shared" si="10"/>
        <v>2.3044252401172426E-3</v>
      </c>
      <c r="AQ31" s="41">
        <f t="shared" si="11"/>
        <v>8.0449433618941264E-3</v>
      </c>
      <c r="AR31" s="41">
        <f t="shared" si="12"/>
        <v>9.6179873863481598E-3</v>
      </c>
      <c r="AS31" s="41">
        <f t="shared" si="13"/>
        <v>5.9327852267251997E-3</v>
      </c>
      <c r="AT31" s="41">
        <f t="shared" si="14"/>
        <v>2.849506453843631E-2</v>
      </c>
    </row>
    <row r="32" spans="1:46" x14ac:dyDescent="0.3">
      <c r="A32" s="3" t="s">
        <v>90</v>
      </c>
      <c r="B32" s="39">
        <f>SUM('Valores Correntes'!C31:C34)/SUM('Valores Correntes'!$G31:$G34)</f>
        <v>8.9444158643790558E-2</v>
      </c>
      <c r="C32" s="39">
        <f>SUM('Valores Correntes'!D31:D34)/SUM('Valores Correntes'!$G31:$G34)</f>
        <v>0.58776929198471961</v>
      </c>
      <c r="D32" s="39">
        <f>SUM('Valores Correntes'!E31:E34)/SUM('Valores Correntes'!$G31:$G34)</f>
        <v>0.11749287879059801</v>
      </c>
      <c r="E32" s="39">
        <f>SUM('Valores Correntes'!F31:F34)/SUM('Valores Correntes'!$G31:$G34)</f>
        <v>0.20529367058089207</v>
      </c>
      <c r="G32" s="3" t="s">
        <v>90</v>
      </c>
      <c r="H32" s="40">
        <f>SUM('Valores Encadeados a Preços 95'!C31:C34)/SUM('Valores Encadeados a Preços 95'!C27:C30)-1</f>
        <v>6.6921400345378634E-2</v>
      </c>
      <c r="I32" s="40">
        <f>SUM('Valores Encadeados a Preços 95'!D31:D34)/SUM('Valores Encadeados a Preços 95'!D27:D30)-1</f>
        <v>2.4036375675557942E-2</v>
      </c>
      <c r="J32" s="40">
        <f>SUM('Valores Encadeados a Preços 95'!E31:E34)/SUM('Valores Encadeados a Preços 95'!E27:E30)-1</f>
        <v>9.6117407874573901E-2</v>
      </c>
      <c r="K32" s="40">
        <f>SUM('Valores Encadeados a Preços 95'!F31:F34)/SUM('Valores Encadeados a Preços 95'!F27:F30)-1</f>
        <v>1.3310691747526748E-2</v>
      </c>
      <c r="L32" s="40">
        <f>SUM('Valores Encadeados a Preços 95'!G31:G34)/SUM('Valores Encadeados a Preços 95'!G27:G30)-1</f>
        <v>3.2801962483397507E-2</v>
      </c>
      <c r="M32" s="3" t="s">
        <v>90</v>
      </c>
      <c r="N32" s="41">
        <f t="shared" si="2"/>
        <v>3.8295550478669293E-3</v>
      </c>
      <c r="O32" s="41">
        <f t="shared" si="3"/>
        <v>1.3704706455358396E-2</v>
      </c>
      <c r="P32" s="41">
        <f t="shared" si="4"/>
        <v>1.2456825388651642E-2</v>
      </c>
      <c r="Q32" s="41">
        <f t="shared" si="5"/>
        <v>3.234630803963157E-3</v>
      </c>
      <c r="R32" s="41">
        <f t="shared" si="6"/>
        <v>3.2801962483397507E-2</v>
      </c>
      <c r="T32" s="3" t="s">
        <v>90</v>
      </c>
      <c r="U32" s="68">
        <f>SUM('Valores Correntes'!H31:H34)/SUM('Valores Correntes'!$O31:$O34)</f>
        <v>0.13497708269616041</v>
      </c>
      <c r="V32" s="68">
        <f>SUM('Valores Correntes'!I31:I34)/SUM('Valores Correntes'!$O31:$O34)</f>
        <v>4.8108637687936162E-2</v>
      </c>
      <c r="W32" s="68">
        <f>SUM('Valores Correntes'!J31:J34)/SUM('Valores Correntes'!$O31:$O34)</f>
        <v>6.1470732875760437E-2</v>
      </c>
      <c r="X32" s="68">
        <f>SUM('Valores Correntes'!K31:K34)/SUM('Valores Correntes'!$O31:$O34)</f>
        <v>0.11716678091598653</v>
      </c>
      <c r="Y32" s="68">
        <f>SUM('Valores Correntes'!L31:L34)/SUM('Valores Correntes'!$O31:$O34)</f>
        <v>0.15662290180460922</v>
      </c>
      <c r="Z32" s="68">
        <f>SUM('Valores Correntes'!M31:M34)/SUM('Valores Correntes'!$O31:$O34)</f>
        <v>0.23392936672915796</v>
      </c>
      <c r="AA32" s="68">
        <f>SUM('Valores Correntes'!N31:N34)/SUM('Valores Correntes'!$O31:$O34)</f>
        <v>0.24772449729038817</v>
      </c>
      <c r="AC32" s="3" t="s">
        <v>90</v>
      </c>
      <c r="AD32" s="67">
        <f>SUM('Valores Encadeados a Preços 95'!H31:H34)/SUM('Valores Encadeados a Preços 95'!H27:H30)-1</f>
        <v>-9.1604743283116852E-3</v>
      </c>
      <c r="AE32" s="67">
        <f>SUM('Valores Encadeados a Preços 95'!I31:I34)/SUM('Valores Encadeados a Preços 95'!I27:I30)-1</f>
        <v>-2.2860922329581701E-3</v>
      </c>
      <c r="AF32" s="67">
        <f>SUM('Valores Encadeados a Preços 95'!J31:J34)/SUM('Valores Encadeados a Preços 95'!J27:J30)-1</f>
        <v>5.391279991019382E-2</v>
      </c>
      <c r="AG32" s="67">
        <f>SUM('Valores Encadeados a Preços 95'!K31:K34)/SUM('Valores Encadeados a Preços 95'!K27:K30)-1</f>
        <v>2.9310881838875424E-3</v>
      </c>
      <c r="AH32" s="67">
        <f>SUM('Valores Encadeados a Preços 95'!L31:L34)/SUM('Valores Encadeados a Preços 95'!L27:L30)-1</f>
        <v>5.2695775508997622E-2</v>
      </c>
      <c r="AI32" s="67">
        <f>SUM('Valores Encadeados a Preços 95'!M31:M34)/SUM('Valores Encadeados a Preços 95'!M27:M30)-1</f>
        <v>3.0699973030120509E-2</v>
      </c>
      <c r="AJ32" s="67">
        <f>SUM('Valores Encadeados a Preços 95'!N31:N34)/SUM('Valores Encadeados a Preços 95'!N27:N30)-1</f>
        <v>2.5010963585021084E-2</v>
      </c>
      <c r="AK32" s="67">
        <f>SUM('Valores Encadeados a Preços 95'!O31:O34)/SUM('Valores Encadeados a Preços 95'!O27:O30)-1</f>
        <v>2.4478881089670779E-2</v>
      </c>
      <c r="AL32" s="3" t="s">
        <v>90</v>
      </c>
      <c r="AM32" s="41">
        <f t="shared" si="7"/>
        <v>-1.0352879652932756E-3</v>
      </c>
      <c r="AN32" s="41">
        <f t="shared" si="8"/>
        <v>-1.3079677071765064E-4</v>
      </c>
      <c r="AO32" s="41">
        <f t="shared" si="9"/>
        <v>3.6859998738859E-3</v>
      </c>
      <c r="AP32" s="41">
        <f t="shared" si="10"/>
        <v>3.181895443513533E-4</v>
      </c>
      <c r="AQ32" s="41">
        <f t="shared" si="11"/>
        <v>8.6798966003171912E-3</v>
      </c>
      <c r="AR32" s="41">
        <f t="shared" si="12"/>
        <v>7.5342309664193632E-3</v>
      </c>
      <c r="AS32" s="41">
        <f t="shared" si="13"/>
        <v>6.0704243400857812E-3</v>
      </c>
      <c r="AT32" s="41">
        <f t="shared" si="14"/>
        <v>2.4478881089670779E-2</v>
      </c>
    </row>
    <row r="33" spans="1:46" x14ac:dyDescent="0.3">
      <c r="A33" s="3" t="s">
        <v>89</v>
      </c>
      <c r="B33" s="39">
        <f>SUM('Valores Correntes'!C32:C35)/SUM('Valores Correntes'!$G32:$G35)</f>
        <v>8.6137036102492084E-2</v>
      </c>
      <c r="C33" s="39">
        <f>SUM('Valores Correntes'!D32:D35)/SUM('Valores Correntes'!$G32:$G35)</f>
        <v>0.61172555820704833</v>
      </c>
      <c r="D33" s="39">
        <f>SUM('Valores Correntes'!E32:E35)/SUM('Valores Correntes'!$G32:$G35)</f>
        <v>0.11747487508064074</v>
      </c>
      <c r="E33" s="39">
        <f>SUM('Valores Correntes'!F32:F35)/SUM('Valores Correntes'!$G32:$G35)</f>
        <v>0.18466253060981974</v>
      </c>
      <c r="G33" s="3" t="s">
        <v>89</v>
      </c>
      <c r="H33" s="40">
        <f>SUM('Valores Encadeados a Preços 95'!C32:C35)/SUM('Valores Encadeados a Preços 95'!C28:C31)-1</f>
        <v>3.4888736425674027E-2</v>
      </c>
      <c r="I33" s="40">
        <f>SUM('Valores Encadeados a Preços 95'!D32:D35)/SUM('Valores Encadeados a Preços 95'!D28:D31)-1</f>
        <v>3.6913650283735056E-2</v>
      </c>
      <c r="J33" s="40">
        <f>SUM('Valores Encadeados a Preços 95'!E32:E35)/SUM('Valores Encadeados a Preços 95'!E28:E31)-1</f>
        <v>7.04434095359463E-2</v>
      </c>
      <c r="K33" s="40">
        <f>SUM('Valores Encadeados a Preços 95'!F32:F35)/SUM('Valores Encadeados a Preços 95'!F28:F31)-1</f>
        <v>-3.6636278900376351E-2</v>
      </c>
      <c r="L33" s="40">
        <f>SUM('Valores Encadeados a Preços 95'!G32:G35)/SUM('Valores Encadeados a Preços 95'!G28:G31)-1</f>
        <v>2.2908153708701473E-2</v>
      </c>
      <c r="M33" s="3" t="s">
        <v>89</v>
      </c>
      <c r="N33" s="41">
        <f t="shared" si="2"/>
        <v>2.1747747254862943E-3</v>
      </c>
      <c r="O33" s="41">
        <f t="shared" si="3"/>
        <v>2.067487316709787E-2</v>
      </c>
      <c r="P33" s="41">
        <f t="shared" si="4"/>
        <v>9.2223132809786234E-3</v>
      </c>
      <c r="Q33" s="41">
        <f t="shared" si="5"/>
        <v>-9.0367010027346695E-3</v>
      </c>
      <c r="R33" s="41">
        <f t="shared" si="6"/>
        <v>2.2908153708701473E-2</v>
      </c>
      <c r="T33" s="3" t="s">
        <v>89</v>
      </c>
      <c r="U33" s="68">
        <f>SUM('Valores Correntes'!H32:H35)/SUM('Valores Correntes'!$O32:$O35)</f>
        <v>0.14144655266812783</v>
      </c>
      <c r="V33" s="68">
        <f>SUM('Valores Correntes'!I32:I35)/SUM('Valores Correntes'!$O32:$O35)</f>
        <v>4.9407222185618299E-2</v>
      </c>
      <c r="W33" s="68">
        <f>SUM('Valores Correntes'!J32:J35)/SUM('Valores Correntes'!$O32:$O35)</f>
        <v>6.2154346886628617E-2</v>
      </c>
      <c r="X33" s="68">
        <f>SUM('Valores Correntes'!K32:K35)/SUM('Valores Correntes'!$O32:$O35)</f>
        <v>0.11576964426941895</v>
      </c>
      <c r="Y33" s="68">
        <f>SUM('Valores Correntes'!L32:L35)/SUM('Valores Correntes'!$O32:$O35)</f>
        <v>0.1539804693561157</v>
      </c>
      <c r="Z33" s="68">
        <f>SUM('Valores Correntes'!M32:M35)/SUM('Valores Correntes'!$O32:$O35)</f>
        <v>0.23151156409424362</v>
      </c>
      <c r="AA33" s="68">
        <f>SUM('Valores Correntes'!N32:N35)/SUM('Valores Correntes'!$O32:$O35)</f>
        <v>0.24573020053984682</v>
      </c>
      <c r="AC33" s="3" t="s">
        <v>89</v>
      </c>
      <c r="AD33" s="67">
        <f>SUM('Valores Encadeados a Preços 95'!H32:H35)/SUM('Valores Encadeados a Preços 95'!H28:H31)-1</f>
        <v>-1.402365313209053E-2</v>
      </c>
      <c r="AE33" s="67">
        <f>SUM('Valores Encadeados a Preços 95'!I32:I35)/SUM('Valores Encadeados a Preços 95'!I28:I31)-1</f>
        <v>-2.0092151083885734E-2</v>
      </c>
      <c r="AF33" s="67">
        <f>SUM('Valores Encadeados a Preços 95'!J32:J35)/SUM('Valores Encadeados a Preços 95'!J28:J31)-1</f>
        <v>4.2552537817386549E-2</v>
      </c>
      <c r="AG33" s="67">
        <f>SUM('Valores Encadeados a Preços 95'!K32:K35)/SUM('Valores Encadeados a Preços 95'!K28:K31)-1</f>
        <v>-1.7943331319780986E-2</v>
      </c>
      <c r="AH33" s="67">
        <f>SUM('Valores Encadeados a Preços 95'!L32:L35)/SUM('Valores Encadeados a Preços 95'!L28:L31)-1</f>
        <v>4.9002062513863631E-2</v>
      </c>
      <c r="AI33" s="67">
        <f>SUM('Valores Encadeados a Preços 95'!M32:M35)/SUM('Valores Encadeados a Preços 95'!M28:M31)-1</f>
        <v>1.8583964790100049E-2</v>
      </c>
      <c r="AJ33" s="67">
        <f>SUM('Valores Encadeados a Preços 95'!N32:N35)/SUM('Valores Encadeados a Preços 95'!N28:N31)-1</f>
        <v>2.7771488658886678E-2</v>
      </c>
      <c r="AK33" s="67">
        <f>SUM('Valores Encadeados a Preços 95'!O32:O35)/SUM('Valores Encadeados a Preços 95'!O28:O31)-1</f>
        <v>1.7024434345230155E-2</v>
      </c>
      <c r="AL33" s="3" t="s">
        <v>89</v>
      </c>
      <c r="AM33" s="41">
        <f t="shared" si="7"/>
        <v>-1.5812673856445492E-3</v>
      </c>
      <c r="AN33" s="41">
        <f t="shared" si="8"/>
        <v>-1.1524156281740798E-3</v>
      </c>
      <c r="AO33" s="41">
        <f t="shared" si="9"/>
        <v>2.6819999703603763E-3</v>
      </c>
      <c r="AP33" s="41">
        <f t="shared" si="10"/>
        <v>-2.0232882035651246E-3</v>
      </c>
      <c r="AQ33" s="41">
        <f t="shared" si="11"/>
        <v>7.9631712078074499E-3</v>
      </c>
      <c r="AR33" s="41">
        <f t="shared" si="12"/>
        <v>4.6289327764946694E-3</v>
      </c>
      <c r="AS33" s="41">
        <f t="shared" si="13"/>
        <v>6.7348502016916431E-3</v>
      </c>
      <c r="AT33" s="41">
        <f t="shared" si="14"/>
        <v>1.7024434345230155E-2</v>
      </c>
    </row>
    <row r="34" spans="1:46" x14ac:dyDescent="0.3">
      <c r="A34" s="65" t="s">
        <v>88</v>
      </c>
      <c r="B34" s="39">
        <f>SUM('Valores Correntes'!C33:C36)/SUM('Valores Correntes'!$G33:$G36)</f>
        <v>8.1511808143139672E-2</v>
      </c>
      <c r="C34" s="39">
        <f>SUM('Valores Correntes'!D33:D36)/SUM('Valores Correntes'!$G33:$G36)</f>
        <v>0.62601276256748239</v>
      </c>
      <c r="D34" s="39">
        <f>SUM('Valores Correntes'!E33:E36)/SUM('Valores Correntes'!$G33:$G36)</f>
        <v>0.12131170982009594</v>
      </c>
      <c r="E34" s="39">
        <f>SUM('Valores Correntes'!F33:F36)/SUM('Valores Correntes'!$G33:$G36)</f>
        <v>0.17116371946928358</v>
      </c>
      <c r="G34" s="65" t="s">
        <v>88</v>
      </c>
      <c r="H34" s="40">
        <f>SUM('Valores Encadeados a Preços 95'!C33:C36)/SUM('Valores Encadeados a Preços 95'!C29:C32)-1</f>
        <v>4.5827637086672146E-2</v>
      </c>
      <c r="I34" s="40">
        <f>SUM('Valores Encadeados a Preços 95'!D33:D36)/SUM('Valores Encadeados a Preços 95'!D29:D32)-1</f>
        <v>2.6593694710495441E-2</v>
      </c>
      <c r="J34" s="40">
        <f>SUM('Valores Encadeados a Preços 95'!E33:E36)/SUM('Valores Encadeados a Preços 95'!E29:E32)-1</f>
        <v>3.7173800847507321E-2</v>
      </c>
      <c r="K34" s="40">
        <f>SUM('Valores Encadeados a Preços 95'!F33:F36)/SUM('Valores Encadeados a Preços 95'!F29:F32)-1</f>
        <v>-8.9432166961237125E-2</v>
      </c>
      <c r="L34" s="40">
        <f>SUM('Valores Encadeados a Preços 95'!G33:G36)/SUM('Valores Encadeados a Preços 95'!G29:G32)-1</f>
        <v>1.0361961572986633E-3</v>
      </c>
      <c r="M34" s="65" t="s">
        <v>88</v>
      </c>
      <c r="N34" s="41">
        <f t="shared" si="2"/>
        <v>3.5222927331746649E-3</v>
      </c>
      <c r="O34" s="41">
        <f t="shared" si="3"/>
        <v>1.4608246447389277E-2</v>
      </c>
      <c r="P34" s="41">
        <f t="shared" si="4"/>
        <v>4.7971047437490467E-3</v>
      </c>
      <c r="Q34" s="41">
        <f t="shared" si="5"/>
        <v>-2.1891447767014696E-2</v>
      </c>
      <c r="R34" s="41">
        <f t="shared" si="6"/>
        <v>1.0361961572986633E-3</v>
      </c>
      <c r="T34" s="65" t="s">
        <v>88</v>
      </c>
      <c r="U34" s="68">
        <f>SUM('Valores Correntes'!H33:H36)/SUM('Valores Correntes'!$O33:$O36)</f>
        <v>0.14469353077117569</v>
      </c>
      <c r="V34" s="68">
        <f>SUM('Valores Correntes'!I33:I36)/SUM('Valores Correntes'!$O33:$O36)</f>
        <v>5.1503896331120867E-2</v>
      </c>
      <c r="W34" s="68">
        <f>SUM('Valores Correntes'!J33:J36)/SUM('Valores Correntes'!$O33:$O36)</f>
        <v>6.2511154301643224E-2</v>
      </c>
      <c r="X34" s="68">
        <f>SUM('Valores Correntes'!K33:K36)/SUM('Valores Correntes'!$O33:$O36)</f>
        <v>0.11308884735484928</v>
      </c>
      <c r="Y34" s="68">
        <f>SUM('Valores Correntes'!L33:L36)/SUM('Valores Correntes'!$O33:$O36)</f>
        <v>0.1508046183558161</v>
      </c>
      <c r="Z34" s="68">
        <f>SUM('Valores Correntes'!M33:M36)/SUM('Valores Correntes'!$O33:$O36)</f>
        <v>0.2340020116353434</v>
      </c>
      <c r="AA34" s="68">
        <f>SUM('Valores Correntes'!N33:N36)/SUM('Valores Correntes'!$O33:$O36)</f>
        <v>0.24339594125005148</v>
      </c>
      <c r="AC34" s="65" t="s">
        <v>88</v>
      </c>
      <c r="AD34" s="67">
        <f>SUM('Valores Encadeados a Preços 95'!H33:H36)/SUM('Valores Encadeados a Preços 95'!H29:H32)-1</f>
        <v>-3.9207965998566685E-3</v>
      </c>
      <c r="AE34" s="67">
        <f>SUM('Valores Encadeados a Preços 95'!I33:I36)/SUM('Valores Encadeados a Preços 95'!I29:I32)-1</f>
        <v>-2.2434970347089966E-2</v>
      </c>
      <c r="AF34" s="67">
        <f>SUM('Valores Encadeados a Preços 95'!J33:J36)/SUM('Valores Encadeados a Preços 95'!J29:J32)-1</f>
        <v>2.2605274120200303E-2</v>
      </c>
      <c r="AG34" s="67">
        <f>SUM('Valores Encadeados a Preços 95'!K33:K36)/SUM('Valores Encadeados a Preços 95'!K29:K32)-1</f>
        <v>-3.2188205573852047E-2</v>
      </c>
      <c r="AH34" s="67">
        <f>SUM('Valores Encadeados a Preços 95'!L33:L36)/SUM('Valores Encadeados a Preços 95'!L29:L32)-1</f>
        <v>3.8726976013102155E-2</v>
      </c>
      <c r="AI34" s="67">
        <f>SUM('Valores Encadeados a Preços 95'!M33:M36)/SUM('Valores Encadeados a Preços 95'!M29:M32)-1</f>
        <v>-5.0518720896775005E-4</v>
      </c>
      <c r="AJ34" s="67">
        <f>SUM('Valores Encadeados a Preços 95'!N33:N36)/SUM('Valores Encadeados a Preços 95'!N29:N32)-1</f>
        <v>3.2129907264881741E-2</v>
      </c>
      <c r="AK34" s="67">
        <f>SUM('Valores Encadeados a Preços 95'!O33:O36)/SUM('Valores Encadeados a Preços 95'!O29:O32)-1</f>
        <v>9.913197740495594E-3</v>
      </c>
      <c r="AL34" s="65" t="s">
        <v>88</v>
      </c>
      <c r="AM34" s="41">
        <f t="shared" si="7"/>
        <v>-4.5114085307058102E-4</v>
      </c>
      <c r="AN34" s="41">
        <f t="shared" si="8"/>
        <v>-1.226647215690581E-3</v>
      </c>
      <c r="AO34" s="41">
        <f t="shared" si="9"/>
        <v>1.4341306862675689E-3</v>
      </c>
      <c r="AP34" s="41">
        <f t="shared" si="10"/>
        <v>-3.7916767264058733E-3</v>
      </c>
      <c r="AQ34" s="41">
        <f t="shared" si="11"/>
        <v>6.1920226051097402E-3</v>
      </c>
      <c r="AR34" s="41">
        <f t="shared" si="12"/>
        <v>-1.2320841821324773E-4</v>
      </c>
      <c r="AS34" s="41">
        <f t="shared" si="13"/>
        <v>7.8797176624996867E-3</v>
      </c>
      <c r="AT34" s="41">
        <f t="shared" si="14"/>
        <v>9.913197740495594E-3</v>
      </c>
    </row>
    <row r="35" spans="1:46" x14ac:dyDescent="0.3">
      <c r="A35" s="4" t="s">
        <v>87</v>
      </c>
      <c r="B35" s="39">
        <f>SUM('Valores Correntes'!C34:C37)/SUM('Valores Correntes'!$G34:$G37)</f>
        <v>7.5032634685213873E-2</v>
      </c>
      <c r="C35" s="39">
        <f>SUM('Valores Correntes'!D34:D37)/SUM('Valores Correntes'!$G34:$G37)</f>
        <v>0.62927777918830219</v>
      </c>
      <c r="D35" s="39">
        <f>SUM('Valores Correntes'!E34:E37)/SUM('Valores Correntes'!$G34:$G37)</f>
        <v>0.12526146917258441</v>
      </c>
      <c r="E35" s="39">
        <f>SUM('Valores Correntes'!F34:F37)/SUM('Valores Correntes'!$G34:$G37)</f>
        <v>0.17042811695390028</v>
      </c>
      <c r="G35" s="4" t="s">
        <v>87</v>
      </c>
      <c r="H35" s="40">
        <f>SUM('Valores Encadeados a Preços 95'!C34:C37)/SUM('Valores Encadeados a Preços 95'!C30:C33)-1</f>
        <v>4.4217938649201427E-2</v>
      </c>
      <c r="I35" s="40">
        <f>SUM('Valores Encadeados a Preços 95'!D34:D37)/SUM('Valores Encadeados a Preços 95'!D30:D33)-1</f>
        <v>6.3313976671284689E-2</v>
      </c>
      <c r="J35" s="40">
        <f>SUM('Valores Encadeados a Preços 95'!E34:E37)/SUM('Valores Encadeados a Preços 95'!E30:E33)-1</f>
        <v>1.387364555326398E-2</v>
      </c>
      <c r="K35" s="40">
        <f>SUM('Valores Encadeados a Preços 95'!F34:F37)/SUM('Valores Encadeados a Preços 95'!F30:F33)-1</f>
        <v>-8.6100442279474332E-2</v>
      </c>
      <c r="L35" s="40">
        <f>SUM('Valores Encadeados a Preços 95'!G34:G37)/SUM('Valores Encadeados a Preços 95'!G30:G33)-1</f>
        <v>1.7602788764422117E-2</v>
      </c>
      <c r="M35" s="4" t="s">
        <v>87</v>
      </c>
      <c r="N35" s="41">
        <f t="shared" si="2"/>
        <v>3.9196692003026059E-3</v>
      </c>
      <c r="O35" s="41">
        <f t="shared" si="3"/>
        <v>3.5702919302874295E-2</v>
      </c>
      <c r="P35" s="41">
        <f t="shared" si="4"/>
        <v>1.6792993042335179E-3</v>
      </c>
      <c r="Q35" s="41">
        <f t="shared" si="5"/>
        <v>-1.9494055399853112E-2</v>
      </c>
      <c r="R35" s="41">
        <f t="shared" si="6"/>
        <v>1.7602788764422117E-2</v>
      </c>
      <c r="T35" s="4" t="s">
        <v>87</v>
      </c>
      <c r="U35" s="68">
        <f>SUM('Valores Correntes'!H34:H37)/SUM('Valores Correntes'!$O34:$O37)</f>
        <v>0.14589328662879059</v>
      </c>
      <c r="V35" s="68">
        <f>SUM('Valores Correntes'!I34:I37)/SUM('Valores Correntes'!$O34:$O37)</f>
        <v>5.5553196757389907E-2</v>
      </c>
      <c r="W35" s="68">
        <f>SUM('Valores Correntes'!J34:J37)/SUM('Valores Correntes'!$O34:$O37)</f>
        <v>6.4550839824844872E-2</v>
      </c>
      <c r="X35" s="68">
        <f>SUM('Valores Correntes'!K34:K37)/SUM('Valores Correntes'!$O34:$O37)</f>
        <v>0.1097267914452951</v>
      </c>
      <c r="Y35" s="68">
        <f>SUM('Valores Correntes'!L34:L37)/SUM('Valores Correntes'!$O34:$O37)</f>
        <v>0.14921923777754026</v>
      </c>
      <c r="Z35" s="68">
        <f>SUM('Valores Correntes'!M34:M37)/SUM('Valores Correntes'!$O34:$O37)</f>
        <v>0.23500065069256615</v>
      </c>
      <c r="AA35" s="68">
        <f>SUM('Valores Correntes'!N34:N37)/SUM('Valores Correntes'!$O34:$O37)</f>
        <v>0.24005599687357396</v>
      </c>
      <c r="AC35" s="4" t="s">
        <v>87</v>
      </c>
      <c r="AD35" s="67">
        <f>SUM('Valores Encadeados a Preços 95'!H34:H37)/SUM('Valores Encadeados a Preços 95'!H30:H33)-1</f>
        <v>1.3728423051154959E-2</v>
      </c>
      <c r="AE35" s="67">
        <f>SUM('Valores Encadeados a Preços 95'!I34:I37)/SUM('Valores Encadeados a Preços 95'!I30:I33)-1</f>
        <v>1.2312671280115373E-2</v>
      </c>
      <c r="AF35" s="67">
        <f>SUM('Valores Encadeados a Preços 95'!J34:J37)/SUM('Valores Encadeados a Preços 95'!J30:J33)-1</f>
        <v>1.8126404480300895E-2</v>
      </c>
      <c r="AG35" s="67">
        <f>SUM('Valores Encadeados a Preços 95'!K34:K37)/SUM('Valores Encadeados a Preços 95'!K30:K33)-1</f>
        <v>-2.3271933243850129E-2</v>
      </c>
      <c r="AH35" s="67">
        <f>SUM('Valores Encadeados a Preços 95'!L34:L37)/SUM('Valores Encadeados a Preços 95'!L30:L33)-1</f>
        <v>2.3501699709333357E-2</v>
      </c>
      <c r="AI35" s="67">
        <f>SUM('Valores Encadeados a Preços 95'!M34:M37)/SUM('Valores Encadeados a Preços 95'!M30:M33)-1</f>
        <v>-9.337579864545531E-3</v>
      </c>
      <c r="AJ35" s="67">
        <f>SUM('Valores Encadeados a Preços 95'!N34:N37)/SUM('Valores Encadeados a Preços 95'!N30:N33)-1</f>
        <v>4.5605758911677174E-2</v>
      </c>
      <c r="AK35" s="67">
        <f>SUM('Valores Encadeados a Preços 95'!O34:O37)/SUM('Valores Encadeados a Preços 95'!O30:O33)-1</f>
        <v>1.3571438477355535E-2</v>
      </c>
      <c r="AL35" s="4" t="s">
        <v>87</v>
      </c>
      <c r="AM35" s="41">
        <f t="shared" si="7"/>
        <v>1.7273536774458961E-3</v>
      </c>
      <c r="AN35" s="41">
        <f t="shared" si="8"/>
        <v>6.1782345894621793E-4</v>
      </c>
      <c r="AO35" s="41">
        <f t="shared" si="9"/>
        <v>1.1163006989073181E-3</v>
      </c>
      <c r="AP35" s="41">
        <f t="shared" si="10"/>
        <v>-2.7431333144105523E-3</v>
      </c>
      <c r="AQ35" s="41">
        <f t="shared" si="11"/>
        <v>3.7213038058784248E-3</v>
      </c>
      <c r="AR35" s="41">
        <f t="shared" si="12"/>
        <v>-2.2364279743106235E-3</v>
      </c>
      <c r="AS35" s="41">
        <f t="shared" si="13"/>
        <v>1.1250553114792059E-2</v>
      </c>
      <c r="AT35" s="41">
        <f t="shared" si="14"/>
        <v>1.3571438477355535E-2</v>
      </c>
    </row>
    <row r="36" spans="1:46" x14ac:dyDescent="0.3">
      <c r="A36" s="4" t="s">
        <v>86</v>
      </c>
      <c r="B36" s="39">
        <f>SUM('Valores Correntes'!C35:C38)/SUM('Valores Correntes'!$G35:$G38)</f>
        <v>8.2725790760458287E-2</v>
      </c>
      <c r="C36" s="39">
        <f>SUM('Valores Correntes'!D35:D38)/SUM('Valores Correntes'!$G35:$G38)</f>
        <v>0.6204598663968619</v>
      </c>
      <c r="D36" s="39">
        <f>SUM('Valores Correntes'!E35:E38)/SUM('Valores Correntes'!$G35:$G38)</f>
        <v>0.1255023496826517</v>
      </c>
      <c r="E36" s="39">
        <f>SUM('Valores Correntes'!F35:F38)/SUM('Valores Correntes'!$G35:$G38)</f>
        <v>0.17131199316002949</v>
      </c>
      <c r="G36" s="4" t="s">
        <v>86</v>
      </c>
      <c r="H36" s="40">
        <f>SUM('Valores Encadeados a Preços 95'!C35:C38)/SUM('Valores Encadeados a Preços 95'!C31:C34)-1</f>
        <v>5.919469372863051E-2</v>
      </c>
      <c r="I36" s="40">
        <f>SUM('Valores Encadeados a Preços 95'!D35:D38)/SUM('Valores Encadeados a Preços 95'!D31:D34)-1</f>
        <v>7.7889558578521312E-2</v>
      </c>
      <c r="J36" s="40">
        <f>SUM('Valores Encadeados a Preços 95'!E35:E38)/SUM('Valores Encadeados a Preços 95'!E31:E34)-1</f>
        <v>3.6668820431440485E-2</v>
      </c>
      <c r="K36" s="40">
        <f>SUM('Valores Encadeados a Preços 95'!F35:F38)/SUM('Valores Encadeados a Preços 95'!F31:F34)-1</f>
        <v>-2.7832265756670416E-2</v>
      </c>
      <c r="L36" s="40">
        <f>SUM('Valores Encadeados a Preços 95'!G35:G38)/SUM('Valores Encadeados a Preços 95'!G31:G34)-1</f>
        <v>4.4492843342259336E-2</v>
      </c>
      <c r="M36" s="4" t="s">
        <v>86</v>
      </c>
      <c r="N36" s="41">
        <f t="shared" si="2"/>
        <v>5.2946195767342216E-3</v>
      </c>
      <c r="O36" s="41">
        <f t="shared" si="3"/>
        <v>4.5781090698699817E-2</v>
      </c>
      <c r="P36" s="41">
        <f t="shared" si="4"/>
        <v>4.3083252743454405E-3</v>
      </c>
      <c r="Q36" s="41">
        <f t="shared" si="5"/>
        <v>-5.7137879977697389E-3</v>
      </c>
      <c r="R36" s="41">
        <f t="shared" si="6"/>
        <v>4.4492843342259336E-2</v>
      </c>
      <c r="T36" s="4" t="s">
        <v>86</v>
      </c>
      <c r="U36" s="68">
        <f>SUM('Valores Correntes'!H35:H38)/SUM('Valores Correntes'!$O35:$O38)</f>
        <v>0.14763479194952847</v>
      </c>
      <c r="V36" s="68">
        <f>SUM('Valores Correntes'!I35:I38)/SUM('Valores Correntes'!$O35:$O38)</f>
        <v>5.6728486257011337E-2</v>
      </c>
      <c r="W36" s="68">
        <f>SUM('Valores Correntes'!J35:J38)/SUM('Valores Correntes'!$O35:$O38)</f>
        <v>6.6224822466837793E-2</v>
      </c>
      <c r="X36" s="68">
        <f>SUM('Valores Correntes'!K35:K38)/SUM('Valores Correntes'!$O35:$O38)</f>
        <v>0.10786585122204624</v>
      </c>
      <c r="Y36" s="68">
        <f>SUM('Valores Correntes'!L35:L38)/SUM('Valores Correntes'!$O35:$O38)</f>
        <v>0.14782232086961614</v>
      </c>
      <c r="Z36" s="68">
        <f>SUM('Valores Correntes'!M35:M38)/SUM('Valores Correntes'!$O35:$O38)</f>
        <v>0.23530036237354313</v>
      </c>
      <c r="AA36" s="68">
        <f>SUM('Valores Correntes'!N35:N38)/SUM('Valores Correntes'!$O35:$O38)</f>
        <v>0.23842336486141777</v>
      </c>
      <c r="AC36" s="4" t="s">
        <v>86</v>
      </c>
      <c r="AD36" s="67">
        <f>SUM('Valores Encadeados a Preços 95'!H35:H38)/SUM('Valores Encadeados a Preços 95'!H31:H34)-1</f>
        <v>4.1216778862683157E-2</v>
      </c>
      <c r="AE36" s="67">
        <f>SUM('Valores Encadeados a Preços 95'!I35:I38)/SUM('Valores Encadeados a Preços 95'!I31:I34)-1</f>
        <v>3.5342763262746102E-2</v>
      </c>
      <c r="AF36" s="67">
        <f>SUM('Valores Encadeados a Preços 95'!J35:J38)/SUM('Valores Encadeados a Preços 95'!J31:J34)-1</f>
        <v>1.2976986920932632E-2</v>
      </c>
      <c r="AG36" s="67">
        <f>SUM('Valores Encadeados a Preços 95'!K35:K38)/SUM('Valores Encadeados a Preços 95'!K31:K34)-1</f>
        <v>1.6911779825960593E-2</v>
      </c>
      <c r="AH36" s="67">
        <f>SUM('Valores Encadeados a Preços 95'!L35:L38)/SUM('Valores Encadeados a Preços 95'!L31:L34)-1</f>
        <v>2.1204959942787038E-2</v>
      </c>
      <c r="AI36" s="67">
        <f>SUM('Valores Encadeados a Preços 95'!M35:M38)/SUM('Valores Encadeados a Preços 95'!M31:M34)-1</f>
        <v>1.1761458538794844E-3</v>
      </c>
      <c r="AJ36" s="67">
        <f>SUM('Valores Encadeados a Preços 95'!N35:N38)/SUM('Valores Encadeados a Preços 95'!N31:N34)-1</f>
        <v>4.5517604002854206E-2</v>
      </c>
      <c r="AK36" s="67">
        <f>SUM('Valores Encadeados a Preços 95'!O35:O38)/SUM('Valores Encadeados a Preços 95'!O31:O34)-1</f>
        <v>2.5094091994446011E-2</v>
      </c>
      <c r="AL36" s="4" t="s">
        <v>86</v>
      </c>
      <c r="AM36" s="41">
        <f t="shared" si="7"/>
        <v>5.563320569017741E-3</v>
      </c>
      <c r="AN36" s="41">
        <f t="shared" si="8"/>
        <v>1.7002921926979528E-3</v>
      </c>
      <c r="AO36" s="41">
        <f t="shared" si="9"/>
        <v>7.9770489654888677E-4</v>
      </c>
      <c r="AP36" s="41">
        <f t="shared" si="10"/>
        <v>1.9814988017677259E-3</v>
      </c>
      <c r="AQ36" s="41">
        <f t="shared" si="11"/>
        <v>3.3211823588898061E-3</v>
      </c>
      <c r="AR36" s="41">
        <f t="shared" si="12"/>
        <v>2.7513505477915254E-4</v>
      </c>
      <c r="AS36" s="41">
        <f t="shared" si="13"/>
        <v>1.1275825569470019E-2</v>
      </c>
      <c r="AT36" s="41">
        <f t="shared" si="14"/>
        <v>2.5094091994446011E-2</v>
      </c>
    </row>
    <row r="37" spans="1:46" x14ac:dyDescent="0.3">
      <c r="A37" s="4" t="s">
        <v>85</v>
      </c>
      <c r="B37" s="39">
        <f>SUM('Valores Correntes'!C36:C39)/SUM('Valores Correntes'!$G36:$G39)</f>
        <v>8.8071048164463955E-2</v>
      </c>
      <c r="C37" s="39">
        <f>SUM('Valores Correntes'!D36:D39)/SUM('Valores Correntes'!$G36:$G39)</f>
        <v>0.61569108545971019</v>
      </c>
      <c r="D37" s="39">
        <f>SUM('Valores Correntes'!E36:E39)/SUM('Valores Correntes'!$G36:$G39)</f>
        <v>0.12264659511124998</v>
      </c>
      <c r="E37" s="39">
        <f>SUM('Valores Correntes'!F36:F39)/SUM('Valores Correntes'!$G36:$G39)</f>
        <v>0.1735912712645758</v>
      </c>
      <c r="G37" s="4" t="s">
        <v>85</v>
      </c>
      <c r="H37" s="40">
        <f>SUM('Valores Encadeados a Preços 95'!C36:C39)/SUM('Valores Encadeados a Preços 95'!C32:C35)-1</f>
        <v>5.6924738849219336E-2</v>
      </c>
      <c r="I37" s="40">
        <f>SUM('Valores Encadeados a Preços 95'!D36:D39)/SUM('Valores Encadeados a Preços 95'!D32:D35)-1</f>
        <v>7.4010819527505767E-2</v>
      </c>
      <c r="J37" s="40">
        <f>SUM('Valores Encadeados a Preços 95'!E36:E39)/SUM('Valores Encadeados a Preços 95'!E32:E35)-1</f>
        <v>4.653264922973932E-2</v>
      </c>
      <c r="K37" s="40">
        <f>SUM('Valores Encadeados a Preços 95'!F36:F39)/SUM('Valores Encadeados a Preços 95'!F32:F35)-1</f>
        <v>5.1221905045937932E-2</v>
      </c>
      <c r="L37" s="40">
        <f>SUM('Valores Encadeados a Preços 95'!G36:G39)/SUM('Valores Encadeados a Preços 95'!G32:G35)-1</f>
        <v>6.2773457000063537E-2</v>
      </c>
      <c r="M37" s="4" t="s">
        <v>85</v>
      </c>
      <c r="N37" s="41">
        <f t="shared" si="2"/>
        <v>4.9033282853801399E-3</v>
      </c>
      <c r="O37" s="41">
        <f t="shared" si="3"/>
        <v>4.5274309888824575E-2</v>
      </c>
      <c r="P37" s="41">
        <f t="shared" si="4"/>
        <v>5.4664171554348997E-3</v>
      </c>
      <c r="Q37" s="41">
        <f t="shared" si="5"/>
        <v>9.4587666084387945E-3</v>
      </c>
      <c r="R37" s="41">
        <f t="shared" si="6"/>
        <v>6.2773457000063537E-2</v>
      </c>
      <c r="T37" s="4" t="s">
        <v>85</v>
      </c>
      <c r="U37" s="68">
        <f>SUM('Valores Correntes'!H36:H39)/SUM('Valores Correntes'!$O36:$O39)</f>
        <v>0.150729360448975</v>
      </c>
      <c r="V37" s="68">
        <f>SUM('Valores Correntes'!I36:I39)/SUM('Valores Correntes'!$O36:$O39)</f>
        <v>5.4584679475352074E-2</v>
      </c>
      <c r="W37" s="68">
        <f>SUM('Valores Correntes'!J36:J39)/SUM('Valores Correntes'!$O36:$O39)</f>
        <v>6.7348599328815983E-2</v>
      </c>
      <c r="X37" s="68">
        <f>SUM('Valores Correntes'!K36:K39)/SUM('Valores Correntes'!$O36:$O39)</f>
        <v>0.10384736587471721</v>
      </c>
      <c r="Y37" s="68">
        <f>SUM('Valores Correntes'!L36:L39)/SUM('Valores Correntes'!$O36:$O39)</f>
        <v>0.14692522734624924</v>
      </c>
      <c r="Z37" s="68">
        <f>SUM('Valores Correntes'!M36:M39)/SUM('Valores Correntes'!$O36:$O39)</f>
        <v>0.23548153956057716</v>
      </c>
      <c r="AA37" s="68">
        <f>SUM('Valores Correntes'!N36:N39)/SUM('Valores Correntes'!$O36:$O39)</f>
        <v>0.24108322796531378</v>
      </c>
      <c r="AC37" s="4" t="s">
        <v>85</v>
      </c>
      <c r="AD37" s="67">
        <f>SUM('Valores Encadeados a Preços 95'!H36:H39)/SUM('Valores Encadeados a Preços 95'!H32:H35)-1</f>
        <v>8.0792116655361124E-2</v>
      </c>
      <c r="AE37" s="67">
        <f>SUM('Valores Encadeados a Preços 95'!I36:I39)/SUM('Valores Encadeados a Preços 95'!I32:I35)-1</f>
        <v>4.8077680541672052E-2</v>
      </c>
      <c r="AF37" s="67">
        <f>SUM('Valores Encadeados a Preços 95'!J36:J39)/SUM('Valores Encadeados a Preços 95'!J32:J35)-1</f>
        <v>2.1053033076896543E-2</v>
      </c>
      <c r="AG37" s="67">
        <f>SUM('Valores Encadeados a Preços 95'!K36:K39)/SUM('Valores Encadeados a Preços 95'!K32:K35)-1</f>
        <v>2.5625003467675933E-2</v>
      </c>
      <c r="AH37" s="67">
        <f>SUM('Valores Encadeados a Preços 95'!L36:L39)/SUM('Valores Encadeados a Preços 95'!L32:L35)-1</f>
        <v>3.5944572834769817E-2</v>
      </c>
      <c r="AI37" s="67">
        <f>SUM('Valores Encadeados a Preços 95'!M36:M39)/SUM('Valores Encadeados a Preços 95'!M32:M35)-1</f>
        <v>1.2499568999485122E-2</v>
      </c>
      <c r="AJ37" s="67">
        <f>SUM('Valores Encadeados a Preços 95'!N36:N39)/SUM('Valores Encadeados a Preços 95'!N32:N35)-1</f>
        <v>4.4706349018103442E-2</v>
      </c>
      <c r="AK37" s="67">
        <f>SUM('Valores Encadeados a Preços 95'!O36:O39)/SUM('Valores Encadeados a Preços 95'!O32:O35)-1</f>
        <v>3.7131370634817529E-2</v>
      </c>
      <c r="AL37" s="4" t="s">
        <v>85</v>
      </c>
      <c r="AM37" s="41">
        <f t="shared" si="7"/>
        <v>1.1427766383662065E-2</v>
      </c>
      <c r="AN37" s="41">
        <f t="shared" si="8"/>
        <v>2.3753846446915687E-3</v>
      </c>
      <c r="AO37" s="41">
        <f t="shared" si="9"/>
        <v>1.3085375208770939E-3</v>
      </c>
      <c r="AP37" s="41">
        <f t="shared" si="10"/>
        <v>2.9665975358554699E-3</v>
      </c>
      <c r="AQ37" s="41">
        <f t="shared" si="11"/>
        <v>5.5347621959029427E-3</v>
      </c>
      <c r="AR37" s="41">
        <f t="shared" si="12"/>
        <v>2.8937947695747202E-3</v>
      </c>
      <c r="AS37" s="41">
        <f t="shared" si="13"/>
        <v>1.0985700109622942E-2</v>
      </c>
      <c r="AT37" s="41">
        <f t="shared" si="14"/>
        <v>3.7131370634817529E-2</v>
      </c>
    </row>
    <row r="38" spans="1:46" x14ac:dyDescent="0.3">
      <c r="A38" s="64" t="s">
        <v>84</v>
      </c>
      <c r="B38" s="39">
        <f>SUM('Valores Correntes'!C37:C40)/SUM('Valores Correntes'!$G37:$G40)</f>
        <v>8.5797290178015323E-2</v>
      </c>
      <c r="C38" s="39">
        <f>SUM('Valores Correntes'!D37:D40)/SUM('Valores Correntes'!$G37:$G40)</f>
        <v>0.62121052257556164</v>
      </c>
      <c r="D38" s="39">
        <f>SUM('Valores Correntes'!E37:E40)/SUM('Valores Correntes'!$G37:$G40)</f>
        <v>0.12055455392482484</v>
      </c>
      <c r="E38" s="39">
        <f>SUM('Valores Correntes'!F37:F40)/SUM('Valores Correntes'!$G37:$G40)</f>
        <v>0.17243763332159726</v>
      </c>
      <c r="G38" s="64" t="s">
        <v>84</v>
      </c>
      <c r="H38" s="40">
        <f>SUM('Valores Encadeados a Preços 95'!C37:C40)/SUM('Valores Encadeados a Preços 95'!C33:C36)-1</f>
        <v>-4.6934308345208953E-3</v>
      </c>
      <c r="I38" s="40">
        <f>SUM('Valores Encadeados a Preços 95'!D37:D40)/SUM('Valores Encadeados a Preços 95'!D33:D36)-1</f>
        <v>9.0828206396860178E-2</v>
      </c>
      <c r="J38" s="40">
        <f>SUM('Valores Encadeados a Preços 95'!E37:E40)/SUM('Valores Encadeados a Preços 95'!E33:E36)-1</f>
        <v>6.0013931659649744E-2</v>
      </c>
      <c r="K38" s="40">
        <f>SUM('Valores Encadeados a Preços 95'!F37:F40)/SUM('Valores Encadeados a Preços 95'!F33:F36)-1</f>
        <v>0.10744950303970602</v>
      </c>
      <c r="L38" s="40">
        <f>SUM('Valores Encadeados a Preços 95'!G37:G40)/SUM('Valores Encadeados a Preços 95'!G33:G36)-1</f>
        <v>8.2148895629893914E-2</v>
      </c>
      <c r="M38" s="64" t="s">
        <v>84</v>
      </c>
      <c r="N38" s="41">
        <f t="shared" si="2"/>
        <v>-3.8257003371656312E-4</v>
      </c>
      <c r="O38" s="41">
        <f t="shared" si="3"/>
        <v>5.6859616405547916E-2</v>
      </c>
      <c r="P38" s="41">
        <f t="shared" si="4"/>
        <v>7.2803926626584985E-3</v>
      </c>
      <c r="Q38" s="41">
        <f t="shared" si="5"/>
        <v>1.8391456595402172E-2</v>
      </c>
      <c r="R38" s="41">
        <f t="shared" si="6"/>
        <v>8.2148895629893914E-2</v>
      </c>
      <c r="T38" s="64" t="s">
        <v>84</v>
      </c>
      <c r="U38" s="68">
        <f>SUM('Valores Correntes'!H37:H40)/SUM('Valores Correntes'!$O37:$O40)</f>
        <v>0.15311540136822441</v>
      </c>
      <c r="V38" s="68">
        <f>SUM('Valores Correntes'!I37:I40)/SUM('Valores Correntes'!$O37:$O40)</f>
        <v>5.3482968954410473E-2</v>
      </c>
      <c r="W38" s="68">
        <f>SUM('Valores Correntes'!J37:J40)/SUM('Valores Correntes'!$O37:$O40)</f>
        <v>7.0072733816333291E-2</v>
      </c>
      <c r="X38" s="68">
        <f>SUM('Valores Correntes'!K37:K40)/SUM('Valores Correntes'!$O37:$O40)</f>
        <v>0.10073943212132877</v>
      </c>
      <c r="Y38" s="68">
        <f>SUM('Valores Correntes'!L37:L40)/SUM('Valores Correntes'!$O37:$O40)</f>
        <v>0.14753894990549768</v>
      </c>
      <c r="Z38" s="68">
        <f>SUM('Valores Correntes'!M37:M40)/SUM('Valores Correntes'!$O37:$O40)</f>
        <v>0.23353533794542927</v>
      </c>
      <c r="AA38" s="68">
        <f>SUM('Valores Correntes'!N37:N40)/SUM('Valores Correntes'!$O37:$O40)</f>
        <v>0.24151517588877597</v>
      </c>
      <c r="AC38" s="64" t="s">
        <v>84</v>
      </c>
      <c r="AD38" s="67">
        <f>SUM('Valores Encadeados a Preços 95'!H37:H40)/SUM('Valores Encadeados a Preços 95'!H33:H36)-1</f>
        <v>9.2710435800086755E-2</v>
      </c>
      <c r="AE38" s="67">
        <f>SUM('Valores Encadeados a Preços 95'!I37:I40)/SUM('Valores Encadeados a Preços 95'!I33:I36)-1</f>
        <v>5.4484958792547333E-2</v>
      </c>
      <c r="AF38" s="67">
        <f>SUM('Valores Encadeados a Preços 95'!J37:J40)/SUM('Valores Encadeados a Preços 95'!J33:J36)-1</f>
        <v>4.3051648292965927E-2</v>
      </c>
      <c r="AG38" s="67">
        <f>SUM('Valores Encadeados a Preços 95'!K37:K40)/SUM('Valores Encadeados a Preços 95'!K33:K36)-1</f>
        <v>3.8375760161950101E-2</v>
      </c>
      <c r="AH38" s="67">
        <f>SUM('Valores Encadeados a Preços 95'!L37:L40)/SUM('Valores Encadeados a Preços 95'!L33:L36)-1</f>
        <v>5.4893950532835412E-2</v>
      </c>
      <c r="AI38" s="67">
        <f>SUM('Valores Encadeados a Preços 95'!M37:M40)/SUM('Valores Encadeados a Preços 95'!M33:M36)-1</f>
        <v>3.6577785863637358E-2</v>
      </c>
      <c r="AJ38" s="67">
        <f>SUM('Valores Encadeados a Preços 95'!N37:N40)/SUM('Valores Encadeados a Preços 95'!N33:N36)-1</f>
        <v>4.1110602934459228E-2</v>
      </c>
      <c r="AK38" s="67">
        <f>SUM('Valores Encadeados a Preços 95'!O37:O40)/SUM('Valores Encadeados a Preços 95'!O33:O36)-1</f>
        <v>5.0095557306963023E-2</v>
      </c>
      <c r="AL38" s="64" t="s">
        <v>84</v>
      </c>
      <c r="AM38" s="41">
        <f t="shared" si="7"/>
        <v>1.3414600295248961E-2</v>
      </c>
      <c r="AN38" s="41">
        <f t="shared" si="8"/>
        <v>2.8061876692567502E-3</v>
      </c>
      <c r="AO38" s="41">
        <f t="shared" si="9"/>
        <v>2.6912082293816682E-3</v>
      </c>
      <c r="AP38" s="41">
        <f t="shared" si="10"/>
        <v>4.3398704830810812E-3</v>
      </c>
      <c r="AQ38" s="41">
        <f t="shared" si="11"/>
        <v>8.2782612601472929E-3</v>
      </c>
      <c r="AR38" s="41">
        <f t="shared" si="12"/>
        <v>8.5592754732579674E-3</v>
      </c>
      <c r="AS38" s="41">
        <f t="shared" si="13"/>
        <v>1.0006153896589832E-2</v>
      </c>
      <c r="AT38" s="41">
        <f t="shared" si="14"/>
        <v>5.0095557306963023E-2</v>
      </c>
    </row>
    <row r="39" spans="1:46" x14ac:dyDescent="0.3">
      <c r="A39" s="3" t="s">
        <v>83</v>
      </c>
      <c r="B39" s="39">
        <f>SUM('Valores Correntes'!C38:C41)/SUM('Valores Correntes'!$G38:$G41)</f>
        <v>9.1775677913258968E-2</v>
      </c>
      <c r="C39" s="39">
        <f>SUM('Valores Correntes'!D38:D41)/SUM('Valores Correntes'!$G38:$G41)</f>
        <v>0.62079997265699882</v>
      </c>
      <c r="D39" s="39">
        <f>SUM('Valores Correntes'!E38:E41)/SUM('Valores Correntes'!$G38:$G41)</f>
        <v>0.11936044844058694</v>
      </c>
      <c r="E39" s="39">
        <f>SUM('Valores Correntes'!F38:F41)/SUM('Valores Correntes'!$G38:$G41)</f>
        <v>0.16806390098915505</v>
      </c>
      <c r="G39" s="3" t="s">
        <v>83</v>
      </c>
      <c r="H39" s="40">
        <f>SUM('Valores Encadeados a Preços 95'!C38:C41)/SUM('Valores Encadeados a Preços 95'!C34:C37)-1</f>
        <v>-5.2680323624694214E-3</v>
      </c>
      <c r="I39" s="40">
        <f>SUM('Valores Encadeados a Preços 95'!D38:D41)/SUM('Valores Encadeados a Preços 95'!D34:D37)-1</f>
        <v>6.979612733121443E-2</v>
      </c>
      <c r="J39" s="40">
        <f>SUM('Valores Encadeados a Preços 95'!E38:E41)/SUM('Valores Encadeados a Preços 95'!E34:E37)-1</f>
        <v>7.5979349598308765E-2</v>
      </c>
      <c r="K39" s="40">
        <f>SUM('Valores Encadeados a Preços 95'!F38:F41)/SUM('Valores Encadeados a Preços 95'!F34:F37)-1</f>
        <v>0.11087539687674441</v>
      </c>
      <c r="L39" s="40">
        <f>SUM('Valores Encadeados a Preços 95'!G38:G41)/SUM('Valores Encadeados a Preços 95'!G34:G37)-1</f>
        <v>7.441676609909087E-2</v>
      </c>
      <c r="M39" s="3" t="s">
        <v>83</v>
      </c>
      <c r="N39" s="41">
        <f t="shared" si="2"/>
        <v>-3.9527434776305228E-4</v>
      </c>
      <c r="O39" s="41">
        <f t="shared" si="3"/>
        <v>4.3921152002930577E-2</v>
      </c>
      <c r="P39" s="41">
        <f t="shared" si="4"/>
        <v>9.5172849574615675E-3</v>
      </c>
      <c r="Q39" s="41">
        <f t="shared" si="5"/>
        <v>1.8896285106219907E-2</v>
      </c>
      <c r="R39" s="41">
        <f t="shared" si="6"/>
        <v>7.441676609909087E-2</v>
      </c>
      <c r="T39" s="3" t="s">
        <v>83</v>
      </c>
      <c r="U39" s="68">
        <f>SUM('Valores Correntes'!H38:H41)/SUM('Valores Correntes'!$O38:$O41)</f>
        <v>0.15524659531698068</v>
      </c>
      <c r="V39" s="68">
        <f>SUM('Valores Correntes'!I38:I41)/SUM('Valores Correntes'!$O38:$O41)</f>
        <v>5.3153393780892642E-2</v>
      </c>
      <c r="W39" s="68">
        <f>SUM('Valores Correntes'!J38:J41)/SUM('Valores Correntes'!$O38:$O41)</f>
        <v>7.0655919821709004E-2</v>
      </c>
      <c r="X39" s="68">
        <f>SUM('Valores Correntes'!K38:K41)/SUM('Valores Correntes'!$O38:$O41)</f>
        <v>0.10020328305891719</v>
      </c>
      <c r="Y39" s="68">
        <f>SUM('Valores Correntes'!L38:L41)/SUM('Valores Correntes'!$O38:$O41)</f>
        <v>0.14709819395723953</v>
      </c>
      <c r="Z39" s="68">
        <f>SUM('Valores Correntes'!M38:M41)/SUM('Valores Correntes'!$O38:$O41)</f>
        <v>0.23181891876615937</v>
      </c>
      <c r="AA39" s="68">
        <f>SUM('Valores Correntes'!N38:N41)/SUM('Valores Correntes'!$O38:$O41)</f>
        <v>0.24182369529810119</v>
      </c>
      <c r="AC39" s="3" t="s">
        <v>83</v>
      </c>
      <c r="AD39" s="67">
        <f>SUM('Valores Encadeados a Preços 95'!H38:H41)/SUM('Valores Encadeados a Preços 95'!H34:H37)-1</f>
        <v>8.1086177619927424E-2</v>
      </c>
      <c r="AE39" s="67">
        <f>SUM('Valores Encadeados a Preços 95'!I38:I41)/SUM('Valores Encadeados a Preços 95'!I34:I37)-1</f>
        <v>4.401505687521956E-2</v>
      </c>
      <c r="AF39" s="67">
        <f>SUM('Valores Encadeados a Preços 95'!J38:J41)/SUM('Valores Encadeados a Preços 95'!J34:J37)-1</f>
        <v>5.8689511493943858E-2</v>
      </c>
      <c r="AG39" s="67">
        <f>SUM('Valores Encadeados a Preços 95'!K38:K41)/SUM('Valores Encadeados a Preços 95'!K34:K37)-1</f>
        <v>5.8174512530854372E-2</v>
      </c>
      <c r="AH39" s="67">
        <f>SUM('Valores Encadeados a Preços 95'!L38:L41)/SUM('Valores Encadeados a Preços 95'!L34:L37)-1</f>
        <v>6.9656518872656337E-2</v>
      </c>
      <c r="AI39" s="67">
        <f>SUM('Valores Encadeados a Preços 95'!M38:M41)/SUM('Valores Encadeados a Preços 95'!M34:M37)-1</f>
        <v>5.5270824984615663E-2</v>
      </c>
      <c r="AJ39" s="67">
        <f>SUM('Valores Encadeados a Preços 95'!N38:N41)/SUM('Valores Encadeados a Preços 95'!N34:N37)-1</f>
        <v>2.0602050846168396E-2</v>
      </c>
      <c r="AK39" s="67">
        <f>SUM('Valores Encadeados a Preços 95'!O38:O41)/SUM('Valores Encadeados a Preços 95'!O34:O37)-1</f>
        <v>5.296826553476941E-2</v>
      </c>
      <c r="AL39" s="3" t="s">
        <v>83</v>
      </c>
      <c r="AM39" s="41">
        <f t="shared" si="7"/>
        <v>1.1829928953137097E-2</v>
      </c>
      <c r="AN39" s="41">
        <f t="shared" si="8"/>
        <v>2.4451771148767797E-3</v>
      </c>
      <c r="AO39" s="41">
        <f t="shared" si="9"/>
        <v>3.7884572558439622E-3</v>
      </c>
      <c r="AP39" s="41">
        <f t="shared" si="10"/>
        <v>6.3833026039047643E-3</v>
      </c>
      <c r="AQ39" s="41">
        <f t="shared" si="11"/>
        <v>1.0394092652414626E-2</v>
      </c>
      <c r="AR39" s="41">
        <f t="shared" si="12"/>
        <v>1.2988679835699624E-2</v>
      </c>
      <c r="AS39" s="41">
        <f t="shared" si="13"/>
        <v>4.9456458535170125E-3</v>
      </c>
      <c r="AT39" s="41">
        <f t="shared" si="14"/>
        <v>5.296826553476941E-2</v>
      </c>
    </row>
    <row r="40" spans="1:46" x14ac:dyDescent="0.3">
      <c r="A40" s="3" t="s">
        <v>82</v>
      </c>
      <c r="B40" s="39">
        <f>SUM('Valores Correntes'!C39:C42)/SUM('Valores Correntes'!$G39:$G42)</f>
        <v>9.6136413411083949E-2</v>
      </c>
      <c r="C40" s="39">
        <f>SUM('Valores Correntes'!D39:D42)/SUM('Valores Correntes'!$G39:$G42)</f>
        <v>0.62007183748232153</v>
      </c>
      <c r="D40" s="39">
        <f>SUM('Valores Correntes'!E39:E42)/SUM('Valores Correntes'!$G39:$G42)</f>
        <v>0.11881174497127268</v>
      </c>
      <c r="E40" s="39">
        <f>SUM('Valores Correntes'!F39:F42)/SUM('Valores Correntes'!$G39:$G42)</f>
        <v>0.16498000413532099</v>
      </c>
      <c r="G40" s="3" t="s">
        <v>82</v>
      </c>
      <c r="H40" s="40">
        <f>SUM('Valores Encadeados a Preços 95'!C39:C42)/SUM('Valores Encadeados a Preços 95'!C35:C38)-1</f>
        <v>1.3697074698324263E-2</v>
      </c>
      <c r="I40" s="40">
        <f>SUM('Valores Encadeados a Preços 95'!D39:D42)/SUM('Valores Encadeados a Preços 95'!D35:D38)-1</f>
        <v>6.5425978844656063E-2</v>
      </c>
      <c r="J40" s="40">
        <f>SUM('Valores Encadeados a Preços 95'!E39:E42)/SUM('Valores Encadeados a Preços 95'!E35:E38)-1</f>
        <v>5.8269727587314968E-2</v>
      </c>
      <c r="K40" s="40">
        <f>SUM('Valores Encadeados a Preços 95'!F39:F42)/SUM('Valores Encadeados a Preços 95'!F35:F38)-1</f>
        <v>7.9189327283616828E-2</v>
      </c>
      <c r="L40" s="40">
        <f>SUM('Valores Encadeados a Preços 95'!G39:G42)/SUM('Valores Encadeados a Preços 95'!G35:G38)-1</f>
        <v>6.5328960726877661E-2</v>
      </c>
      <c r="M40" s="3" t="s">
        <v>82</v>
      </c>
      <c r="N40" s="41">
        <f t="shared" si="2"/>
        <v>1.1331013355239403E-3</v>
      </c>
      <c r="O40" s="41">
        <f t="shared" si="3"/>
        <v>4.0594194092839216E-2</v>
      </c>
      <c r="P40" s="41">
        <f t="shared" si="4"/>
        <v>7.3129877275760593E-3</v>
      </c>
      <c r="Q40" s="41">
        <f t="shared" si="5"/>
        <v>1.3566081493958302E-2</v>
      </c>
      <c r="R40" s="41">
        <f t="shared" si="6"/>
        <v>6.5328960726877661E-2</v>
      </c>
      <c r="T40" s="3" t="s">
        <v>82</v>
      </c>
      <c r="U40" s="68">
        <f>SUM('Valores Correntes'!H39:H42)/SUM('Valores Correntes'!$O39:$O42)</f>
        <v>0.15806320186595413</v>
      </c>
      <c r="V40" s="68">
        <f>SUM('Valores Correntes'!I39:I42)/SUM('Valores Correntes'!$O39:$O42)</f>
        <v>5.2797902833581642E-2</v>
      </c>
      <c r="W40" s="68">
        <f>SUM('Valores Correntes'!J39:J42)/SUM('Valores Correntes'!$O39:$O42)</f>
        <v>7.0810385181907062E-2</v>
      </c>
      <c r="X40" s="68">
        <f>SUM('Valores Correntes'!K39:K42)/SUM('Valores Correntes'!$O39:$O42)</f>
        <v>0.10222668454981551</v>
      </c>
      <c r="Y40" s="68">
        <f>SUM('Valores Correntes'!L39:L42)/SUM('Valores Correntes'!$O39:$O42)</f>
        <v>0.14590272930821949</v>
      </c>
      <c r="Z40" s="68">
        <f>SUM('Valores Correntes'!M39:M42)/SUM('Valores Correntes'!$O39:$O42)</f>
        <v>0.22885061133984252</v>
      </c>
      <c r="AA40" s="68">
        <f>SUM('Valores Correntes'!N39:N42)/SUM('Valores Correntes'!$O39:$O42)</f>
        <v>0.24134848492067926</v>
      </c>
      <c r="AC40" s="3" t="s">
        <v>82</v>
      </c>
      <c r="AD40" s="67">
        <f>SUM('Valores Encadeados a Preços 95'!H39:H42)/SUM('Valores Encadeados a Preços 95'!H35:H38)-1</f>
        <v>6.9694727011325286E-2</v>
      </c>
      <c r="AE40" s="67">
        <f>SUM('Valores Encadeados a Preços 95'!I39:I42)/SUM('Valores Encadeados a Preços 95'!I35:I38)-1</f>
        <v>4.0421651448130813E-2</v>
      </c>
      <c r="AF40" s="67">
        <f>SUM('Valores Encadeados a Preços 95'!J39:J42)/SUM('Valores Encadeados a Preços 95'!J35:J38)-1</f>
        <v>7.1079078653882855E-2</v>
      </c>
      <c r="AG40" s="67">
        <f>SUM('Valores Encadeados a Preços 95'!K39:K42)/SUM('Valores Encadeados a Preços 95'!K35:K38)-1</f>
        <v>3.1214946878464156E-2</v>
      </c>
      <c r="AH40" s="67">
        <f>SUM('Valores Encadeados a Preços 95'!L39:L42)/SUM('Valores Encadeados a Preços 95'!L35:L38)-1</f>
        <v>6.9711264634640946E-2</v>
      </c>
      <c r="AI40" s="67">
        <f>SUM('Valores Encadeados a Preços 95'!M39:M42)/SUM('Valores Encadeados a Preços 95'!M35:M38)-1</f>
        <v>5.8968523590832822E-2</v>
      </c>
      <c r="AJ40" s="67">
        <f>SUM('Valores Encadeados a Preços 95'!N39:N42)/SUM('Valores Encadeados a Preços 95'!N35:N38)-1</f>
        <v>1.9289921339715077E-2</v>
      </c>
      <c r="AK40" s="67">
        <f>SUM('Valores Encadeados a Preços 95'!O39:O42)/SUM('Valores Encadeados a Preços 95'!O35:O38)-1</f>
        <v>4.9592251244050534E-2</v>
      </c>
      <c r="AL40" s="3" t="s">
        <v>82</v>
      </c>
      <c r="AM40" s="41">
        <f t="shared" si="7"/>
        <v>1.028936652229619E-2</v>
      </c>
      <c r="AN40" s="41">
        <f t="shared" si="8"/>
        <v>2.2930590986609913E-3</v>
      </c>
      <c r="AO40" s="41">
        <f t="shared" si="9"/>
        <v>4.707199364959792E-3</v>
      </c>
      <c r="AP40" s="41">
        <f t="shared" si="10"/>
        <v>3.3670268158964914E-3</v>
      </c>
      <c r="AQ40" s="41">
        <f t="shared" si="11"/>
        <v>1.0304880929048618E-2</v>
      </c>
      <c r="AR40" s="41">
        <f t="shared" si="12"/>
        <v>1.387531496955579E-2</v>
      </c>
      <c r="AS40" s="41">
        <f t="shared" si="13"/>
        <v>4.5991679537269363E-3</v>
      </c>
      <c r="AT40" s="41">
        <f t="shared" si="14"/>
        <v>4.9592251244050534E-2</v>
      </c>
    </row>
    <row r="41" spans="1:46" x14ac:dyDescent="0.3">
      <c r="A41" s="3" t="s">
        <v>81</v>
      </c>
      <c r="B41" s="39">
        <f>SUM('Valores Correntes'!C40:C43)/SUM('Valores Correntes'!$G40:$G43)</f>
        <v>0.10117004519356021</v>
      </c>
      <c r="C41" s="39">
        <f>SUM('Valores Correntes'!D40:D43)/SUM('Valores Correntes'!$G40:$G43)</f>
        <v>0.61747865872258634</v>
      </c>
      <c r="D41" s="39">
        <f>SUM('Valores Correntes'!E40:E43)/SUM('Valores Correntes'!$G40:$G43)</f>
        <v>0.11913999682436925</v>
      </c>
      <c r="E41" s="39">
        <f>SUM('Valores Correntes'!F40:F43)/SUM('Valores Correntes'!$G40:$G43)</f>
        <v>0.16221129925948383</v>
      </c>
      <c r="G41" s="3" t="s">
        <v>81</v>
      </c>
      <c r="H41" s="40">
        <f>SUM('Valores Encadeados a Preços 95'!C40:C43)/SUM('Valores Encadeados a Preços 95'!C36:C39)-1</f>
        <v>2.6390453449393947E-2</v>
      </c>
      <c r="I41" s="40">
        <f>SUM('Valores Encadeados a Preços 95'!D40:D43)/SUM('Valores Encadeados a Preços 95'!D36:D39)-1</f>
        <v>4.5101827818025519E-2</v>
      </c>
      <c r="J41" s="40">
        <f>SUM('Valores Encadeados a Preços 95'!E40:E43)/SUM('Valores Encadeados a Preços 95'!E36:E39)-1</f>
        <v>4.5625009323084775E-2</v>
      </c>
      <c r="K41" s="40">
        <f>SUM('Valores Encadeados a Preços 95'!F40:F43)/SUM('Valores Encadeados a Preços 95'!F36:F39)-1</f>
        <v>1.1871501076104352E-2</v>
      </c>
      <c r="L41" s="40">
        <f>SUM('Valores Encadeados a Preços 95'!G40:G43)/SUM('Valores Encadeados a Preços 95'!G36:G39)-1</f>
        <v>3.878162579224953E-2</v>
      </c>
      <c r="M41" s="3" t="s">
        <v>81</v>
      </c>
      <c r="N41" s="41">
        <f t="shared" si="2"/>
        <v>2.3242348968236181E-3</v>
      </c>
      <c r="O41" s="41">
        <f t="shared" si="3"/>
        <v>2.7768793325497084E-2</v>
      </c>
      <c r="P41" s="41">
        <f t="shared" si="4"/>
        <v>5.5957520453953835E-3</v>
      </c>
      <c r="Q41" s="41">
        <f t="shared" si="5"/>
        <v>2.0607889636197339E-3</v>
      </c>
      <c r="R41" s="41">
        <f t="shared" si="6"/>
        <v>3.878162579224953E-2</v>
      </c>
      <c r="T41" s="3" t="s">
        <v>81</v>
      </c>
      <c r="U41" s="68">
        <f>SUM('Valores Correntes'!H40:H43)/SUM('Valores Correntes'!$O40:$O43)</f>
        <v>0.16001683908731831</v>
      </c>
      <c r="V41" s="68">
        <f>SUM('Valores Correntes'!I40:I43)/SUM('Valores Correntes'!$O40:$O43)</f>
        <v>5.2707023896013963E-2</v>
      </c>
      <c r="W41" s="68">
        <f>SUM('Valores Correntes'!J40:J43)/SUM('Valores Correntes'!$O40:$O43)</f>
        <v>7.0861066295696357E-2</v>
      </c>
      <c r="X41" s="68">
        <f>SUM('Valores Correntes'!K40:K43)/SUM('Valores Correntes'!$O40:$O43)</f>
        <v>0.10568913599058724</v>
      </c>
      <c r="Y41" s="68">
        <f>SUM('Valores Correntes'!L40:L43)/SUM('Valores Correntes'!$O40:$O43)</f>
        <v>0.14472194501517016</v>
      </c>
      <c r="Z41" s="68">
        <f>SUM('Valores Correntes'!M40:M43)/SUM('Valores Correntes'!$O40:$O43)</f>
        <v>0.22587324202287953</v>
      </c>
      <c r="AA41" s="68">
        <f>SUM('Valores Correntes'!N40:N43)/SUM('Valores Correntes'!$O40:$O43)</f>
        <v>0.2401307476923342</v>
      </c>
      <c r="AC41" s="3" t="s">
        <v>81</v>
      </c>
      <c r="AD41" s="67">
        <f>SUM('Valores Encadeados a Preços 95'!H40:H43)/SUM('Valores Encadeados a Preços 95'!H36:H39)-1</f>
        <v>4.3204210223130701E-2</v>
      </c>
      <c r="AE41" s="67">
        <f>SUM('Valores Encadeados a Preços 95'!I40:I43)/SUM('Valores Encadeados a Preços 95'!I36:I39)-1</f>
        <v>3.9180599440383768E-2</v>
      </c>
      <c r="AF41" s="67">
        <f>SUM('Valores Encadeados a Preços 95'!J40:J43)/SUM('Valores Encadeados a Preços 95'!J36:J39)-1</f>
        <v>7.180061106448532E-2</v>
      </c>
      <c r="AG41" s="67">
        <f>SUM('Valores Encadeados a Preços 95'!K40:K43)/SUM('Valores Encadeados a Preços 95'!K36:K39)-1</f>
        <v>5.5076560986110135E-2</v>
      </c>
      <c r="AH41" s="67">
        <f>SUM('Valores Encadeados a Preços 95'!L40:L43)/SUM('Valores Encadeados a Preços 95'!L36:L39)-1</f>
        <v>5.4040622490450385E-2</v>
      </c>
      <c r="AI41" s="67">
        <f>SUM('Valores Encadeados a Preços 95'!M40:M43)/SUM('Valores Encadeados a Preços 95'!M36:M39)-1</f>
        <v>6.0699258890055008E-2</v>
      </c>
      <c r="AJ41" s="67">
        <f>SUM('Valores Encadeados a Preços 95'!N40:N43)/SUM('Valores Encadeados a Preços 95'!N36:N39)-1</f>
        <v>1.5258833955848594E-2</v>
      </c>
      <c r="AK41" s="67">
        <f>SUM('Valores Encadeados a Preços 95'!O40:O43)/SUM('Valores Encadeados a Preços 95'!O36:O39)-1</f>
        <v>4.5295401772442956E-2</v>
      </c>
      <c r="AL41" s="3" t="s">
        <v>81</v>
      </c>
      <c r="AM41" s="41">
        <f t="shared" si="7"/>
        <v>6.5121429756355579E-3</v>
      </c>
      <c r="AN41" s="41">
        <f t="shared" si="8"/>
        <v>2.1386604621055068E-3</v>
      </c>
      <c r="AO41" s="41">
        <f t="shared" si="9"/>
        <v>4.8356705861461735E-3</v>
      </c>
      <c r="AP41" s="41">
        <f t="shared" si="10"/>
        <v>5.7195557798457551E-3</v>
      </c>
      <c r="AQ41" s="41">
        <f t="shared" si="11"/>
        <v>7.9399307453422528E-3</v>
      </c>
      <c r="AR41" s="41">
        <f t="shared" si="12"/>
        <v>1.4293554933616203E-2</v>
      </c>
      <c r="AS41" s="41">
        <f t="shared" si="13"/>
        <v>3.6786489450627174E-3</v>
      </c>
      <c r="AT41" s="41">
        <f t="shared" si="14"/>
        <v>4.5295401772442956E-2</v>
      </c>
    </row>
    <row r="42" spans="1:46" x14ac:dyDescent="0.3">
      <c r="A42" s="65" t="s">
        <v>80</v>
      </c>
      <c r="B42" s="39">
        <f>SUM('Valores Correntes'!C41:C44)/SUM('Valores Correntes'!$G41:$G44)</f>
        <v>0.11058629671965256</v>
      </c>
      <c r="C42" s="39">
        <f>SUM('Valores Correntes'!D41:D44)/SUM('Valores Correntes'!$G41:$G44)</f>
        <v>0.60971076257489398</v>
      </c>
      <c r="D42" s="39">
        <f>SUM('Valores Correntes'!E41:E44)/SUM('Valores Correntes'!$G41:$G44)</f>
        <v>0.11851948293237649</v>
      </c>
      <c r="E42" s="39">
        <f>SUM('Valores Correntes'!F41:F44)/SUM('Valores Correntes'!$G41:$G44)</f>
        <v>0.16118345777307694</v>
      </c>
      <c r="G42" s="65" t="s">
        <v>80</v>
      </c>
      <c r="H42" s="40">
        <f>SUM('Valores Encadeados a Preços 95'!C41:C44)/SUM('Valores Encadeados a Preços 95'!C37:C40)-1</f>
        <v>6.8071160730148073E-2</v>
      </c>
      <c r="I42" s="40">
        <f>SUM('Valores Encadeados a Preços 95'!D41:D44)/SUM('Valores Encadeados a Preços 95'!D37:D40)-1</f>
        <v>2.2427068266789973E-2</v>
      </c>
      <c r="J42" s="40">
        <f>SUM('Valores Encadeados a Preços 95'!E41:E44)/SUM('Valores Encadeados a Preços 95'!E37:E40)-1</f>
        <v>3.1456236114388192E-2</v>
      </c>
      <c r="K42" s="40">
        <f>SUM('Valores Encadeados a Preços 95'!F41:F44)/SUM('Valores Encadeados a Preços 95'!F37:F40)-1</f>
        <v>-2.0996100138811591E-2</v>
      </c>
      <c r="L42" s="40">
        <f>SUM('Valores Encadeados a Preços 95'!G41:G44)/SUM('Valores Encadeados a Preços 95'!G37:G40)-1</f>
        <v>1.9943904957217873E-2</v>
      </c>
      <c r="M42" s="65" t="s">
        <v>80</v>
      </c>
      <c r="N42" s="41">
        <f t="shared" si="2"/>
        <v>5.840321129918836E-3</v>
      </c>
      <c r="O42" s="41">
        <f t="shared" si="3"/>
        <v>1.3931930797850395E-2</v>
      </c>
      <c r="P42" s="41">
        <f t="shared" si="4"/>
        <v>3.7921925129240338E-3</v>
      </c>
      <c r="Q42" s="41">
        <f t="shared" si="5"/>
        <v>-3.6205178169199303E-3</v>
      </c>
      <c r="R42" s="41">
        <f t="shared" si="6"/>
        <v>1.9943904957217873E-2</v>
      </c>
      <c r="T42" s="65" t="s">
        <v>80</v>
      </c>
      <c r="U42" s="68">
        <f>SUM('Valores Correntes'!H41:H44)/SUM('Valores Correntes'!$O41:$O44)</f>
        <v>0.16287381478285265</v>
      </c>
      <c r="V42" s="68">
        <f>SUM('Valores Correntes'!I41:I44)/SUM('Valores Correntes'!$O41:$O44)</f>
        <v>5.280778967255377E-2</v>
      </c>
      <c r="W42" s="68">
        <f>SUM('Valores Correntes'!J41:J44)/SUM('Valores Correntes'!$O41:$O44)</f>
        <v>6.9039086467308303E-2</v>
      </c>
      <c r="X42" s="68">
        <f>SUM('Valores Correntes'!K41:K44)/SUM('Valores Correntes'!$O41:$O44)</f>
        <v>0.10805340812200169</v>
      </c>
      <c r="Y42" s="68">
        <f>SUM('Valores Correntes'!L41:L44)/SUM('Valores Correntes'!$O41:$O44)</f>
        <v>0.14116153681600391</v>
      </c>
      <c r="Z42" s="68">
        <f>SUM('Valores Correntes'!M41:M44)/SUM('Valores Correntes'!$O41:$O44)</f>
        <v>0.22359306220988434</v>
      </c>
      <c r="AA42" s="68">
        <f>SUM('Valores Correntes'!N41:N44)/SUM('Valores Correntes'!$O41:$O44)</f>
        <v>0.2424713019293952</v>
      </c>
      <c r="AC42" s="65" t="s">
        <v>80</v>
      </c>
      <c r="AD42" s="67">
        <f>SUM('Valores Encadeados a Preços 95'!H41:H44)/SUM('Valores Encadeados a Preços 95'!H37:H40)-1</f>
        <v>3.1126784514814654E-2</v>
      </c>
      <c r="AE42" s="67">
        <f>SUM('Valores Encadeados a Preços 95'!I41:I44)/SUM('Valores Encadeados a Preços 95'!I37:I40)-1</f>
        <v>3.604594426854657E-2</v>
      </c>
      <c r="AF42" s="67">
        <f>SUM('Valores Encadeados a Preços 95'!J41:J44)/SUM('Valores Encadeados a Preços 95'!J37:J40)-1</f>
        <v>5.7895959917677153E-2</v>
      </c>
      <c r="AG42" s="67">
        <f>SUM('Valores Encadeados a Preços 95'!K41:K44)/SUM('Valores Encadeados a Preços 95'!K37:K40)-1</f>
        <v>5.8094095743000063E-2</v>
      </c>
      <c r="AH42" s="67">
        <f>SUM('Valores Encadeados a Preços 95'!L41:L44)/SUM('Valores Encadeados a Preços 95'!L37:L40)-1</f>
        <v>4.1732668244803817E-2</v>
      </c>
      <c r="AI42" s="67">
        <f>SUM('Valores Encadeados a Preços 95'!M41:M44)/SUM('Valores Encadeados a Preços 95'!M37:M40)-1</f>
        <v>4.8575298588366733E-2</v>
      </c>
      <c r="AJ42" s="67">
        <f>SUM('Valores Encadeados a Preços 95'!N41:N44)/SUM('Valores Encadeados a Preços 95'!N37:N40)-1</f>
        <v>1.0359503821708138E-2</v>
      </c>
      <c r="AK42" s="67">
        <f>SUM('Valores Encadeados a Preços 95'!O41:O44)/SUM('Valores Encadeados a Preços 95'!O37:O40)-1</f>
        <v>3.6606340408312787E-2</v>
      </c>
      <c r="AL42" s="65" t="s">
        <v>80</v>
      </c>
      <c r="AM42" s="41">
        <f t="shared" si="7"/>
        <v>4.7659901042880776E-3</v>
      </c>
      <c r="AN42" s="41">
        <f t="shared" si="8"/>
        <v>1.9278441182470863E-3</v>
      </c>
      <c r="AO42" s="41">
        <f t="shared" si="9"/>
        <v>4.0569281883524929E-3</v>
      </c>
      <c r="AP42" s="41">
        <f t="shared" si="10"/>
        <v>5.8523662147519293E-3</v>
      </c>
      <c r="AQ42" s="41">
        <f t="shared" si="11"/>
        <v>6.1571940495928641E-3</v>
      </c>
      <c r="AR42" s="41">
        <f t="shared" si="12"/>
        <v>1.1344048771634358E-2</v>
      </c>
      <c r="AS42" s="41">
        <f t="shared" si="13"/>
        <v>2.5019773876202877E-3</v>
      </c>
      <c r="AT42" s="41">
        <f t="shared" si="14"/>
        <v>3.6606340408312787E-2</v>
      </c>
    </row>
    <row r="43" spans="1:46" x14ac:dyDescent="0.3">
      <c r="A43" s="4" t="s">
        <v>79</v>
      </c>
      <c r="B43" s="39">
        <f>SUM('Valores Correntes'!C42:C45)/SUM('Valores Correntes'!$G42:$G45)</f>
        <v>0.1201945407380087</v>
      </c>
      <c r="C43" s="39">
        <f>SUM('Valores Correntes'!D42:D45)/SUM('Valores Correntes'!$G42:$G45)</f>
        <v>0.60078757691528073</v>
      </c>
      <c r="D43" s="39">
        <f>SUM('Valores Correntes'!E42:E45)/SUM('Valores Correntes'!$G42:$G45)</f>
        <v>0.11787606123732401</v>
      </c>
      <c r="E43" s="39">
        <f>SUM('Valores Correntes'!F42:F45)/SUM('Valores Correntes'!$G42:$G45)</f>
        <v>0.16114182110938663</v>
      </c>
      <c r="G43" s="4" t="s">
        <v>79</v>
      </c>
      <c r="H43" s="40">
        <f>SUM('Valores Encadeados a Preços 95'!C42:C45)/SUM('Valores Encadeados a Preços 95'!C38:C41)-1</f>
        <v>9.5725125456677995E-2</v>
      </c>
      <c r="I43" s="40">
        <f>SUM('Valores Encadeados a Preços 95'!D42:D45)/SUM('Valores Encadeados a Preços 95'!D38:D41)-1</f>
        <v>1.8092388461786291E-2</v>
      </c>
      <c r="J43" s="40">
        <f>SUM('Valores Encadeados a Preços 95'!E42:E45)/SUM('Valores Encadeados a Preços 95'!E38:E41)-1</f>
        <v>2.2200944074806106E-2</v>
      </c>
      <c r="K43" s="40">
        <f>SUM('Valores Encadeados a Preços 95'!F42:F45)/SUM('Valores Encadeados a Preços 95'!F38:F41)-1</f>
        <v>-2.4701580570461013E-2</v>
      </c>
      <c r="L43" s="40">
        <f>SUM('Valores Encadeados a Preços 95'!G42:G45)/SUM('Valores Encadeados a Preços 95'!G38:G41)-1</f>
        <v>1.8074129235693404E-2</v>
      </c>
      <c r="M43" s="4" t="s">
        <v>79</v>
      </c>
      <c r="N43" s="41">
        <f t="shared" si="2"/>
        <v>8.7852382821183867E-3</v>
      </c>
      <c r="O43" s="41">
        <f t="shared" si="3"/>
        <v>1.123175426237673E-2</v>
      </c>
      <c r="P43" s="41">
        <f t="shared" si="4"/>
        <v>2.6499146405732483E-3</v>
      </c>
      <c r="Q43" s="41">
        <f t="shared" si="5"/>
        <v>-4.1514439912695954E-3</v>
      </c>
      <c r="R43" s="41">
        <f t="shared" si="6"/>
        <v>1.8074129235693404E-2</v>
      </c>
      <c r="T43" s="4" t="s">
        <v>79</v>
      </c>
      <c r="U43" s="68">
        <f>SUM('Valores Correntes'!H42:H45)/SUM('Valores Correntes'!$O42:$O45)</f>
        <v>0.16417785036514071</v>
      </c>
      <c r="V43" s="68">
        <f>SUM('Valores Correntes'!I42:I45)/SUM('Valores Correntes'!$O42:$O45)</f>
        <v>5.3130169178449468E-2</v>
      </c>
      <c r="W43" s="68">
        <f>SUM('Valores Correntes'!J42:J45)/SUM('Valores Correntes'!$O42:$O45)</f>
        <v>6.7229205309945375E-2</v>
      </c>
      <c r="X43" s="68">
        <f>SUM('Valores Correntes'!K42:K45)/SUM('Valores Correntes'!$O42:$O45)</f>
        <v>0.1099031003998147</v>
      </c>
      <c r="Y43" s="68">
        <f>SUM('Valores Correntes'!L42:L45)/SUM('Valores Correntes'!$O42:$O45)</f>
        <v>0.13881795960502918</v>
      </c>
      <c r="Z43" s="68">
        <f>SUM('Valores Correntes'!M42:M45)/SUM('Valores Correntes'!$O42:$O45)</f>
        <v>0.22470900476183625</v>
      </c>
      <c r="AA43" s="68">
        <f>SUM('Valores Correntes'!N42:N45)/SUM('Valores Correntes'!$O42:$O45)</f>
        <v>0.24203271037978424</v>
      </c>
      <c r="AC43" s="4" t="s">
        <v>79</v>
      </c>
      <c r="AD43" s="67">
        <f>SUM('Valores Encadeados a Preços 95'!H42:H45)/SUM('Valores Encadeados a Preços 95'!H38:H41)-1</f>
        <v>3.6669990591248869E-2</v>
      </c>
      <c r="AE43" s="67">
        <f>SUM('Valores Encadeados a Preços 95'!I42:I45)/SUM('Valores Encadeados a Preços 95'!I38:I41)-1</f>
        <v>3.3040743100350545E-2</v>
      </c>
      <c r="AF43" s="67">
        <f>SUM('Valores Encadeados a Preços 95'!J42:J45)/SUM('Valores Encadeados a Preços 95'!J38:J41)-1</f>
        <v>4.2041316411462359E-2</v>
      </c>
      <c r="AG43" s="67">
        <f>SUM('Valores Encadeados a Preços 95'!K42:K45)/SUM('Valores Encadeados a Preços 95'!K38:K41)-1</f>
        <v>6.0335678608011589E-2</v>
      </c>
      <c r="AH43" s="67">
        <f>SUM('Valores Encadeados a Preços 95'!L42:L45)/SUM('Valores Encadeados a Preços 95'!L38:L41)-1</f>
        <v>3.3894429930569681E-2</v>
      </c>
      <c r="AI43" s="67">
        <f>SUM('Valores Encadeados a Preços 95'!M42:M45)/SUM('Valores Encadeados a Preços 95'!M38:M41)-1</f>
        <v>4.408381197771849E-2</v>
      </c>
      <c r="AJ43" s="67">
        <f>SUM('Valores Encadeados a Preços 95'!N42:N45)/SUM('Valores Encadeados a Preços 95'!N38:N41)-1</f>
        <v>2.08969788022213E-2</v>
      </c>
      <c r="AK43" s="67">
        <f>SUM('Valores Encadeados a Preços 95'!O42:O45)/SUM('Valores Encadeados a Preços 95'!O38:O41)-1</f>
        <v>3.6881815090984205E-2</v>
      </c>
      <c r="AL43" s="4" t="s">
        <v>79</v>
      </c>
      <c r="AM43" s="41">
        <f t="shared" si="7"/>
        <v>5.6928911895971022E-3</v>
      </c>
      <c r="AN43" s="41">
        <f t="shared" si="8"/>
        <v>1.7562276288262441E-3</v>
      </c>
      <c r="AO43" s="41">
        <f t="shared" si="9"/>
        <v>2.9704678815673834E-3</v>
      </c>
      <c r="AP43" s="41">
        <f t="shared" si="10"/>
        <v>6.0458330821104404E-3</v>
      </c>
      <c r="AQ43" s="41">
        <f t="shared" si="11"/>
        <v>4.9858094279970032E-3</v>
      </c>
      <c r="AR43" s="41">
        <f t="shared" si="12"/>
        <v>1.0219461627765367E-2</v>
      </c>
      <c r="AS43" s="41">
        <f t="shared" si="13"/>
        <v>5.0533846345192429E-3</v>
      </c>
      <c r="AT43" s="41">
        <f t="shared" si="14"/>
        <v>3.6881815090984205E-2</v>
      </c>
    </row>
    <row r="44" spans="1:46" x14ac:dyDescent="0.3">
      <c r="A44" s="4" t="s">
        <v>78</v>
      </c>
      <c r="B44" s="39">
        <f>SUM('Valores Correntes'!C43:C46)/SUM('Valores Correntes'!$G43:$G46)</f>
        <v>0.12398293199634144</v>
      </c>
      <c r="C44" s="39">
        <f>SUM('Valores Correntes'!D43:D46)/SUM('Valores Correntes'!$G43:$G46)</f>
        <v>0.59823718438171258</v>
      </c>
      <c r="D44" s="39">
        <f>SUM('Valores Correntes'!E43:E46)/SUM('Valores Correntes'!$G43:$G46)</f>
        <v>0.11760681069095703</v>
      </c>
      <c r="E44" s="39">
        <f>SUM('Valores Correntes'!F43:F46)/SUM('Valores Correntes'!$G43:$G46)</f>
        <v>0.16017307293098895</v>
      </c>
      <c r="G44" s="4" t="s">
        <v>78</v>
      </c>
      <c r="H44" s="40">
        <f>SUM('Valores Encadeados a Preços 95'!C43:C46)/SUM('Valores Encadeados a Preços 95'!C39:C42)-1</f>
        <v>6.9008029711410845E-2</v>
      </c>
      <c r="I44" s="40">
        <f>SUM('Valores Encadeados a Preços 95'!D43:D46)/SUM('Valores Encadeados a Preços 95'!D39:D42)-1</f>
        <v>-4.1981888728456207E-3</v>
      </c>
      <c r="J44" s="40">
        <f>SUM('Valores Encadeados a Preços 95'!E43:E46)/SUM('Valores Encadeados a Preços 95'!E39:E42)-1</f>
        <v>2.2952690523291519E-2</v>
      </c>
      <c r="K44" s="40">
        <f>SUM('Valores Encadeados a Preços 95'!F43:F46)/SUM('Valores Encadeados a Preços 95'!F39:F42)-1</f>
        <v>-3.5028424586802331E-2</v>
      </c>
      <c r="L44" s="40">
        <f>SUM('Valores Encadeados a Preços 95'!G43:G46)/SUM('Valores Encadeados a Preços 95'!G39:G42)-1</f>
        <v>6.1890961927857369E-4</v>
      </c>
      <c r="M44" s="4" t="s">
        <v>78</v>
      </c>
      <c r="N44" s="41">
        <f t="shared" si="2"/>
        <v>6.6341844730205572E-3</v>
      </c>
      <c r="O44" s="41">
        <f t="shared" si="3"/>
        <v>-2.6031786884832204E-3</v>
      </c>
      <c r="P44" s="41">
        <f t="shared" si="4"/>
        <v>2.7270492128578594E-3</v>
      </c>
      <c r="Q44" s="41">
        <f t="shared" si="5"/>
        <v>-5.7789896331844285E-3</v>
      </c>
      <c r="R44" s="41">
        <f t="shared" si="6"/>
        <v>6.1890961927857369E-4</v>
      </c>
      <c r="T44" s="4" t="s">
        <v>78</v>
      </c>
      <c r="U44" s="68">
        <f>SUM('Valores Correntes'!H43:H46)/SUM('Valores Correntes'!$O43:$O46)</f>
        <v>0.16407147871769381</v>
      </c>
      <c r="V44" s="68">
        <f>SUM('Valores Correntes'!I43:I46)/SUM('Valores Correntes'!$O43:$O46)</f>
        <v>5.278004197791554E-2</v>
      </c>
      <c r="W44" s="68">
        <f>SUM('Valores Correntes'!J43:J46)/SUM('Valores Correntes'!$O43:$O46)</f>
        <v>6.60554730767728E-2</v>
      </c>
      <c r="X44" s="68">
        <f>SUM('Valores Correntes'!K43:K46)/SUM('Valores Correntes'!$O43:$O46)</f>
        <v>0.11130717649093744</v>
      </c>
      <c r="Y44" s="68">
        <f>SUM('Valores Correntes'!L43:L46)/SUM('Valores Correntes'!$O43:$O46)</f>
        <v>0.13686077583386491</v>
      </c>
      <c r="Z44" s="68">
        <f>SUM('Valores Correntes'!M43:M46)/SUM('Valores Correntes'!$O43:$O46)</f>
        <v>0.22716113834280982</v>
      </c>
      <c r="AA44" s="68">
        <f>SUM('Valores Correntes'!N43:N46)/SUM('Valores Correntes'!$O43:$O46)</f>
        <v>0.2417639155600057</v>
      </c>
      <c r="AC44" s="4" t="s">
        <v>78</v>
      </c>
      <c r="AD44" s="67">
        <f>SUM('Valores Encadeados a Preços 95'!H43:H46)/SUM('Valores Encadeados a Preços 95'!H39:H42)-1</f>
        <v>2.9795459519695866E-2</v>
      </c>
      <c r="AE44" s="67">
        <f>SUM('Valores Encadeados a Preços 95'!I43:I46)/SUM('Valores Encadeados a Preços 95'!I39:I42)-1</f>
        <v>2.2760380899680799E-2</v>
      </c>
      <c r="AF44" s="67">
        <f>SUM('Valores Encadeados a Preços 95'!J43:J46)/SUM('Valores Encadeados a Preços 95'!J39:J42)-1</f>
        <v>1.9730733226070107E-2</v>
      </c>
      <c r="AG44" s="67">
        <f>SUM('Valores Encadeados a Preços 95'!K43:K46)/SUM('Valores Encadeados a Preços 95'!K39:K42)-1</f>
        <v>8.5719634836026959E-2</v>
      </c>
      <c r="AH44" s="67">
        <f>SUM('Valores Encadeados a Preços 95'!L43:L46)/SUM('Valores Encadeados a Preços 95'!L39:L42)-1</f>
        <v>3.4823413617880439E-2</v>
      </c>
      <c r="AI44" s="67">
        <f>SUM('Valores Encadeados a Preços 95'!M43:M46)/SUM('Valores Encadeados a Preços 95'!M39:M42)-1</f>
        <v>3.9188614448614878E-2</v>
      </c>
      <c r="AJ44" s="67">
        <f>SUM('Valores Encadeados a Preços 95'!N43:N46)/SUM('Valores Encadeados a Preços 95'!N39:N42)-1</f>
        <v>2.3716823007591925E-2</v>
      </c>
      <c r="AK44" s="67">
        <f>SUM('Valores Encadeados a Preços 95'!O43:O46)/SUM('Valores Encadeados a Preços 95'!O39:O42)-1</f>
        <v>3.6097729847635263E-2</v>
      </c>
      <c r="AL44" s="4" t="s">
        <v>78</v>
      </c>
      <c r="AM44" s="41">
        <f t="shared" si="7"/>
        <v>4.7095657327505527E-3</v>
      </c>
      <c r="AN44" s="41">
        <f t="shared" si="8"/>
        <v>1.2017003791966543E-3</v>
      </c>
      <c r="AO44" s="41">
        <f t="shared" si="9"/>
        <v>1.397140819659476E-3</v>
      </c>
      <c r="AP44" s="41">
        <f t="shared" si="10"/>
        <v>8.7628340701079045E-3</v>
      </c>
      <c r="AQ44" s="41">
        <f t="shared" si="11"/>
        <v>5.0808310906777735E-3</v>
      </c>
      <c r="AR44" s="41">
        <f t="shared" si="12"/>
        <v>8.9683383741269006E-3</v>
      </c>
      <c r="AS44" s="41">
        <f t="shared" si="13"/>
        <v>5.7240193000142187E-3</v>
      </c>
      <c r="AT44" s="41">
        <f t="shared" si="14"/>
        <v>3.6097729847635263E-2</v>
      </c>
    </row>
    <row r="45" spans="1:46" x14ac:dyDescent="0.3">
      <c r="A45" s="4" t="s">
        <v>77</v>
      </c>
      <c r="B45" s="39">
        <f>SUM('Valores Correntes'!C44:C47)/SUM('Valores Correntes'!$G44:$G47)</f>
        <v>0.12854926646925718</v>
      </c>
      <c r="C45" s="39">
        <f>SUM('Valores Correntes'!D44:D47)/SUM('Valores Correntes'!$G44:$G47)</f>
        <v>0.59614910380722352</v>
      </c>
      <c r="D45" s="39">
        <f>SUM('Valores Correntes'!E44:E47)/SUM('Valores Correntes'!$G44:$G47)</f>
        <v>0.1168370473106486</v>
      </c>
      <c r="E45" s="39">
        <f>SUM('Valores Correntes'!F44:F47)/SUM('Valores Correntes'!$G44:$G47)</f>
        <v>0.15846458241287073</v>
      </c>
      <c r="G45" s="4" t="s">
        <v>77</v>
      </c>
      <c r="H45" s="40">
        <f>SUM('Valores Encadeados a Preços 95'!C44:C47)/SUM('Valores Encadeados a Preços 95'!C40:C43)-1</f>
        <v>6.5198019695272391E-2</v>
      </c>
      <c r="I45" s="40">
        <f>SUM('Valores Encadeados a Preços 95'!D44:D47)/SUM('Valores Encadeados a Preços 95'!D40:D43)-1</f>
        <v>2.8405500006278839E-3</v>
      </c>
      <c r="J45" s="40">
        <f>SUM('Valores Encadeados a Preços 95'!E44:E47)/SUM('Valores Encadeados a Preços 95'!E40:E43)-1</f>
        <v>3.2266267730405307E-2</v>
      </c>
      <c r="K45" s="40">
        <f>SUM('Valores Encadeados a Preços 95'!F44:F47)/SUM('Valores Encadeados a Preços 95'!F40:F43)-1</f>
        <v>-1.2560768933716937E-2</v>
      </c>
      <c r="L45" s="40">
        <f>SUM('Valores Encadeados a Preços 95'!G44:G47)/SUM('Valores Encadeados a Preços 95'!G40:G43)-1</f>
        <v>1.0116075461617413E-2</v>
      </c>
      <c r="M45" s="4" t="s">
        <v>77</v>
      </c>
      <c r="N45" s="41">
        <f t="shared" si="2"/>
        <v>6.5960865991013364E-3</v>
      </c>
      <c r="O45" s="41">
        <f t="shared" si="3"/>
        <v>1.7539790044221475E-3</v>
      </c>
      <c r="P45" s="41">
        <f t="shared" si="4"/>
        <v>3.8442030349347361E-3</v>
      </c>
      <c r="Q45" s="41">
        <f t="shared" si="5"/>
        <v>-2.0374986484363857E-3</v>
      </c>
      <c r="R45" s="41">
        <f t="shared" si="6"/>
        <v>1.0116075461617413E-2</v>
      </c>
      <c r="T45" s="4" t="s">
        <v>77</v>
      </c>
      <c r="U45" s="68">
        <f>SUM('Valores Correntes'!H44:H47)/SUM('Valores Correntes'!$O44:$O47)</f>
        <v>0.16506990394022444</v>
      </c>
      <c r="V45" s="68">
        <f>SUM('Valores Correntes'!I44:I47)/SUM('Valores Correntes'!$O44:$O47)</f>
        <v>5.2226014902635794E-2</v>
      </c>
      <c r="W45" s="68">
        <f>SUM('Valores Correntes'!J44:J47)/SUM('Valores Correntes'!$O44:$O47)</f>
        <v>6.5329375914860974E-2</v>
      </c>
      <c r="X45" s="68">
        <f>SUM('Valores Correntes'!K44:K47)/SUM('Valores Correntes'!$O44:$O47)</f>
        <v>0.10852323183515195</v>
      </c>
      <c r="Y45" s="68">
        <f>SUM('Valores Correntes'!L44:L47)/SUM('Valores Correntes'!$O44:$O47)</f>
        <v>0.13489131270898227</v>
      </c>
      <c r="Z45" s="68">
        <f>SUM('Valores Correntes'!M44:M47)/SUM('Valores Correntes'!$O44:$O47)</f>
        <v>0.23142581994208611</v>
      </c>
      <c r="AA45" s="68">
        <f>SUM('Valores Correntes'!N44:N47)/SUM('Valores Correntes'!$O44:$O47)</f>
        <v>0.24253434075605854</v>
      </c>
      <c r="AC45" s="4" t="s">
        <v>77</v>
      </c>
      <c r="AD45" s="67">
        <f>SUM('Valores Encadeados a Preços 95'!H44:H47)/SUM('Valores Encadeados a Preços 95'!H40:H43)-1</f>
        <v>3.8338120487820149E-2</v>
      </c>
      <c r="AE45" s="67">
        <f>SUM('Valores Encadeados a Preços 95'!I44:I47)/SUM('Valores Encadeados a Preços 95'!I40:I43)-1</f>
        <v>2.3266973542556135E-2</v>
      </c>
      <c r="AF45" s="67">
        <f>SUM('Valores Encadeados a Preços 95'!J44:J47)/SUM('Valores Encadeados a Preços 95'!J40:J43)-1</f>
        <v>1.3362885534460078E-2</v>
      </c>
      <c r="AG45" s="67">
        <f>SUM('Valores Encadeados a Preços 95'!K44:K47)/SUM('Valores Encadeados a Preços 95'!K40:K43)-1</f>
        <v>8.1446982896100639E-2</v>
      </c>
      <c r="AH45" s="67">
        <f>SUM('Valores Encadeados a Preços 95'!L44:L47)/SUM('Valores Encadeados a Preços 95'!L40:L43)-1</f>
        <v>4.3136023875742557E-2</v>
      </c>
      <c r="AI45" s="67">
        <f>SUM('Valores Encadeados a Preços 95'!M44:M47)/SUM('Valores Encadeados a Preços 95'!M40:M43)-1</f>
        <v>3.4654796733785798E-2</v>
      </c>
      <c r="AJ45" s="67">
        <f>SUM('Valores Encadeados a Preços 95'!N44:N47)/SUM('Valores Encadeados a Preços 95'!N40:N43)-1</f>
        <v>2.9268023316871838E-2</v>
      </c>
      <c r="AK45" s="67">
        <f>SUM('Valores Encadeados a Preços 95'!O44:O47)/SUM('Valores Encadeados a Preços 95'!O40:O43)-1</f>
        <v>3.8195089717326214E-2</v>
      </c>
      <c r="AL45" s="4" t="s">
        <v>77</v>
      </c>
      <c r="AM45" s="41">
        <f t="shared" si="7"/>
        <v>6.1347448570097385E-3</v>
      </c>
      <c r="AN45" s="41">
        <f t="shared" si="8"/>
        <v>1.2263329304954308E-3</v>
      </c>
      <c r="AO45" s="41">
        <f t="shared" si="9"/>
        <v>9.4690831775917747E-4</v>
      </c>
      <c r="AP45" s="41">
        <f t="shared" si="10"/>
        <v>8.6080612513290133E-3</v>
      </c>
      <c r="AQ45" s="41">
        <f t="shared" si="11"/>
        <v>6.2427292755182816E-3</v>
      </c>
      <c r="AR45" s="41">
        <f t="shared" si="12"/>
        <v>7.8275912899040938E-3</v>
      </c>
      <c r="AS45" s="41">
        <f t="shared" si="13"/>
        <v>7.0281523225571053E-3</v>
      </c>
      <c r="AT45" s="41">
        <f t="shared" si="14"/>
        <v>3.8195089717326214E-2</v>
      </c>
    </row>
    <row r="46" spans="1:46" x14ac:dyDescent="0.3">
      <c r="A46" s="64" t="s">
        <v>76</v>
      </c>
      <c r="B46" s="39">
        <f>SUM('Valores Correntes'!C45:C48)/SUM('Valores Correntes'!$G45:$G48)</f>
        <v>0.12694343080725631</v>
      </c>
      <c r="C46" s="39">
        <f>SUM('Valores Correntes'!D45:D48)/SUM('Valores Correntes'!$G45:$G48)</f>
        <v>0.59925810759362519</v>
      </c>
      <c r="D46" s="39">
        <f>SUM('Valores Correntes'!E45:E48)/SUM('Valores Correntes'!$G45:$G48)</f>
        <v>0.11672994343942182</v>
      </c>
      <c r="E46" s="39">
        <f>SUM('Valores Correntes'!F45:F48)/SUM('Valores Correntes'!$G45:$G48)</f>
        <v>0.15706851815969661</v>
      </c>
      <c r="G46" s="64" t="s">
        <v>76</v>
      </c>
      <c r="H46" s="40">
        <f>SUM('Valores Encadeados a Preços 95'!C45:C48)/SUM('Valores Encadeados a Preços 95'!C41:C44)-1</f>
        <v>6.5245609248189007E-2</v>
      </c>
      <c r="I46" s="40">
        <f>SUM('Valores Encadeados a Preços 95'!D45:D48)/SUM('Valores Encadeados a Preços 95'!D41:D44)-1</f>
        <v>1.2335997087022488E-2</v>
      </c>
      <c r="J46" s="40">
        <f>SUM('Valores Encadeados a Preços 95'!E45:E48)/SUM('Valores Encadeados a Preços 95'!E41:E44)-1</f>
        <v>4.1373951794568153E-2</v>
      </c>
      <c r="K46" s="40">
        <f>SUM('Valores Encadeados a Preços 95'!F45:F48)/SUM('Valores Encadeados a Preços 95'!F41:F44)-1</f>
        <v>2.6322047179367924E-3</v>
      </c>
      <c r="L46" s="40">
        <f>SUM('Valores Encadeados a Preços 95'!G45:G48)/SUM('Valores Encadeados a Preços 95'!G41:G44)-1</f>
        <v>2.0064547726590165E-2</v>
      </c>
      <c r="M46" s="64" t="s">
        <v>76</v>
      </c>
      <c r="N46" s="41">
        <f t="shared" si="2"/>
        <v>7.2152703039747371E-3</v>
      </c>
      <c r="O46" s="41">
        <f t="shared" si="3"/>
        <v>7.5213901910501516E-3</v>
      </c>
      <c r="P46" s="41">
        <f t="shared" si="4"/>
        <v>4.9036193735612884E-3</v>
      </c>
      <c r="Q46" s="41">
        <f t="shared" si="5"/>
        <v>4.2426785800365888E-4</v>
      </c>
      <c r="R46" s="41">
        <f t="shared" si="6"/>
        <v>2.0064547726590165E-2</v>
      </c>
      <c r="T46" s="64" t="s">
        <v>76</v>
      </c>
      <c r="U46" s="68">
        <f>SUM('Valores Correntes'!H45:H48)/SUM('Valores Correntes'!$O45:$O48)</f>
        <v>0.16606538142562194</v>
      </c>
      <c r="V46" s="68">
        <f>SUM('Valores Correntes'!I45:I48)/SUM('Valores Correntes'!$O45:$O48)</f>
        <v>5.1303035789646151E-2</v>
      </c>
      <c r="W46" s="68">
        <f>SUM('Valores Correntes'!J45:J48)/SUM('Valores Correntes'!$O45:$O48)</f>
        <v>6.4633000189701403E-2</v>
      </c>
      <c r="X46" s="68">
        <f>SUM('Valores Correntes'!K45:K48)/SUM('Valores Correntes'!$O45:$O48)</f>
        <v>0.10711580643932958</v>
      </c>
      <c r="Y46" s="68">
        <f>SUM('Valores Correntes'!L45:L48)/SUM('Valores Correntes'!$O45:$O48)</f>
        <v>0.13290831794684499</v>
      </c>
      <c r="Z46" s="68">
        <f>SUM('Valores Correntes'!M45:M48)/SUM('Valores Correntes'!$O45:$O48)</f>
        <v>0.23564406038755831</v>
      </c>
      <c r="AA46" s="68">
        <f>SUM('Valores Correntes'!N45:N48)/SUM('Valores Correntes'!$O45:$O48)</f>
        <v>0.24233039782129764</v>
      </c>
      <c r="AC46" s="64" t="s">
        <v>76</v>
      </c>
      <c r="AD46" s="67">
        <f>SUM('Valores Encadeados a Preços 95'!H45:H48)/SUM('Valores Encadeados a Preços 95'!H41:H44)-1</f>
        <v>4.977823084918076E-2</v>
      </c>
      <c r="AE46" s="67">
        <f>SUM('Valores Encadeados a Preços 95'!I45:I48)/SUM('Valores Encadeados a Preços 95'!I41:I44)-1</f>
        <v>2.4829708569528597E-2</v>
      </c>
      <c r="AF46" s="67">
        <f>SUM('Valores Encadeados a Preços 95'!J45:J48)/SUM('Valores Encadeados a Preços 95'!J41:J44)-1</f>
        <v>7.640848707059833E-3</v>
      </c>
      <c r="AG46" s="67">
        <f>SUM('Valores Encadeados a Preços 95'!K45:K48)/SUM('Valores Encadeados a Preços 95'!K41:K44)-1</f>
        <v>8.1691747547761207E-2</v>
      </c>
      <c r="AH46" s="67">
        <f>SUM('Valores Encadeados a Preços 95'!L45:L48)/SUM('Valores Encadeados a Preços 95'!L41:L44)-1</f>
        <v>4.6898338765529513E-2</v>
      </c>
      <c r="AI46" s="67">
        <f>SUM('Valores Encadeados a Preços 95'!M45:M48)/SUM('Valores Encadeados a Preços 95'!M41:M44)-1</f>
        <v>3.7781613312390716E-2</v>
      </c>
      <c r="AJ46" s="67">
        <f>SUM('Valores Encadeados a Preços 95'!N45:N48)/SUM('Valores Encadeados a Preços 95'!N41:N44)-1</f>
        <v>3.9060876344291229E-2</v>
      </c>
      <c r="AK46" s="67">
        <f>SUM('Valores Encadeados a Preços 95'!O45:O48)/SUM('Valores Encadeados a Preços 95'!O41:O44)-1</f>
        <v>4.3312451063575619E-2</v>
      </c>
      <c r="AL46" s="64" t="s">
        <v>76</v>
      </c>
      <c r="AM46" s="41">
        <f t="shared" si="7"/>
        <v>8.1075703515475495E-3</v>
      </c>
      <c r="AN46" s="41">
        <f t="shared" si="8"/>
        <v>1.3112020277704721E-3</v>
      </c>
      <c r="AO46" s="41">
        <f t="shared" si="9"/>
        <v>5.2751721457032464E-4</v>
      </c>
      <c r="AP46" s="41">
        <f t="shared" si="10"/>
        <v>8.8270717379777732E-3</v>
      </c>
      <c r="AQ46" s="41">
        <f t="shared" si="11"/>
        <v>6.6202415742597177E-3</v>
      </c>
      <c r="AR46" s="41">
        <f t="shared" si="12"/>
        <v>8.4477066157471713E-3</v>
      </c>
      <c r="AS46" s="41">
        <f t="shared" si="13"/>
        <v>9.4711415417034085E-3</v>
      </c>
      <c r="AT46" s="41">
        <f t="shared" si="14"/>
        <v>4.3312451063575619E-2</v>
      </c>
    </row>
    <row r="47" spans="1:46" x14ac:dyDescent="0.3">
      <c r="A47" s="3" t="s">
        <v>75</v>
      </c>
      <c r="B47" s="39">
        <f>SUM('Valores Correntes'!C46:C49)/SUM('Valores Correntes'!$G46:$G49)</f>
        <v>0.12067967356099876</v>
      </c>
      <c r="C47" s="39">
        <f>SUM('Valores Correntes'!D46:D49)/SUM('Valores Correntes'!$G46:$G49)</f>
        <v>0.60445365984140398</v>
      </c>
      <c r="D47" s="39">
        <f>SUM('Valores Correntes'!E46:E49)/SUM('Valores Correntes'!$G46:$G49)</f>
        <v>0.11599336751608472</v>
      </c>
      <c r="E47" s="39">
        <f>SUM('Valores Correntes'!F46:F49)/SUM('Valores Correntes'!$G46:$G49)</f>
        <v>0.15887329908151271</v>
      </c>
      <c r="G47" s="3" t="s">
        <v>75</v>
      </c>
      <c r="H47" s="40">
        <f>SUM('Valores Encadeados a Preços 95'!C46:C49)/SUM('Valores Encadeados a Preços 95'!C42:C45)-1</f>
        <v>4.5311686584600608E-2</v>
      </c>
      <c r="I47" s="40">
        <f>SUM('Valores Encadeados a Preços 95'!D46:D49)/SUM('Valores Encadeados a Preços 95'!D42:D45)-1</f>
        <v>1.3738749038893605E-2</v>
      </c>
      <c r="J47" s="40">
        <f>SUM('Valores Encadeados a Preços 95'!E46:E49)/SUM('Valores Encadeados a Preços 95'!E42:E45)-1</f>
        <v>4.9986139668846796E-2</v>
      </c>
      <c r="K47" s="40">
        <f>SUM('Valores Encadeados a Preços 95'!F46:F49)/SUM('Valores Encadeados a Preços 95'!F42:F45)-1</f>
        <v>1.5499889206733508E-2</v>
      </c>
      <c r="L47" s="40">
        <f>SUM('Valores Encadeados a Preços 95'!G46:G49)/SUM('Valores Encadeados a Preços 95'!G42:G45)-1</f>
        <v>2.2101357361566709E-2</v>
      </c>
      <c r="M47" s="3" t="s">
        <v>75</v>
      </c>
      <c r="N47" s="41">
        <f t="shared" si="2"/>
        <v>5.4462173591006604E-3</v>
      </c>
      <c r="O47" s="41">
        <f t="shared" si="3"/>
        <v>8.2540697449240315E-3</v>
      </c>
      <c r="P47" s="41">
        <f t="shared" si="4"/>
        <v>5.8921692606224161E-3</v>
      </c>
      <c r="Q47" s="41">
        <f t="shared" si="5"/>
        <v>2.4976803737667636E-3</v>
      </c>
      <c r="R47" s="41">
        <f t="shared" si="6"/>
        <v>2.2101357361566709E-2</v>
      </c>
      <c r="T47" s="3" t="s">
        <v>75</v>
      </c>
      <c r="U47" s="68">
        <f>SUM('Valores Correntes'!H46:H49)/SUM('Valores Correntes'!$O46:$O49)</f>
        <v>0.1659975635417956</v>
      </c>
      <c r="V47" s="68">
        <f>SUM('Valores Correntes'!I46:I49)/SUM('Valores Correntes'!$O46:$O49)</f>
        <v>5.0810222853190604E-2</v>
      </c>
      <c r="W47" s="68">
        <f>SUM('Valores Correntes'!J46:J49)/SUM('Valores Correntes'!$O46:$O49)</f>
        <v>6.422671586950543E-2</v>
      </c>
      <c r="X47" s="68">
        <f>SUM('Valores Correntes'!K46:K49)/SUM('Valores Correntes'!$O46:$O49)</f>
        <v>0.10994317737742376</v>
      </c>
      <c r="Y47" s="68">
        <f>SUM('Valores Correntes'!L46:L49)/SUM('Valores Correntes'!$O46:$O49)</f>
        <v>0.13135082645329382</v>
      </c>
      <c r="Z47" s="68">
        <f>SUM('Valores Correntes'!M46:M49)/SUM('Valores Correntes'!$O46:$O49)</f>
        <v>0.23482432268909142</v>
      </c>
      <c r="AA47" s="68">
        <f>SUM('Valores Correntes'!N46:N49)/SUM('Valores Correntes'!$O46:$O49)</f>
        <v>0.24284717121569926</v>
      </c>
      <c r="AC47" s="3" t="s">
        <v>75</v>
      </c>
      <c r="AD47" s="67">
        <f>SUM('Valores Encadeados a Preços 95'!H46:H49)/SUM('Valores Encadeados a Preços 95'!H42:H45)-1</f>
        <v>5.2633887969056214E-2</v>
      </c>
      <c r="AE47" s="67">
        <f>SUM('Valores Encadeados a Preços 95'!I46:I49)/SUM('Valores Encadeados a Preços 95'!I42:I45)-1</f>
        <v>2.2968975466866715E-2</v>
      </c>
      <c r="AF47" s="67">
        <f>SUM('Valores Encadeados a Preços 95'!J46:J49)/SUM('Valores Encadeados a Preços 95'!J42:J45)-1</f>
        <v>1.872836244537579E-2</v>
      </c>
      <c r="AG47" s="67">
        <f>SUM('Valores Encadeados a Preços 95'!K46:K49)/SUM('Valores Encadeados a Preços 95'!K42:K45)-1</f>
        <v>8.5179155345242785E-2</v>
      </c>
      <c r="AH47" s="67">
        <f>SUM('Valores Encadeados a Preços 95'!L46:L49)/SUM('Valores Encadeados a Preços 95'!L42:L45)-1</f>
        <v>5.6431669641236804E-2</v>
      </c>
      <c r="AI47" s="67">
        <f>SUM('Valores Encadeados a Preços 95'!M46:M49)/SUM('Valores Encadeados a Preços 95'!M42:M45)-1</f>
        <v>3.8947655170170403E-2</v>
      </c>
      <c r="AJ47" s="67">
        <f>SUM('Valores Encadeados a Preços 95'!N46:N49)/SUM('Valores Encadeados a Preços 95'!N42:N45)-1</f>
        <v>3.7643402711464491E-2</v>
      </c>
      <c r="AK47" s="67">
        <f>SUM('Valores Encadeados a Preços 95'!O46:O49)/SUM('Valores Encadeados a Preços 95'!O42:O45)-1</f>
        <v>4.5996192188648255E-2</v>
      </c>
      <c r="AL47" s="3" t="s">
        <v>75</v>
      </c>
      <c r="AM47" s="41">
        <f t="shared" si="7"/>
        <v>8.641318583119291E-3</v>
      </c>
      <c r="AN47" s="41">
        <f t="shared" si="8"/>
        <v>1.2203455524102838E-3</v>
      </c>
      <c r="AO47" s="41">
        <f t="shared" si="9"/>
        <v>1.2590929239592397E-3</v>
      </c>
      <c r="AP47" s="41">
        <f t="shared" si="10"/>
        <v>9.3614532618796313E-3</v>
      </c>
      <c r="AQ47" s="41">
        <f t="shared" si="11"/>
        <v>7.8337292367015622E-3</v>
      </c>
      <c r="AR47" s="41">
        <f t="shared" si="12"/>
        <v>8.7518888310961773E-3</v>
      </c>
      <c r="AS47" s="41">
        <f t="shared" si="13"/>
        <v>9.1109347861734694E-3</v>
      </c>
      <c r="AT47" s="41">
        <f t="shared" si="14"/>
        <v>4.5996192188648255E-2</v>
      </c>
    </row>
    <row r="48" spans="1:46" x14ac:dyDescent="0.3">
      <c r="A48" s="3" t="s">
        <v>74</v>
      </c>
      <c r="B48" s="39">
        <f>SUM('Valores Correntes'!C47:C50)/SUM('Valores Correntes'!$G47:$G50)</f>
        <v>0.11557414125458004</v>
      </c>
      <c r="C48" s="39">
        <f>SUM('Valores Correntes'!D47:D50)/SUM('Valores Correntes'!$G47:$G50)</f>
        <v>0.6065554844890334</v>
      </c>
      <c r="D48" s="39">
        <f>SUM('Valores Correntes'!E47:E50)/SUM('Valores Correntes'!$G47:$G50)</f>
        <v>0.11546037651793889</v>
      </c>
      <c r="E48" s="39">
        <f>SUM('Valores Correntes'!F47:F50)/SUM('Valores Correntes'!$G47:$G50)</f>
        <v>0.16240999773844775</v>
      </c>
      <c r="G48" s="3" t="s">
        <v>74</v>
      </c>
      <c r="H48" s="40">
        <f>SUM('Valores Encadeados a Preços 95'!C47:C50)/SUM('Valores Encadeados a Preços 95'!C43:C46)-1</f>
        <v>5.6922618163472993E-2</v>
      </c>
      <c r="I48" s="40">
        <f>SUM('Valores Encadeados a Preços 95'!D47:D50)/SUM('Valores Encadeados a Preços 95'!D43:D46)-1</f>
        <v>4.2310717909839202E-2</v>
      </c>
      <c r="J48" s="40">
        <f>SUM('Valores Encadeados a Preços 95'!E47:E50)/SUM('Valores Encadeados a Preços 95'!E43:E46)-1</f>
        <v>6.3974613484788057E-2</v>
      </c>
      <c r="K48" s="40">
        <f>SUM('Valores Encadeados a Preços 95'!F47:F50)/SUM('Valores Encadeados a Preços 95'!F43:F46)-1</f>
        <v>5.4143528085420556E-2</v>
      </c>
      <c r="L48" s="40">
        <f>SUM('Valores Encadeados a Preços 95'!G47:G50)/SUM('Valores Encadeados a Preços 95'!G43:G46)-1</f>
        <v>4.8534762594307779E-2</v>
      </c>
      <c r="M48" s="3" t="s">
        <v>74</v>
      </c>
      <c r="N48" s="41">
        <f t="shared" si="2"/>
        <v>7.0574330968155826E-3</v>
      </c>
      <c r="O48" s="41">
        <f t="shared" si="3"/>
        <v>2.5311844751551103E-2</v>
      </c>
      <c r="P48" s="41">
        <f t="shared" si="4"/>
        <v>7.5238502571326159E-3</v>
      </c>
      <c r="Q48" s="41">
        <f t="shared" si="5"/>
        <v>8.672335272767116E-3</v>
      </c>
      <c r="R48" s="41">
        <f t="shared" si="6"/>
        <v>4.8534762594307779E-2</v>
      </c>
      <c r="T48" s="3" t="s">
        <v>74</v>
      </c>
      <c r="U48" s="68">
        <f>SUM('Valores Correntes'!H47:H50)/SUM('Valores Correntes'!$O47:$O50)</f>
        <v>0.16727780850851967</v>
      </c>
      <c r="V48" s="68">
        <f>SUM('Valores Correntes'!I47:I50)/SUM('Valores Correntes'!$O47:$O50)</f>
        <v>5.0975766978323241E-2</v>
      </c>
      <c r="W48" s="68">
        <f>SUM('Valores Correntes'!J47:J50)/SUM('Valores Correntes'!$O47:$O50)</f>
        <v>6.3798732044636847E-2</v>
      </c>
      <c r="X48" s="68">
        <f>SUM('Valores Correntes'!K47:K50)/SUM('Valores Correntes'!$O47:$O50)</f>
        <v>0.11175646704754458</v>
      </c>
      <c r="Y48" s="68">
        <f>SUM('Valores Correntes'!L47:L50)/SUM('Valores Correntes'!$O47:$O50)</f>
        <v>0.13051081547550117</v>
      </c>
      <c r="Z48" s="68">
        <f>SUM('Valores Correntes'!M47:M50)/SUM('Valores Correntes'!$O47:$O50)</f>
        <v>0.23272855878677409</v>
      </c>
      <c r="AA48" s="68">
        <f>SUM('Valores Correntes'!N47:N50)/SUM('Valores Correntes'!$O47:$O50)</f>
        <v>0.24295185115870044</v>
      </c>
      <c r="AC48" s="3" t="s">
        <v>74</v>
      </c>
      <c r="AD48" s="67">
        <f>SUM('Valores Encadeados a Preços 95'!H47:H50)/SUM('Valores Encadeados a Preços 95'!H43:H46)-1</f>
        <v>7.1287758269911183E-2</v>
      </c>
      <c r="AE48" s="67">
        <f>SUM('Valores Encadeados a Preços 95'!I47:I50)/SUM('Valores Encadeados a Preços 95'!I43:I46)-1</f>
        <v>3.3228792776623495E-2</v>
      </c>
      <c r="AF48" s="67">
        <f>SUM('Valores Encadeados a Preços 95'!J47:J50)/SUM('Valores Encadeados a Preços 95'!J43:J46)-1</f>
        <v>3.9231457010844961E-2</v>
      </c>
      <c r="AG48" s="67">
        <f>SUM('Valores Encadeados a Preços 95'!K47:K50)/SUM('Valores Encadeados a Preços 95'!K43:K46)-1</f>
        <v>8.4514239027789095E-2</v>
      </c>
      <c r="AH48" s="67">
        <f>SUM('Valores Encadeados a Preços 95'!L47:L50)/SUM('Valores Encadeados a Preços 95'!L43:L46)-1</f>
        <v>6.2457734683571742E-2</v>
      </c>
      <c r="AI48" s="67">
        <f>SUM('Valores Encadeados a Preços 95'!M47:M50)/SUM('Valores Encadeados a Preços 95'!M43:M46)-1</f>
        <v>4.0480736991039379E-2</v>
      </c>
      <c r="AJ48" s="67">
        <f>SUM('Valores Encadeados a Preços 95'!N47:N50)/SUM('Valores Encadeados a Preços 95'!N43:N46)-1</f>
        <v>3.4599351661246613E-2</v>
      </c>
      <c r="AK48" s="67">
        <f>SUM('Valores Encadeados a Preços 95'!O47:O50)/SUM('Valores Encadeados a Preços 95'!O43:O46)-1</f>
        <v>5.1228601090784087E-2</v>
      </c>
      <c r="AL48" s="3" t="s">
        <v>74</v>
      </c>
      <c r="AM48" s="41">
        <f t="shared" si="7"/>
        <v>1.1696287913813833E-2</v>
      </c>
      <c r="AN48" s="41">
        <f t="shared" si="8"/>
        <v>1.7538170776256448E-3</v>
      </c>
      <c r="AO48" s="41">
        <f t="shared" si="9"/>
        <v>2.5914524523424388E-3</v>
      </c>
      <c r="AP48" s="41">
        <f t="shared" si="10"/>
        <v>9.4070413194633929E-3</v>
      </c>
      <c r="AQ48" s="41">
        <f t="shared" si="11"/>
        <v>8.5480140256193222E-3</v>
      </c>
      <c r="AR48" s="41">
        <f t="shared" si="12"/>
        <v>9.1956502958403952E-3</v>
      </c>
      <c r="AS48" s="41">
        <f t="shared" si="13"/>
        <v>8.3648747334605696E-3</v>
      </c>
      <c r="AT48" s="41">
        <f t="shared" si="14"/>
        <v>5.1228601090784087E-2</v>
      </c>
    </row>
    <row r="49" spans="1:46" x14ac:dyDescent="0.3">
      <c r="A49" s="3" t="s">
        <v>73</v>
      </c>
      <c r="B49" s="39">
        <f>SUM('Valores Correntes'!C48:C51)/SUM('Valores Correntes'!$G48:$G51)</f>
        <v>0.10760201611555711</v>
      </c>
      <c r="C49" s="39">
        <f>SUM('Valores Correntes'!D48:D51)/SUM('Valores Correntes'!$G48:$G51)</f>
        <v>0.6139000771954789</v>
      </c>
      <c r="D49" s="39">
        <f>SUM('Valores Correntes'!E48:E51)/SUM('Valores Correntes'!$G48:$G51)</f>
        <v>0.11304096882048502</v>
      </c>
      <c r="E49" s="39">
        <f>SUM('Valores Correntes'!F48:F51)/SUM('Valores Correntes'!$G48:$G51)</f>
        <v>0.16545693786847909</v>
      </c>
      <c r="G49" s="3" t="s">
        <v>73</v>
      </c>
      <c r="H49" s="40">
        <f>SUM('Valores Encadeados a Preços 95'!C48:C51)/SUM('Valores Encadeados a Preços 95'!C44:C47)-1</f>
        <v>4.7735153192960178E-2</v>
      </c>
      <c r="I49" s="40">
        <f>SUM('Valores Encadeados a Preços 95'!D48:D51)/SUM('Valores Encadeados a Preços 95'!D44:D47)-1</f>
        <v>5.7787685549317347E-2</v>
      </c>
      <c r="J49" s="40">
        <f>SUM('Valores Encadeados a Preços 95'!E48:E51)/SUM('Valores Encadeados a Preços 95'!E44:E47)-1</f>
        <v>6.1193541590935263E-2</v>
      </c>
      <c r="K49" s="40">
        <f>SUM('Valores Encadeados a Preços 95'!F48:F51)/SUM('Valores Encadeados a Preços 95'!F44:F47)-1</f>
        <v>7.7028896970120275E-2</v>
      </c>
      <c r="L49" s="40">
        <f>SUM('Valores Encadeados a Preços 95'!G48:G51)/SUM('Valores Encadeados a Preços 95'!G44:G47)-1</f>
        <v>5.9981996999103337E-2</v>
      </c>
      <c r="M49" s="3" t="s">
        <v>73</v>
      </c>
      <c r="N49" s="41">
        <f t="shared" si="2"/>
        <v>6.1363189277526507E-3</v>
      </c>
      <c r="O49" s="41">
        <f t="shared" si="3"/>
        <v>3.4450076951319179E-2</v>
      </c>
      <c r="P49" s="41">
        <f t="shared" si="4"/>
        <v>7.1496727139662465E-3</v>
      </c>
      <c r="Q49" s="41">
        <f t="shared" si="5"/>
        <v>1.2206351992094152E-2</v>
      </c>
      <c r="R49" s="41">
        <f t="shared" si="6"/>
        <v>5.9981996999103337E-2</v>
      </c>
      <c r="T49" s="3" t="s">
        <v>73</v>
      </c>
      <c r="U49" s="68">
        <f>SUM('Valores Correntes'!H48:H51)/SUM('Valores Correntes'!$O48:$O51)</f>
        <v>0.17013766271058198</v>
      </c>
      <c r="V49" s="68">
        <f>SUM('Valores Correntes'!I48:I51)/SUM('Valores Correntes'!$O48:$O51)</f>
        <v>5.234943579404866E-2</v>
      </c>
      <c r="W49" s="68">
        <f>SUM('Valores Correntes'!J48:J51)/SUM('Valores Correntes'!$O48:$O51)</f>
        <v>6.3689678686742038E-2</v>
      </c>
      <c r="X49" s="68">
        <f>SUM('Valores Correntes'!K48:K51)/SUM('Valores Correntes'!$O48:$O51)</f>
        <v>0.11111612986416669</v>
      </c>
      <c r="Y49" s="68">
        <f>SUM('Valores Correntes'!L48:L51)/SUM('Valores Correntes'!$O48:$O51)</f>
        <v>0.13014905005326186</v>
      </c>
      <c r="Z49" s="68">
        <f>SUM('Valores Correntes'!M48:M51)/SUM('Valores Correntes'!$O48:$O51)</f>
        <v>0.2304017503885844</v>
      </c>
      <c r="AA49" s="68">
        <f>SUM('Valores Correntes'!N48:N51)/SUM('Valores Correntes'!$O48:$O51)</f>
        <v>0.24215629250261425</v>
      </c>
      <c r="AC49" s="3" t="s">
        <v>73</v>
      </c>
      <c r="AD49" s="67">
        <f>SUM('Valores Encadeados a Preços 95'!H48:H51)/SUM('Valores Encadeados a Preços 95'!H44:H47)-1</f>
        <v>8.1331057284552255E-2</v>
      </c>
      <c r="AE49" s="67">
        <f>SUM('Valores Encadeados a Preços 95'!I48:I51)/SUM('Valores Encadeados a Preços 95'!I44:I47)-1</f>
        <v>3.9266859454942793E-2</v>
      </c>
      <c r="AF49" s="67">
        <f>SUM('Valores Encadeados a Preços 95'!J48:J51)/SUM('Valores Encadeados a Preços 95'!J44:J47)-1</f>
        <v>4.2069055941076572E-2</v>
      </c>
      <c r="AG49" s="67">
        <f>SUM('Valores Encadeados a Preços 95'!K48:K51)/SUM('Valores Encadeados a Preços 95'!K44:K47)-1</f>
        <v>0.10200162352970987</v>
      </c>
      <c r="AH49" s="67">
        <f>SUM('Valores Encadeados a Preços 95'!L48:L51)/SUM('Valores Encadeados a Preços 95'!L44:L47)-1</f>
        <v>6.2063989595318558E-2</v>
      </c>
      <c r="AI49" s="67">
        <f>SUM('Valores Encadeados a Preços 95'!M48:M51)/SUM('Valores Encadeados a Preços 95'!M44:M47)-1</f>
        <v>3.9093427030214123E-2</v>
      </c>
      <c r="AJ49" s="67">
        <f>SUM('Valores Encadeados a Preços 95'!N48:N51)/SUM('Valores Encadeados a Preços 95'!N44:N47)-1</f>
        <v>3.0278295139143374E-2</v>
      </c>
      <c r="AK49" s="67">
        <f>SUM('Valores Encadeados a Preços 95'!O48:O51)/SUM('Valores Encadeados a Preços 95'!O44:O47)-1</f>
        <v>5.3746494419242286E-2</v>
      </c>
      <c r="AL49" s="3" t="s">
        <v>73</v>
      </c>
      <c r="AM49" s="41">
        <f t="shared" si="7"/>
        <v>1.3425309813317932E-2</v>
      </c>
      <c r="AN49" s="41">
        <f t="shared" si="8"/>
        <v>2.0507515870735477E-3</v>
      </c>
      <c r="AO49" s="41">
        <f t="shared" si="9"/>
        <v>2.7483451699579068E-3</v>
      </c>
      <c r="AP49" s="41">
        <f t="shared" si="10"/>
        <v>1.1069545837876595E-2</v>
      </c>
      <c r="AQ49" s="41">
        <f t="shared" si="11"/>
        <v>8.3718930284691385E-3</v>
      </c>
      <c r="AR49" s="41">
        <f t="shared" si="12"/>
        <v>9.0472284048134163E-3</v>
      </c>
      <c r="AS49" s="41">
        <f t="shared" si="13"/>
        <v>7.3435263507895098E-3</v>
      </c>
      <c r="AT49" s="41">
        <f t="shared" si="14"/>
        <v>5.3746494419242286E-2</v>
      </c>
    </row>
    <row r="50" spans="1:46" x14ac:dyDescent="0.3">
      <c r="A50" s="65" t="s">
        <v>72</v>
      </c>
      <c r="B50" s="39">
        <f>SUM('Valores Correntes'!C49:C52)/SUM('Valores Correntes'!$G49:$G52)</f>
        <v>0.10902953800216625</v>
      </c>
      <c r="C50" s="39">
        <f>SUM('Valores Correntes'!D49:D52)/SUM('Valores Correntes'!$G49:$G52)</f>
        <v>0.61206624744038807</v>
      </c>
      <c r="D50" s="39">
        <f>SUM('Valores Correntes'!E49:E52)/SUM('Valores Correntes'!$G49:$G52)</f>
        <v>0.11060648416730019</v>
      </c>
      <c r="E50" s="39">
        <f>SUM('Valores Correntes'!F49:F52)/SUM('Valores Correntes'!$G49:$G52)</f>
        <v>0.16829773039014553</v>
      </c>
      <c r="G50" s="65" t="s">
        <v>72</v>
      </c>
      <c r="H50" s="40">
        <f>SUM('Valores Encadeados a Preços 95'!C49:C52)/SUM('Valores Encadeados a Preços 95'!C45:C48)-1</f>
        <v>2.8904181732432033E-2</v>
      </c>
      <c r="I50" s="40">
        <f>SUM('Valores Encadeados a Preços 95'!D49:D52)/SUM('Valores Encadeados a Preços 95'!D45:D48)-1</f>
        <v>6.1413094583549155E-2</v>
      </c>
      <c r="J50" s="40">
        <f>SUM('Valores Encadeados a Preços 95'!E49:E52)/SUM('Valores Encadeados a Preços 95'!E45:E48)-1</f>
        <v>6.1248791652482648E-2</v>
      </c>
      <c r="K50" s="40">
        <f>SUM('Valores Encadeados a Preços 95'!F49:F52)/SUM('Valores Encadeados a Preços 95'!F45:F48)-1</f>
        <v>9.1969944817990923E-2</v>
      </c>
      <c r="L50" s="40">
        <f>SUM('Valores Encadeados a Preços 95'!G49:G52)/SUM('Valores Encadeados a Preços 95'!G45:G48)-1</f>
        <v>6.2066641768515396E-2</v>
      </c>
      <c r="M50" s="65" t="s">
        <v>72</v>
      </c>
      <c r="N50" s="41">
        <f t="shared" si="2"/>
        <v>3.6691959937913475E-3</v>
      </c>
      <c r="O50" s="41">
        <f t="shared" si="3"/>
        <v>3.6802294841605979E-2</v>
      </c>
      <c r="P50" s="41">
        <f t="shared" si="4"/>
        <v>7.1495679853272312E-3</v>
      </c>
      <c r="Q50" s="41">
        <f t="shared" si="5"/>
        <v>1.4445582947790902E-2</v>
      </c>
      <c r="R50" s="41">
        <f t="shared" si="6"/>
        <v>6.2066641768515396E-2</v>
      </c>
      <c r="T50" s="65" t="s">
        <v>72</v>
      </c>
      <c r="U50" s="68">
        <f>SUM('Valores Correntes'!H49:H52)/SUM('Valores Correntes'!$O49:$O52)</f>
        <v>0.1724495966990994</v>
      </c>
      <c r="V50" s="68">
        <f>SUM('Valores Correntes'!I49:I52)/SUM('Valores Correntes'!$O49:$O52)</f>
        <v>5.4697452064798452E-2</v>
      </c>
      <c r="W50" s="68">
        <f>SUM('Valores Correntes'!J49:J52)/SUM('Valores Correntes'!$O49:$O52)</f>
        <v>6.5186219669397055E-2</v>
      </c>
      <c r="X50" s="68">
        <f>SUM('Valores Correntes'!K49:K52)/SUM('Valores Correntes'!$O49:$O52)</f>
        <v>0.10837110758029284</v>
      </c>
      <c r="Y50" s="68">
        <f>SUM('Valores Correntes'!L49:L52)/SUM('Valores Correntes'!$O49:$O52)</f>
        <v>0.13003699965877158</v>
      </c>
      <c r="Z50" s="68">
        <f>SUM('Valores Correntes'!M49:M52)/SUM('Valores Correntes'!$O49:$O52)</f>
        <v>0.22910777589357254</v>
      </c>
      <c r="AA50" s="68">
        <f>SUM('Valores Correntes'!N49:N52)/SUM('Valores Correntes'!$O49:$O52)</f>
        <v>0.2401508484340682</v>
      </c>
      <c r="AC50" s="65" t="s">
        <v>72</v>
      </c>
      <c r="AD50" s="67">
        <f>SUM('Valores Encadeados a Preços 95'!H49:H52)/SUM('Valores Encadeados a Preços 95'!H45:H48)-1</f>
        <v>8.2590749913785677E-2</v>
      </c>
      <c r="AE50" s="67">
        <f>SUM('Valores Encadeados a Preços 95'!I49:I52)/SUM('Valores Encadeados a Preços 95'!I45:I48)-1</f>
        <v>5.0747823572424355E-2</v>
      </c>
      <c r="AF50" s="67">
        <f>SUM('Valores Encadeados a Preços 95'!J49:J52)/SUM('Valores Encadeados a Preços 95'!J45:J48)-1</f>
        <v>6.4211253622652231E-2</v>
      </c>
      <c r="AG50" s="67">
        <f>SUM('Valores Encadeados a Preços 95'!K49:K52)/SUM('Valores Encadeados a Preços 95'!K45:K48)-1</f>
        <v>0.15109197763680449</v>
      </c>
      <c r="AH50" s="67">
        <f>SUM('Valores Encadeados a Preços 95'!L49:L52)/SUM('Valores Encadeados a Preços 95'!L45:L48)-1</f>
        <v>6.0021981636017241E-2</v>
      </c>
      <c r="AI50" s="67">
        <f>SUM('Valores Encadeados a Preços 95'!M49:M52)/SUM('Valores Encadeados a Preços 95'!M45:M48)-1</f>
        <v>3.5664984020742141E-2</v>
      </c>
      <c r="AJ50" s="67">
        <f>SUM('Valores Encadeados a Preços 95'!N49:N52)/SUM('Valores Encadeados a Preços 95'!N45:N48)-1</f>
        <v>2.158195426424836E-2</v>
      </c>
      <c r="AK50" s="67">
        <f>SUM('Valores Encadeados a Preços 95'!O49:O52)/SUM('Valores Encadeados a Preços 95'!O45:O48)-1</f>
        <v>5.8265112624298343E-2</v>
      </c>
      <c r="AL50" s="65" t="s">
        <v>72</v>
      </c>
      <c r="AM50" s="41">
        <f t="shared" si="7"/>
        <v>1.3715464386660971E-2</v>
      </c>
      <c r="AN50" s="41">
        <f t="shared" si="8"/>
        <v>2.6035174089827353E-3</v>
      </c>
      <c r="AO50" s="41">
        <f t="shared" si="9"/>
        <v>4.1501659675738465E-3</v>
      </c>
      <c r="AP50" s="41">
        <f t="shared" si="10"/>
        <v>1.6184339031079464E-2</v>
      </c>
      <c r="AQ50" s="41">
        <f t="shared" si="11"/>
        <v>7.9774206190794707E-3</v>
      </c>
      <c r="AR50" s="41">
        <f t="shared" si="12"/>
        <v>8.4042416483050639E-3</v>
      </c>
      <c r="AS50" s="41">
        <f t="shared" si="13"/>
        <v>5.2299635626163561E-3</v>
      </c>
      <c r="AT50" s="41">
        <f t="shared" si="14"/>
        <v>5.8265112624298343E-2</v>
      </c>
    </row>
    <row r="51" spans="1:46" x14ac:dyDescent="0.3">
      <c r="A51" s="4" t="s">
        <v>71</v>
      </c>
      <c r="B51" s="39">
        <f>SUM('Valores Correntes'!C50:C53)/SUM('Valores Correntes'!$G50:$G53)</f>
        <v>0.11121196096703807</v>
      </c>
      <c r="C51" s="39">
        <f>SUM('Valores Correntes'!D50:D53)/SUM('Valores Correntes'!$G50:$G53)</f>
        <v>0.61136912257913956</v>
      </c>
      <c r="D51" s="39">
        <f>SUM('Valores Correntes'!E50:E53)/SUM('Valores Correntes'!$G50:$G53)</f>
        <v>0.10857640749614818</v>
      </c>
      <c r="E51" s="39">
        <f>SUM('Valores Correntes'!F50:F53)/SUM('Valores Correntes'!$G50:$G53)</f>
        <v>0.1688425089576743</v>
      </c>
      <c r="G51" s="4" t="s">
        <v>71</v>
      </c>
      <c r="H51" s="40">
        <f>SUM('Valores Encadeados a Preços 95'!C50:C53)/SUM('Valores Encadeados a Preços 95'!C46:C49)-1</f>
        <v>2.7009172879984167E-2</v>
      </c>
      <c r="I51" s="40">
        <f>SUM('Valores Encadeados a Preços 95'!D50:D53)/SUM('Valores Encadeados a Preços 95'!D46:D49)-1</f>
        <v>7.6115355547947017E-2</v>
      </c>
      <c r="J51" s="40">
        <f>SUM('Valores Encadeados a Preços 95'!E50:E53)/SUM('Valores Encadeados a Preços 95'!E46:E49)-1</f>
        <v>5.3402941232006285E-2</v>
      </c>
      <c r="K51" s="40">
        <f>SUM('Valores Encadeados a Preços 95'!F50:F53)/SUM('Valores Encadeados a Preços 95'!F46:F49)-1</f>
        <v>8.9432000844475334E-2</v>
      </c>
      <c r="L51" s="40">
        <f>SUM('Valores Encadeados a Preços 95'!G50:G53)/SUM('Valores Encadeados a Preços 95'!G46:G49)-1</f>
        <v>6.9093124900252434E-2</v>
      </c>
      <c r="M51" s="4" t="s">
        <v>71</v>
      </c>
      <c r="N51" s="41">
        <f t="shared" si="2"/>
        <v>3.25945816630907E-3</v>
      </c>
      <c r="O51" s="41">
        <f t="shared" si="3"/>
        <v>4.6008205231086285E-2</v>
      </c>
      <c r="P51" s="41">
        <f t="shared" si="4"/>
        <v>6.1943869887639792E-3</v>
      </c>
      <c r="Q51" s="41">
        <f t="shared" si="5"/>
        <v>1.4208357017622427E-2</v>
      </c>
      <c r="R51" s="41">
        <f t="shared" si="6"/>
        <v>6.9093124900252434E-2</v>
      </c>
      <c r="T51" s="4" t="s">
        <v>71</v>
      </c>
      <c r="U51" s="68">
        <f>SUM('Valores Correntes'!H50:H53)/SUM('Valores Correntes'!$O50:$O53)</f>
        <v>0.17375205571082419</v>
      </c>
      <c r="V51" s="68">
        <f>SUM('Valores Correntes'!I50:I53)/SUM('Valores Correntes'!$O50:$O53)</f>
        <v>5.6828249634065041E-2</v>
      </c>
      <c r="W51" s="68">
        <f>SUM('Valores Correntes'!J50:J53)/SUM('Valores Correntes'!$O50:$O53)</f>
        <v>6.5789914756428924E-2</v>
      </c>
      <c r="X51" s="68">
        <f>SUM('Valores Correntes'!K50:K53)/SUM('Valores Correntes'!$O50:$O53)</f>
        <v>0.10666026597674481</v>
      </c>
      <c r="Y51" s="68">
        <f>SUM('Valores Correntes'!L50:L53)/SUM('Valores Correntes'!$O50:$O53)</f>
        <v>0.12954299658154778</v>
      </c>
      <c r="Z51" s="68">
        <f>SUM('Valores Correntes'!M50:M53)/SUM('Valores Correntes'!$O50:$O53)</f>
        <v>0.22844753313647959</v>
      </c>
      <c r="AA51" s="68">
        <f>SUM('Valores Correntes'!N50:N53)/SUM('Valores Correntes'!$O50:$O53)</f>
        <v>0.23897898420390976</v>
      </c>
      <c r="AC51" s="4" t="s">
        <v>71</v>
      </c>
      <c r="AD51" s="67">
        <f>SUM('Valores Encadeados a Preços 95'!H50:H53)/SUM('Valores Encadeados a Preços 95'!H46:H49)-1</f>
        <v>8.456396215580142E-2</v>
      </c>
      <c r="AE51" s="67">
        <f>SUM('Valores Encadeados a Preços 95'!I50:I53)/SUM('Valores Encadeados a Preços 95'!I46:I49)-1</f>
        <v>6.4490702883913231E-2</v>
      </c>
      <c r="AF51" s="67">
        <f>SUM('Valores Encadeados a Preços 95'!J50:J53)/SUM('Valores Encadeados a Preços 95'!J46:J49)-1</f>
        <v>7.3048641924792435E-2</v>
      </c>
      <c r="AG51" s="67">
        <f>SUM('Valores Encadeados a Preços 95'!K50:K53)/SUM('Valores Encadeados a Preços 95'!K46:K49)-1</f>
        <v>0.16421188206587423</v>
      </c>
      <c r="AH51" s="67">
        <f>SUM('Valores Encadeados a Preços 95'!L50:L53)/SUM('Valores Encadeados a Preços 95'!L46:L49)-1</f>
        <v>4.9023241048682387E-2</v>
      </c>
      <c r="AI51" s="67">
        <f>SUM('Valores Encadeados a Preços 95'!M50:M53)/SUM('Valores Encadeados a Preços 95'!M46:M49)-1</f>
        <v>3.303361669588889E-2</v>
      </c>
      <c r="AJ51" s="67">
        <f>SUM('Valores Encadeados a Preços 95'!N50:N53)/SUM('Valores Encadeados a Preços 95'!N46:N49)-1</f>
        <v>1.3130442687169008E-2</v>
      </c>
      <c r="AK51" s="67">
        <f>SUM('Valores Encadeados a Preços 95'!O50:O53)/SUM('Valores Encadeados a Preços 95'!O46:O49)-1</f>
        <v>5.7267209296006483E-2</v>
      </c>
      <c r="AL51" s="4" t="s">
        <v>71</v>
      </c>
      <c r="AM51" s="41">
        <f t="shared" si="7"/>
        <v>1.4037411681303645E-2</v>
      </c>
      <c r="AN51" s="41">
        <f t="shared" si="8"/>
        <v>3.2767869854905332E-3</v>
      </c>
      <c r="AO51" s="41">
        <f t="shared" si="9"/>
        <v>4.6916743695568858E-3</v>
      </c>
      <c r="AP51" s="41">
        <f t="shared" si="10"/>
        <v>1.8053976077449001E-2</v>
      </c>
      <c r="AQ51" s="41">
        <f t="shared" si="11"/>
        <v>6.4392432271634702E-3</v>
      </c>
      <c r="AR51" s="41">
        <f t="shared" si="12"/>
        <v>7.7570966665831704E-3</v>
      </c>
      <c r="AS51" s="41">
        <f t="shared" si="13"/>
        <v>3.1886908633888583E-3</v>
      </c>
      <c r="AT51" s="41">
        <f t="shared" si="14"/>
        <v>5.7267209296006483E-2</v>
      </c>
    </row>
    <row r="52" spans="1:46" x14ac:dyDescent="0.3">
      <c r="A52" s="4" t="s">
        <v>70</v>
      </c>
      <c r="B52" s="39">
        <f>SUM('Valores Correntes'!C51:C54)/SUM('Valores Correntes'!$G51:$G54)</f>
        <v>0.11646126510208077</v>
      </c>
      <c r="C52" s="39">
        <f>SUM('Valores Correntes'!D51:D54)/SUM('Valores Correntes'!$G51:$G54)</f>
        <v>0.61265363082906743</v>
      </c>
      <c r="D52" s="39">
        <f>SUM('Valores Correntes'!E51:E54)/SUM('Valores Correntes'!$G51:$G54)</f>
        <v>0.10455838304349938</v>
      </c>
      <c r="E52" s="39">
        <f>SUM('Valores Correntes'!F51:F54)/SUM('Valores Correntes'!$G51:$G54)</f>
        <v>0.16632672102535262</v>
      </c>
      <c r="G52" s="4" t="s">
        <v>70</v>
      </c>
      <c r="H52" s="40">
        <f>SUM('Valores Encadeados a Preços 95'!C51:C54)/SUM('Valores Encadeados a Preços 95'!C47:C50)-1</f>
        <v>2.5131902371258397E-2</v>
      </c>
      <c r="I52" s="40">
        <f>SUM('Valores Encadeados a Preços 95'!D51:D54)/SUM('Valores Encadeados a Preços 95'!D47:D50)-1</f>
        <v>7.1012714265097143E-2</v>
      </c>
      <c r="J52" s="40">
        <f>SUM('Valores Encadeados a Preços 95'!E51:E54)/SUM('Valores Encadeados a Preços 95'!E47:E50)-1</f>
        <v>3.5026828615088101E-2</v>
      </c>
      <c r="K52" s="40">
        <f>SUM('Valores Encadeados a Preços 95'!F51:F54)/SUM('Valores Encadeados a Preços 95'!F47:F50)-1</f>
        <v>6.8491787934199966E-2</v>
      </c>
      <c r="L52" s="40">
        <f>SUM('Valores Encadeados a Preços 95'!G51:G54)/SUM('Valores Encadeados a Preços 95'!G47:G50)-1</f>
        <v>6.0460509885176039E-2</v>
      </c>
      <c r="M52" s="4" t="s">
        <v>70</v>
      </c>
      <c r="N52" s="41">
        <f t="shared" si="2"/>
        <v>2.9045980346521331E-3</v>
      </c>
      <c r="O52" s="41">
        <f t="shared" si="3"/>
        <v>4.3073151305947292E-2</v>
      </c>
      <c r="P52" s="41">
        <f t="shared" si="4"/>
        <v>4.0442108201273882E-3</v>
      </c>
      <c r="Q52" s="41">
        <f t="shared" si="5"/>
        <v>1.1123751123495659E-2</v>
      </c>
      <c r="R52" s="41">
        <f t="shared" si="6"/>
        <v>6.0460509885176039E-2</v>
      </c>
      <c r="T52" s="4" t="s">
        <v>70</v>
      </c>
      <c r="U52" s="68">
        <f>SUM('Valores Correntes'!H51:H54)/SUM('Valores Correntes'!$O51:$O54)</f>
        <v>0.17674472339770347</v>
      </c>
      <c r="V52" s="68">
        <f>SUM('Valores Correntes'!I51:I54)/SUM('Valores Correntes'!$O51:$O54)</f>
        <v>5.8567761544423239E-2</v>
      </c>
      <c r="W52" s="68">
        <f>SUM('Valores Correntes'!J51:J54)/SUM('Valores Correntes'!$O51:$O54)</f>
        <v>6.5914538132208531E-2</v>
      </c>
      <c r="X52" s="68">
        <f>SUM('Valores Correntes'!K51:K54)/SUM('Valores Correntes'!$O51:$O54)</f>
        <v>0.1017165319510574</v>
      </c>
      <c r="Y52" s="68">
        <f>SUM('Valores Correntes'!L51:L54)/SUM('Valores Correntes'!$O51:$O54)</f>
        <v>0.12834470221003477</v>
      </c>
      <c r="Z52" s="68">
        <f>SUM('Valores Correntes'!M51:M54)/SUM('Valores Correntes'!$O51:$O54)</f>
        <v>0.22879338529793736</v>
      </c>
      <c r="AA52" s="68">
        <f>SUM('Valores Correntes'!N51:N54)/SUM('Valores Correntes'!$O51:$O54)</f>
        <v>0.23991835746663523</v>
      </c>
      <c r="AC52" s="4" t="s">
        <v>70</v>
      </c>
      <c r="AD52" s="67">
        <f>SUM('Valores Encadeados a Preços 95'!H51:H54)/SUM('Valores Encadeados a Preços 95'!H47:H50)-1</f>
        <v>7.9233263161932799E-2</v>
      </c>
      <c r="AE52" s="67">
        <f>SUM('Valores Encadeados a Preços 95'!I51:I54)/SUM('Valores Encadeados a Preços 95'!I47:I50)-1</f>
        <v>7.9079330563311734E-2</v>
      </c>
      <c r="AF52" s="67">
        <f>SUM('Valores Encadeados a Preços 95'!J51:J54)/SUM('Valores Encadeados a Preços 95'!J47:J50)-1</f>
        <v>8.0602000504238491E-2</v>
      </c>
      <c r="AG52" s="67">
        <f>SUM('Valores Encadeados a Preços 95'!K51:K54)/SUM('Valores Encadeados a Preços 95'!K47:K50)-1</f>
        <v>0.17285915672377072</v>
      </c>
      <c r="AH52" s="67">
        <f>SUM('Valores Encadeados a Preços 95'!L51:L54)/SUM('Valores Encadeados a Preços 95'!L47:L50)-1</f>
        <v>3.5404388103462914E-2</v>
      </c>
      <c r="AI52" s="67">
        <f>SUM('Valores Encadeados a Preços 95'!M51:M54)/SUM('Valores Encadeados a Preços 95'!M47:M50)-1</f>
        <v>3.6969124032276701E-2</v>
      </c>
      <c r="AJ52" s="67">
        <f>SUM('Valores Encadeados a Preços 95'!N51:N54)/SUM('Valores Encadeados a Preços 95'!N47:N50)-1</f>
        <v>8.4626806214083139E-3</v>
      </c>
      <c r="AK52" s="67">
        <f>SUM('Valores Encadeados a Preços 95'!O51:O54)/SUM('Valores Encadeados a Preços 95'!O47:O50)-1</f>
        <v>5.6772783403211902E-2</v>
      </c>
      <c r="AL52" s="4" t="s">
        <v>70</v>
      </c>
      <c r="AM52" s="41">
        <f t="shared" si="7"/>
        <v>1.3253966622706941E-2</v>
      </c>
      <c r="AN52" s="41">
        <f t="shared" si="8"/>
        <v>4.0311295275971739E-3</v>
      </c>
      <c r="AO52" s="41">
        <f t="shared" si="9"/>
        <v>5.1423054324315955E-3</v>
      </c>
      <c r="AP52" s="41">
        <f t="shared" si="10"/>
        <v>1.9318128652266425E-2</v>
      </c>
      <c r="AQ52" s="41">
        <f t="shared" si="11"/>
        <v>4.6206555627940774E-3</v>
      </c>
      <c r="AR52" s="41">
        <f t="shared" si="12"/>
        <v>8.6037709556412503E-3</v>
      </c>
      <c r="AS52" s="41">
        <f t="shared" si="13"/>
        <v>2.056023922736011E-3</v>
      </c>
      <c r="AT52" s="41">
        <f t="shared" si="14"/>
        <v>5.6772783403211902E-2</v>
      </c>
    </row>
    <row r="53" spans="1:46" x14ac:dyDescent="0.3">
      <c r="A53" s="4" t="s">
        <v>69</v>
      </c>
      <c r="B53" s="39">
        <f>SUM('Valores Correntes'!C52:C55)/SUM('Valores Correntes'!$G52:$G55)</f>
        <v>0.12927676850010897</v>
      </c>
      <c r="C53" s="39">
        <f>SUM('Valores Correntes'!D52:D55)/SUM('Valores Correntes'!$G52:$G55)</f>
        <v>0.61145922295131361</v>
      </c>
      <c r="D53" s="39">
        <f>SUM('Valores Correntes'!E52:E55)/SUM('Valores Correntes'!$G52:$G55)</f>
        <v>9.814137058034024E-2</v>
      </c>
      <c r="E53" s="39">
        <f>SUM('Valores Correntes'!F52:F55)/SUM('Valores Correntes'!$G52:$G55)</f>
        <v>0.16112263796823731</v>
      </c>
      <c r="G53" s="4" t="s">
        <v>69</v>
      </c>
      <c r="H53" s="40">
        <f>SUM('Valores Encadeados a Preços 95'!C52:C55)/SUM('Valores Encadeados a Preços 95'!C48:C51)-1</f>
        <v>3.9873183925037026E-2</v>
      </c>
      <c r="I53" s="40">
        <f>SUM('Valores Encadeados a Preços 95'!D52:D55)/SUM('Valores Encadeados a Preços 95'!D48:D51)-1</f>
        <v>6.930353829929925E-2</v>
      </c>
      <c r="J53" s="40">
        <f>SUM('Valores Encadeados a Preços 95'!E52:E55)/SUM('Valores Encadeados a Preços 95'!E48:E51)-1</f>
        <v>3.2151972116657879E-2</v>
      </c>
      <c r="K53" s="40">
        <f>SUM('Valores Encadeados a Preços 95'!F52:F55)/SUM('Valores Encadeados a Preços 95'!F48:F51)-1</f>
        <v>6.0819104080901187E-2</v>
      </c>
      <c r="L53" s="40">
        <f>SUM('Valores Encadeados a Preços 95'!G52:G55)/SUM('Valores Encadeados a Preços 95'!G48:G51)-1</f>
        <v>6.0127205253555527E-2</v>
      </c>
      <c r="M53" s="4" t="s">
        <v>69</v>
      </c>
      <c r="N53" s="41">
        <f t="shared" si="2"/>
        <v>4.2904349792804069E-3</v>
      </c>
      <c r="O53" s="41">
        <f t="shared" si="3"/>
        <v>4.2545447511859638E-2</v>
      </c>
      <c r="P53" s="41">
        <f t="shared" si="4"/>
        <v>3.6344900775562268E-3</v>
      </c>
      <c r="Q53" s="41">
        <f t="shared" si="5"/>
        <v>1.006294272513023E-2</v>
      </c>
      <c r="R53" s="41">
        <f t="shared" si="6"/>
        <v>6.0127205253555527E-2</v>
      </c>
      <c r="T53" s="4" t="s">
        <v>69</v>
      </c>
      <c r="U53" s="68">
        <f>SUM('Valores Correntes'!H52:H55)/SUM('Valores Correntes'!$O52:$O55)</f>
        <v>0.18062505288804301</v>
      </c>
      <c r="V53" s="68">
        <f>SUM('Valores Correntes'!I52:I55)/SUM('Valores Correntes'!$O52:$O55)</f>
        <v>5.9493740766501581E-2</v>
      </c>
      <c r="W53" s="68">
        <f>SUM('Valores Correntes'!J52:J55)/SUM('Valores Correntes'!$O52:$O55)</f>
        <v>6.5078730745630253E-2</v>
      </c>
      <c r="X53" s="68">
        <f>SUM('Valores Correntes'!K52:K55)/SUM('Valores Correntes'!$O52:$O55)</f>
        <v>0.10013180777770068</v>
      </c>
      <c r="Y53" s="68">
        <f>SUM('Valores Correntes'!L52:L55)/SUM('Valores Correntes'!$O52:$O55)</f>
        <v>0.1272756352139422</v>
      </c>
      <c r="Z53" s="68">
        <f>SUM('Valores Correntes'!M52:M55)/SUM('Valores Correntes'!$O52:$O55)</f>
        <v>0.22785807331841995</v>
      </c>
      <c r="AA53" s="68">
        <f>SUM('Valores Correntes'!N52:N55)/SUM('Valores Correntes'!$O52:$O55)</f>
        <v>0.23953695928976221</v>
      </c>
      <c r="AC53" s="4" t="s">
        <v>69</v>
      </c>
      <c r="AD53" s="67">
        <f>SUM('Valores Encadeados a Preços 95'!H52:H55)/SUM('Valores Encadeados a Preços 95'!H48:H51)-1</f>
        <v>8.0447097569873449E-2</v>
      </c>
      <c r="AE53" s="67">
        <f>SUM('Valores Encadeados a Preços 95'!I52:I55)/SUM('Valores Encadeados a Preços 95'!I48:I51)-1</f>
        <v>9.4830670407889173E-2</v>
      </c>
      <c r="AF53" s="67">
        <f>SUM('Valores Encadeados a Preços 95'!J52:J55)/SUM('Valores Encadeados a Preços 95'!J48:J51)-1</f>
        <v>9.7930373313522168E-2</v>
      </c>
      <c r="AG53" s="67">
        <f>SUM('Valores Encadeados a Preços 95'!K52:K55)/SUM('Valores Encadeados a Preços 95'!K48:K51)-1</f>
        <v>0.1711516579517478</v>
      </c>
      <c r="AH53" s="67">
        <f>SUM('Valores Encadeados a Preços 95'!L52:L55)/SUM('Valores Encadeados a Preços 95'!L48:L51)-1</f>
        <v>2.513485610005195E-2</v>
      </c>
      <c r="AI53" s="67">
        <f>SUM('Valores Encadeados a Preços 95'!M52:M55)/SUM('Valores Encadeados a Preços 95'!M48:M51)-1</f>
        <v>4.5366655981505799E-2</v>
      </c>
      <c r="AJ53" s="67">
        <f>SUM('Valores Encadeados a Preços 95'!N52:N55)/SUM('Valores Encadeados a Preços 95'!N48:N51)-1</f>
        <v>5.6278226995278846E-3</v>
      </c>
      <c r="AK53" s="67">
        <f>SUM('Valores Encadeados a Preços 95'!O52:O55)/SUM('Valores Encadeados a Preços 95'!O48:O51)-1</f>
        <v>5.8875106102943775E-2</v>
      </c>
      <c r="AL53" s="4" t="s">
        <v>69</v>
      </c>
      <c r="AM53" s="41">
        <f t="shared" si="7"/>
        <v>1.3687081152388408E-2</v>
      </c>
      <c r="AN53" s="41">
        <f t="shared" si="8"/>
        <v>4.9643320918243842E-3</v>
      </c>
      <c r="AO53" s="41">
        <f t="shared" si="9"/>
        <v>6.2371540100109243E-3</v>
      </c>
      <c r="AP53" s="41">
        <f t="shared" si="10"/>
        <v>1.9017709851433848E-2</v>
      </c>
      <c r="AQ53" s="41">
        <f t="shared" si="11"/>
        <v>3.2712776446471954E-3</v>
      </c>
      <c r="AR53" s="41">
        <f t="shared" si="12"/>
        <v>1.0452556947415679E-2</v>
      </c>
      <c r="AS53" s="41">
        <f t="shared" si="13"/>
        <v>1.3628126797797266E-3</v>
      </c>
      <c r="AT53" s="41">
        <f t="shared" si="14"/>
        <v>5.8875106102943775E-2</v>
      </c>
    </row>
    <row r="54" spans="1:46" x14ac:dyDescent="0.3">
      <c r="A54" s="64" t="s">
        <v>68</v>
      </c>
      <c r="B54" s="39">
        <f>SUM('Valores Correntes'!C53:C56)/SUM('Valores Correntes'!$G53:$G56)</f>
        <v>0.1396951058171168</v>
      </c>
      <c r="C54" s="39">
        <f>SUM('Valores Correntes'!D53:D56)/SUM('Valores Correntes'!$G53:$G56)</f>
        <v>0.60450506058342846</v>
      </c>
      <c r="D54" s="39">
        <f>SUM('Valores Correntes'!E53:E56)/SUM('Valores Correntes'!$G53:$G56)</f>
        <v>9.5887855454511173E-2</v>
      </c>
      <c r="E54" s="39">
        <f>SUM('Valores Correntes'!F53:F56)/SUM('Valores Correntes'!$G53:$G56)</f>
        <v>0.15991197814494365</v>
      </c>
      <c r="G54" s="64" t="s">
        <v>68</v>
      </c>
      <c r="H54" s="40">
        <f>SUM('Valores Encadeados a Preços 95'!C53:C56)/SUM('Valores Encadeados a Preços 95'!C49:C52)-1</f>
        <v>4.1136580674669299E-2</v>
      </c>
      <c r="I54" s="40">
        <f>SUM('Valores Encadeados a Preços 95'!D53:D56)/SUM('Valores Encadeados a Preços 95'!D49:D52)-1</f>
        <v>4.149549233925276E-2</v>
      </c>
      <c r="J54" s="40">
        <f>SUM('Valores Encadeados a Preços 95'!E53:E56)/SUM('Valores Encadeados a Preços 95'!E49:E52)-1</f>
        <v>2.5805065717354525E-2</v>
      </c>
      <c r="K54" s="40">
        <f>SUM('Valores Encadeados a Preços 95'!F53:F56)/SUM('Valores Encadeados a Preços 95'!F49:F52)-1</f>
        <v>4.9072638924519518E-2</v>
      </c>
      <c r="L54" s="40">
        <f>SUM('Valores Encadeados a Preços 95'!G53:G56)/SUM('Valores Encadeados a Preços 95'!G49:G52)-1</f>
        <v>4.0996114015680041E-2</v>
      </c>
      <c r="M54" s="64" t="s">
        <v>68</v>
      </c>
      <c r="N54" s="41">
        <f t="shared" si="2"/>
        <v>4.4851023859480343E-3</v>
      </c>
      <c r="O54" s="41">
        <f t="shared" si="3"/>
        <v>2.5397990281777808E-2</v>
      </c>
      <c r="P54" s="41">
        <f t="shared" si="4"/>
        <v>2.8542075927027143E-3</v>
      </c>
      <c r="Q54" s="41">
        <f t="shared" si="5"/>
        <v>8.2588137552517468E-3</v>
      </c>
      <c r="R54" s="41">
        <f t="shared" si="6"/>
        <v>4.0996114015680041E-2</v>
      </c>
      <c r="T54" s="64" t="s">
        <v>68</v>
      </c>
      <c r="U54" s="68">
        <f>SUM('Valores Correntes'!H53:H56)/SUM('Valores Correntes'!$O53:$O56)</f>
        <v>0.18234102960267026</v>
      </c>
      <c r="V54" s="68">
        <f>SUM('Valores Correntes'!I53:I56)/SUM('Valores Correntes'!$O53:$O56)</f>
        <v>5.9163059795448773E-2</v>
      </c>
      <c r="W54" s="68">
        <f>SUM('Valores Correntes'!J53:J56)/SUM('Valores Correntes'!$O53:$O56)</f>
        <v>6.4892725505548796E-2</v>
      </c>
      <c r="X54" s="68">
        <f>SUM('Valores Correntes'!K53:K56)/SUM('Valores Correntes'!$O53:$O56)</f>
        <v>9.6698221574809867E-2</v>
      </c>
      <c r="Y54" s="68">
        <f>SUM('Valores Correntes'!L53:L56)/SUM('Valores Correntes'!$O53:$O56)</f>
        <v>0.12527427653671103</v>
      </c>
      <c r="Z54" s="68">
        <f>SUM('Valores Correntes'!M53:M56)/SUM('Valores Correntes'!$O53:$O56)</f>
        <v>0.22582376639706156</v>
      </c>
      <c r="AA54" s="68">
        <f>SUM('Valores Correntes'!N53:N56)/SUM('Valores Correntes'!$O53:$O56)</f>
        <v>0.24580692058774969</v>
      </c>
      <c r="AC54" s="64" t="s">
        <v>68</v>
      </c>
      <c r="AD54" s="67">
        <f>SUM('Valores Encadeados a Preços 95'!H53:H56)/SUM('Valores Encadeados a Preços 95'!H49:H52)-1</f>
        <v>5.3292400899337178E-2</v>
      </c>
      <c r="AE54" s="67">
        <f>SUM('Valores Encadeados a Preços 95'!I53:I56)/SUM('Valores Encadeados a Preços 95'!I49:I52)-1</f>
        <v>7.5779968474461334E-2</v>
      </c>
      <c r="AF54" s="67">
        <f>SUM('Valores Encadeados a Preços 95'!J53:J56)/SUM('Valores Encadeados a Preços 95'!J49:J52)-1</f>
        <v>9.7684249214747831E-2</v>
      </c>
      <c r="AG54" s="67">
        <f>SUM('Valores Encadeados a Preços 95'!K53:K56)/SUM('Valores Encadeados a Preços 95'!K49:K52)-1</f>
        <v>0.1323565865691485</v>
      </c>
      <c r="AH54" s="67">
        <f>SUM('Valores Encadeados a Preços 95'!L53:L56)/SUM('Valores Encadeados a Preços 95'!L49:L52)-1</f>
        <v>1.3851032726774459E-2</v>
      </c>
      <c r="AI54" s="67">
        <f>SUM('Valores Encadeados a Preços 95'!M53:M56)/SUM('Valores Encadeados a Preços 95'!M49:M52)-1</f>
        <v>4.7378226267650536E-2</v>
      </c>
      <c r="AJ54" s="67">
        <f>SUM('Valores Encadeados a Preços 95'!N53:N56)/SUM('Valores Encadeados a Preços 95'!N49:N52)-1</f>
        <v>6.4034894669289244E-3</v>
      </c>
      <c r="AK54" s="67">
        <f>SUM('Valores Encadeados a Preços 95'!O53:O56)/SUM('Valores Encadeados a Preços 95'!O49:O52)-1</f>
        <v>4.8240191257270082E-2</v>
      </c>
      <c r="AL54" s="64" t="s">
        <v>68</v>
      </c>
      <c r="AM54" s="41">
        <f t="shared" si="7"/>
        <v>9.1902530422174177E-3</v>
      </c>
      <c r="AN54" s="41">
        <f t="shared" si="8"/>
        <v>4.1449711931037863E-3</v>
      </c>
      <c r="AO54" s="41">
        <f t="shared" si="9"/>
        <v>6.3676669275526789E-3</v>
      </c>
      <c r="AP54" s="41">
        <f t="shared" si="10"/>
        <v>1.4343629882045534E-2</v>
      </c>
      <c r="AQ54" s="41">
        <f t="shared" si="11"/>
        <v>1.8011467379652043E-3</v>
      </c>
      <c r="AR54" s="41">
        <f t="shared" si="12"/>
        <v>1.0854720045963851E-2</v>
      </c>
      <c r="AS54" s="41">
        <f t="shared" si="13"/>
        <v>1.5378034284216002E-3</v>
      </c>
      <c r="AT54" s="41">
        <f t="shared" si="14"/>
        <v>4.8240191257270082E-2</v>
      </c>
    </row>
    <row r="55" spans="1:46" x14ac:dyDescent="0.3">
      <c r="A55" s="3" t="s">
        <v>67</v>
      </c>
      <c r="B55" s="39">
        <f>SUM('Valores Correntes'!C54:C57)/SUM('Valores Correntes'!$G54:$G57)</f>
        <v>0.13910130402488466</v>
      </c>
      <c r="C55" s="39">
        <f>SUM('Valores Correntes'!D54:D57)/SUM('Valores Correntes'!$G54:$G57)</f>
        <v>0.59892938411051988</v>
      </c>
      <c r="D55" s="39">
        <f>SUM('Valores Correntes'!E54:E57)/SUM('Valores Correntes'!$G54:$G57)</f>
        <v>9.5487086159901063E-2</v>
      </c>
      <c r="E55" s="39">
        <f>SUM('Valores Correntes'!F54:F57)/SUM('Valores Correntes'!$G54:$G57)</f>
        <v>0.16648222570469429</v>
      </c>
      <c r="G55" s="3" t="s">
        <v>67</v>
      </c>
      <c r="H55" s="40">
        <f>SUM('Valores Encadeados a Preços 95'!C54:C57)/SUM('Valores Encadeados a Preços 95'!C50:C53)-1</f>
        <v>1.7481854392277452E-2</v>
      </c>
      <c r="I55" s="40">
        <f>SUM('Valores Encadeados a Preços 95'!D54:D57)/SUM('Valores Encadeados a Preços 95'!D50:D53)-1</f>
        <v>-1.8341117375110905E-2</v>
      </c>
      <c r="J55" s="40">
        <f>SUM('Valores Encadeados a Preços 95'!E54:E57)/SUM('Valores Encadeados a Preços 95'!E50:E53)-1</f>
        <v>1.2438351884306309E-2</v>
      </c>
      <c r="K55" s="40">
        <f>SUM('Valores Encadeados a Preços 95'!F54:F57)/SUM('Valores Encadeados a Preços 95'!F50:F53)-1</f>
        <v>3.5554813806542684E-2</v>
      </c>
      <c r="L55" s="40">
        <f>SUM('Valores Encadeados a Preços 95'!G54:G57)/SUM('Valores Encadeados a Preços 95'!G50:G53)-1</f>
        <v>-1.6345666410912951E-3</v>
      </c>
      <c r="M55" s="3" t="s">
        <v>67</v>
      </c>
      <c r="N55" s="41">
        <f t="shared" si="2"/>
        <v>1.944191308305403E-3</v>
      </c>
      <c r="O55" s="41">
        <f t="shared" si="3"/>
        <v>-1.1213192836742564E-2</v>
      </c>
      <c r="P55" s="41">
        <f t="shared" si="4"/>
        <v>1.3505115627709242E-3</v>
      </c>
      <c r="Q55" s="41">
        <f t="shared" si="5"/>
        <v>6.0031639686196252E-3</v>
      </c>
      <c r="R55" s="41">
        <f t="shared" si="6"/>
        <v>-1.6345666410912951E-3</v>
      </c>
      <c r="T55" s="3" t="s">
        <v>67</v>
      </c>
      <c r="U55" s="68">
        <f>SUM('Valores Correntes'!H54:H57)/SUM('Valores Correntes'!$O54:$O57)</f>
        <v>0.18239228988533779</v>
      </c>
      <c r="V55" s="68">
        <f>SUM('Valores Correntes'!I54:I57)/SUM('Valores Correntes'!$O54:$O57)</f>
        <v>5.8217669846753854E-2</v>
      </c>
      <c r="W55" s="68">
        <f>SUM('Valores Correntes'!J54:J57)/SUM('Valores Correntes'!$O54:$O57)</f>
        <v>6.4157301705004E-2</v>
      </c>
      <c r="X55" s="68">
        <f>SUM('Valores Correntes'!K54:K57)/SUM('Valores Correntes'!$O54:$O57)</f>
        <v>9.2998280407636455E-2</v>
      </c>
      <c r="Y55" s="68">
        <f>SUM('Valores Correntes'!L54:L57)/SUM('Valores Correntes'!$O54:$O57)</f>
        <v>0.12508204471545453</v>
      </c>
      <c r="Z55" s="68">
        <f>SUM('Valores Correntes'!M54:M57)/SUM('Valores Correntes'!$O54:$O57)</f>
        <v>0.22721376288990766</v>
      </c>
      <c r="AA55" s="68">
        <f>SUM('Valores Correntes'!N54:N57)/SUM('Valores Correntes'!$O54:$O57)</f>
        <v>0.24993865054990558</v>
      </c>
      <c r="AC55" s="3" t="s">
        <v>67</v>
      </c>
      <c r="AD55" s="67">
        <f>SUM('Valores Encadeados a Preços 95'!H54:H57)/SUM('Valores Encadeados a Preços 95'!H50:H53)-1</f>
        <v>1.6523748682637285E-2</v>
      </c>
      <c r="AE55" s="67">
        <f>SUM('Valores Encadeados a Preços 95'!I54:I57)/SUM('Valores Encadeados a Preços 95'!I50:I53)-1</f>
        <v>3.6245362323529484E-2</v>
      </c>
      <c r="AF55" s="67">
        <f>SUM('Valores Encadeados a Preços 95'!J54:J57)/SUM('Valores Encadeados a Preços 95'!J50:J53)-1</f>
        <v>8.0236927362133059E-2</v>
      </c>
      <c r="AG55" s="67">
        <f>SUM('Valores Encadeados a Preços 95'!K54:K57)/SUM('Valores Encadeados a Preços 95'!K50:K53)-1</f>
        <v>0.11169645402402129</v>
      </c>
      <c r="AH55" s="67">
        <f>SUM('Valores Encadeados a Preços 95'!L54:L57)/SUM('Valores Encadeados a Preços 95'!L50:L53)-1</f>
        <v>1.1353898786631511E-2</v>
      </c>
      <c r="AI55" s="67">
        <f>SUM('Valores Encadeados a Preços 95'!M54:M57)/SUM('Valores Encadeados a Preços 95'!M50:M53)-1</f>
        <v>4.6048651351863867E-2</v>
      </c>
      <c r="AJ55" s="67">
        <f>SUM('Valores Encadeados a Preços 95'!N54:N57)/SUM('Valores Encadeados a Preços 95'!N50:N53)-1</f>
        <v>1.513919123933416E-2</v>
      </c>
      <c r="AK55" s="67">
        <f>SUM('Valores Encadeados a Preços 95'!O54:O57)/SUM('Valores Encadeados a Preços 95'!O50:O53)-1</f>
        <v>3.7553434221446969E-2</v>
      </c>
      <c r="AL55" s="3" t="s">
        <v>67</v>
      </c>
      <c r="AM55" s="41">
        <f t="shared" si="7"/>
        <v>2.8710353016572513E-3</v>
      </c>
      <c r="AN55" s="41">
        <f t="shared" si="8"/>
        <v>2.0597604981986693E-3</v>
      </c>
      <c r="AO55" s="41">
        <f t="shared" si="9"/>
        <v>5.2787806114725135E-3</v>
      </c>
      <c r="AP55" s="41">
        <f t="shared" si="10"/>
        <v>1.1913573494861359E-2</v>
      </c>
      <c r="AQ55" s="41">
        <f t="shared" si="11"/>
        <v>1.4708180717038454E-3</v>
      </c>
      <c r="AR55" s="41">
        <f t="shared" si="12"/>
        <v>1.0519700805595117E-2</v>
      </c>
      <c r="AS55" s="41">
        <f t="shared" si="13"/>
        <v>3.6179485440448072E-3</v>
      </c>
      <c r="AT55" s="41">
        <f t="shared" si="14"/>
        <v>3.7553434221446969E-2</v>
      </c>
    </row>
    <row r="56" spans="1:46" x14ac:dyDescent="0.3">
      <c r="A56" s="3" t="s">
        <v>66</v>
      </c>
      <c r="B56" s="39">
        <f>SUM('Valores Correntes'!C55:C58)/SUM('Valores Correntes'!$G55:$G58)</f>
        <v>0.12604037636808757</v>
      </c>
      <c r="C56" s="39">
        <f>SUM('Valores Correntes'!D55:D58)/SUM('Valores Correntes'!$G55:$G58)</f>
        <v>0.59769858695371891</v>
      </c>
      <c r="D56" s="39">
        <f>SUM('Valores Correntes'!E55:E58)/SUM('Valores Correntes'!$G55:$G58)</f>
        <v>9.7113918324426438E-2</v>
      </c>
      <c r="E56" s="39">
        <f>SUM('Valores Correntes'!F55:F58)/SUM('Valores Correntes'!$G55:$G58)</f>
        <v>0.17914711835376707</v>
      </c>
      <c r="G56" s="3" t="s">
        <v>66</v>
      </c>
      <c r="H56" s="40">
        <f>SUM('Valores Encadeados a Preços 95'!C55:C58)/SUM('Valores Encadeados a Preços 95'!C51:C54)-1</f>
        <v>-7.0736594417631915E-3</v>
      </c>
      <c r="I56" s="40">
        <f>SUM('Valores Encadeados a Preços 95'!D55:D58)/SUM('Valores Encadeados a Preços 95'!D51:D54)-1</f>
        <v>-6.809771703062717E-2</v>
      </c>
      <c r="J56" s="40">
        <f>SUM('Valores Encadeados a Preços 95'!E55:E58)/SUM('Valores Encadeados a Preços 95'!E51:E54)-1</f>
        <v>1.3417972504318421E-2</v>
      </c>
      <c r="K56" s="40">
        <f>SUM('Valores Encadeados a Preços 95'!F55:F58)/SUM('Valores Encadeados a Preços 95'!F51:F54)-1</f>
        <v>3.8178861275479647E-2</v>
      </c>
      <c r="L56" s="40">
        <f>SUM('Valores Encadeados a Preços 95'!G55:G58)/SUM('Valores Encadeados a Preços 95'!G51:G54)-1</f>
        <v>-3.4582757328487923E-2</v>
      </c>
      <c r="M56" s="3" t="s">
        <v>66</v>
      </c>
      <c r="N56" s="41">
        <f t="shared" si="2"/>
        <v>-8.238073274890197E-4</v>
      </c>
      <c r="O56" s="41">
        <f t="shared" si="3"/>
        <v>-4.1720313589984154E-2</v>
      </c>
      <c r="P56" s="41">
        <f t="shared" si="4"/>
        <v>1.402961508773668E-3</v>
      </c>
      <c r="Q56" s="41">
        <f t="shared" si="5"/>
        <v>6.3501648084323412E-3</v>
      </c>
      <c r="R56" s="41">
        <f t="shared" si="6"/>
        <v>-3.4582757328487923E-2</v>
      </c>
      <c r="T56" s="3" t="s">
        <v>66</v>
      </c>
      <c r="U56" s="68">
        <f>SUM('Valores Correntes'!H55:H58)/SUM('Valores Correntes'!$O55:$O58)</f>
        <v>0.1829159015087212</v>
      </c>
      <c r="V56" s="68">
        <f>SUM('Valores Correntes'!I55:I58)/SUM('Valores Correntes'!$O55:$O58)</f>
        <v>5.7194419214406947E-2</v>
      </c>
      <c r="W56" s="68">
        <f>SUM('Valores Correntes'!J55:J58)/SUM('Valores Correntes'!$O55:$O58)</f>
        <v>6.3762109610097525E-2</v>
      </c>
      <c r="X56" s="68">
        <f>SUM('Valores Correntes'!K55:K58)/SUM('Valores Correntes'!$O55:$O58)</f>
        <v>9.2994361476725768E-2</v>
      </c>
      <c r="Y56" s="68">
        <f>SUM('Valores Correntes'!L55:L58)/SUM('Valores Correntes'!$O55:$O58)</f>
        <v>0.12507796719481568</v>
      </c>
      <c r="Z56" s="68">
        <f>SUM('Valores Correntes'!M55:M58)/SUM('Valores Correntes'!$O55:$O58)</f>
        <v>0.22877505401144849</v>
      </c>
      <c r="AA56" s="68">
        <f>SUM('Valores Correntes'!N55:N58)/SUM('Valores Correntes'!$O55:$O58)</f>
        <v>0.24928018698378437</v>
      </c>
      <c r="AC56" s="3" t="s">
        <v>66</v>
      </c>
      <c r="AD56" s="67">
        <f>SUM('Valores Encadeados a Preços 95'!H55:H58)/SUM('Valores Encadeados a Preços 95'!H51:H54)-1</f>
        <v>-1.593633125864391E-2</v>
      </c>
      <c r="AE56" s="67">
        <f>SUM('Valores Encadeados a Preços 95'!I55:I58)/SUM('Valores Encadeados a Preços 95'!I51:I54)-1</f>
        <v>-1.2368262968249666E-2</v>
      </c>
      <c r="AF56" s="67">
        <f>SUM('Valores Encadeados a Preços 95'!J55:J58)/SUM('Valores Encadeados a Preços 95'!J51:J54)-1</f>
        <v>5.8011378271864977E-2</v>
      </c>
      <c r="AG56" s="67">
        <f>SUM('Valores Encadeados a Preços 95'!K55:K58)/SUM('Valores Encadeados a Preços 95'!K51:K54)-1</f>
        <v>9.2234480435039234E-2</v>
      </c>
      <c r="AH56" s="67">
        <f>SUM('Valores Encadeados a Preços 95'!L55:L58)/SUM('Valores Encadeados a Preços 95'!L51:L54)-1</f>
        <v>1.2948203898362154E-2</v>
      </c>
      <c r="AI56" s="67">
        <f>SUM('Valores Encadeados a Preços 95'!M55:M58)/SUM('Valores Encadeados a Preços 95'!M51:M54)-1</f>
        <v>3.6400400191079596E-2</v>
      </c>
      <c r="AJ56" s="67">
        <f>SUM('Valores Encadeados a Preços 95'!N55:N58)/SUM('Valores Encadeados a Preços 95'!N51:N54)-1</f>
        <v>2.1448163040948431E-2</v>
      </c>
      <c r="AK56" s="67">
        <f>SUM('Valores Encadeados a Preços 95'!O55:O58)/SUM('Valores Encadeados a Preços 95'!O51:O54)-1</f>
        <v>2.4847953302205905E-2</v>
      </c>
      <c r="AL56" s="3" t="s">
        <v>66</v>
      </c>
      <c r="AM56" s="41">
        <f t="shared" si="7"/>
        <v>-2.8166624602831937E-3</v>
      </c>
      <c r="AN56" s="41">
        <f t="shared" si="8"/>
        <v>-7.2438147624316683E-4</v>
      </c>
      <c r="AO56" s="41">
        <f t="shared" si="9"/>
        <v>3.8237932052028177E-3</v>
      </c>
      <c r="AP56" s="41">
        <f t="shared" si="10"/>
        <v>9.3817714761598465E-3</v>
      </c>
      <c r="AQ56" s="41">
        <f t="shared" si="11"/>
        <v>1.6618333734901021E-3</v>
      </c>
      <c r="AR56" s="41">
        <f t="shared" si="12"/>
        <v>8.3281707859167858E-3</v>
      </c>
      <c r="AS56" s="41">
        <f t="shared" si="13"/>
        <v>5.1458080474609397E-3</v>
      </c>
      <c r="AT56" s="41">
        <f t="shared" si="14"/>
        <v>2.4847953302205905E-2</v>
      </c>
    </row>
    <row r="57" spans="1:46" x14ac:dyDescent="0.3">
      <c r="A57" s="3" t="s">
        <v>65</v>
      </c>
      <c r="B57" s="39">
        <f>SUM('Valores Correntes'!C56:C59)/SUM('Valores Correntes'!$G56:$G59)</f>
        <v>0.10502731036730092</v>
      </c>
      <c r="C57" s="39">
        <f>SUM('Valores Correntes'!D56:D59)/SUM('Valores Correntes'!$G56:$G59)</f>
        <v>0.5931144676434057</v>
      </c>
      <c r="D57" s="39">
        <f>SUM('Valores Correntes'!E56:E59)/SUM('Valores Correntes'!$G56:$G59)</f>
        <v>0.10284258415465859</v>
      </c>
      <c r="E57" s="39">
        <f>SUM('Valores Correntes'!F56:F59)/SUM('Valores Correntes'!$G56:$G59)</f>
        <v>0.19901563783463483</v>
      </c>
      <c r="G57" s="3" t="s">
        <v>65</v>
      </c>
      <c r="H57" s="40">
        <f>SUM('Valores Encadeados a Preços 95'!C56:C59)/SUM('Valores Encadeados a Preços 95'!C52:C55)-1</f>
        <v>-3.4903096684662516E-2</v>
      </c>
      <c r="I57" s="40">
        <f>SUM('Valores Encadeados a Preços 95'!D56:D59)/SUM('Valores Encadeados a Preços 95'!D52:D55)-1</f>
        <v>-0.11247195862696646</v>
      </c>
      <c r="J57" s="40">
        <f>SUM('Valores Encadeados a Preços 95'!E56:E59)/SUM('Valores Encadeados a Preços 95'!E52:E55)-1</f>
        <v>5.5054804647889366E-3</v>
      </c>
      <c r="K57" s="40">
        <f>SUM('Valores Encadeados a Preços 95'!F56:F59)/SUM('Valores Encadeados a Preços 95'!F52:F55)-1</f>
        <v>3.8332808207676816E-2</v>
      </c>
      <c r="L57" s="40">
        <f>SUM('Valores Encadeados a Preços 95'!G56:G59)/SUM('Valores Encadeados a Preços 95'!G52:G55)-1</f>
        <v>-6.6332013329016837E-2</v>
      </c>
      <c r="M57" s="3" t="s">
        <v>65</v>
      </c>
      <c r="N57" s="41">
        <f t="shared" si="2"/>
        <v>-4.5121595500400369E-3</v>
      </c>
      <c r="O57" s="41">
        <f t="shared" si="3"/>
        <v>-6.8772016425857202E-2</v>
      </c>
      <c r="P57" s="41">
        <f t="shared" si="4"/>
        <v>5.4031539851767489E-4</v>
      </c>
      <c r="Q57" s="41">
        <f t="shared" si="5"/>
        <v>6.1762831791513876E-3</v>
      </c>
      <c r="R57" s="41">
        <f t="shared" si="6"/>
        <v>-6.6332013329016837E-2</v>
      </c>
      <c r="T57" s="3" t="s">
        <v>65</v>
      </c>
      <c r="U57" s="68">
        <f>SUM('Valores Correntes'!H56:H59)/SUM('Valores Correntes'!$O56:$O59)</f>
        <v>0.18260706974336433</v>
      </c>
      <c r="V57" s="68">
        <f>SUM('Valores Correntes'!I56:I59)/SUM('Valores Correntes'!$O56:$O59)</f>
        <v>5.5883393663556762E-2</v>
      </c>
      <c r="W57" s="68">
        <f>SUM('Valores Correntes'!J56:J59)/SUM('Valores Correntes'!$O56:$O59)</f>
        <v>6.3568343248302461E-2</v>
      </c>
      <c r="X57" s="68">
        <f>SUM('Valores Correntes'!K56:K59)/SUM('Valores Correntes'!$O56:$O59)</f>
        <v>9.3643841283725826E-2</v>
      </c>
      <c r="Y57" s="68">
        <f>SUM('Valores Correntes'!L56:L59)/SUM('Valores Correntes'!$O56:$O59)</f>
        <v>0.12490124004679631</v>
      </c>
      <c r="Z57" s="68">
        <f>SUM('Valores Correntes'!M56:M59)/SUM('Valores Correntes'!$O56:$O59)</f>
        <v>0.2306690375423992</v>
      </c>
      <c r="AA57" s="68">
        <f>SUM('Valores Correntes'!N56:N59)/SUM('Valores Correntes'!$O56:$O59)</f>
        <v>0.24872707447185505</v>
      </c>
      <c r="AC57" s="3" t="s">
        <v>65</v>
      </c>
      <c r="AD57" s="67">
        <f>SUM('Valores Encadeados a Preços 95'!H56:H59)/SUM('Valores Encadeados a Preços 95'!H52:H55)-1</f>
        <v>-4.7636390746009338E-2</v>
      </c>
      <c r="AE57" s="67">
        <f>SUM('Valores Encadeados a Preços 95'!I56:I59)/SUM('Valores Encadeados a Preços 95'!I52:I55)-1</f>
        <v>-5.2096778221910056E-2</v>
      </c>
      <c r="AF57" s="67">
        <f>SUM('Valores Encadeados a Preços 95'!J56:J59)/SUM('Valores Encadeados a Preços 95'!J52:J55)-1</f>
        <v>2.9348020324164503E-2</v>
      </c>
      <c r="AG57" s="67">
        <f>SUM('Valores Encadeados a Preços 95'!K56:K59)/SUM('Valores Encadeados a Preços 95'!K52:K55)-1</f>
        <v>7.842338189852982E-2</v>
      </c>
      <c r="AH57" s="67">
        <f>SUM('Valores Encadeados a Preços 95'!L56:L59)/SUM('Valores Encadeados a Preços 95'!L52:L55)-1</f>
        <v>1.5614541432669382E-2</v>
      </c>
      <c r="AI57" s="67">
        <f>SUM('Valores Encadeados a Preços 95'!M56:M59)/SUM('Valores Encadeados a Preços 95'!M52:M55)-1</f>
        <v>2.7736136409252765E-2</v>
      </c>
      <c r="AJ57" s="67">
        <f>SUM('Valores Encadeados a Preços 95'!N56:N59)/SUM('Valores Encadeados a Preços 95'!N52:N55)-1</f>
        <v>2.7413485565544571E-2</v>
      </c>
      <c r="AK57" s="67">
        <f>SUM('Valores Encadeados a Preços 95'!O56:O59)/SUM('Valores Encadeados a Preços 95'!O52:O55)-1</f>
        <v>1.3058338716608331E-2</v>
      </c>
      <c r="AL57" s="3" t="s">
        <v>65</v>
      </c>
      <c r="AM57" s="41">
        <f t="shared" si="7"/>
        <v>-8.60432559789342E-3</v>
      </c>
      <c r="AN57" s="41">
        <f t="shared" si="8"/>
        <v>-3.0994322183042419E-3</v>
      </c>
      <c r="AO57" s="41">
        <f t="shared" si="9"/>
        <v>1.9099319125935861E-3</v>
      </c>
      <c r="AP57" s="41">
        <f t="shared" si="10"/>
        <v>7.8526750015407987E-3</v>
      </c>
      <c r="AQ57" s="41">
        <f t="shared" si="11"/>
        <v>1.9873506794174148E-3</v>
      </c>
      <c r="AR57" s="41">
        <f t="shared" si="12"/>
        <v>6.3199026035092136E-3</v>
      </c>
      <c r="AS57" s="41">
        <f t="shared" si="13"/>
        <v>6.5665429759043338E-3</v>
      </c>
      <c r="AT57" s="41">
        <f t="shared" si="14"/>
        <v>1.3058338716608331E-2</v>
      </c>
    </row>
    <row r="58" spans="1:46" x14ac:dyDescent="0.3">
      <c r="A58" s="65" t="s">
        <v>64</v>
      </c>
      <c r="B58" s="39">
        <f>SUM('Valores Correntes'!C57:C60)/SUM('Valores Correntes'!$G57:$G60)</f>
        <v>8.5988371585442439E-2</v>
      </c>
      <c r="C58" s="39">
        <f>SUM('Valores Correntes'!D57:D60)/SUM('Valores Correntes'!$G57:$G60)</f>
        <v>0.59690595151282921</v>
      </c>
      <c r="D58" s="39">
        <f>SUM('Valores Correntes'!E57:E60)/SUM('Valores Correntes'!$G57:$G60)</f>
        <v>0.10506554228652067</v>
      </c>
      <c r="E58" s="39">
        <f>SUM('Valores Correntes'!F57:F60)/SUM('Valores Correntes'!$G57:$G60)</f>
        <v>0.21204013461520752</v>
      </c>
      <c r="G58" s="65" t="s">
        <v>64</v>
      </c>
      <c r="H58" s="40">
        <f>SUM('Valores Encadeados a Preços 95'!C57:C60)/SUM('Valores Encadeados a Preços 95'!C53:C56)-1</f>
        <v>-2.1205443017666803E-2</v>
      </c>
      <c r="I58" s="40">
        <f>SUM('Valores Encadeados a Preços 95'!D57:D60)/SUM('Valores Encadeados a Preços 95'!D53:D56)-1</f>
        <v>-9.2639562584710955E-2</v>
      </c>
      <c r="J58" s="40">
        <f>SUM('Valores Encadeados a Preços 95'!E57:E60)/SUM('Valores Encadeados a Preços 95'!E53:E56)-1</f>
        <v>7.4335948005950225E-3</v>
      </c>
      <c r="K58" s="40">
        <f>SUM('Valores Encadeados a Preços 95'!F57:F60)/SUM('Valores Encadeados a Preços 95'!F53:F56)-1</f>
        <v>7.0211759765405501E-2</v>
      </c>
      <c r="L58" s="40">
        <f>SUM('Valores Encadeados a Preços 95'!G57:G60)/SUM('Valores Encadeados a Preços 95'!G53:G56)-1</f>
        <v>-4.7022888142074337E-2</v>
      </c>
      <c r="M58" s="65" t="s">
        <v>64</v>
      </c>
      <c r="N58" s="41">
        <f t="shared" si="2"/>
        <v>-2.9622966062518049E-3</v>
      </c>
      <c r="O58" s="41">
        <f t="shared" si="3"/>
        <v>-5.600108439269301E-2</v>
      </c>
      <c r="P58" s="41">
        <f t="shared" si="4"/>
        <v>7.1279146374686128E-4</v>
      </c>
      <c r="Q58" s="41">
        <f t="shared" si="5"/>
        <v>1.1227701393123558E-2</v>
      </c>
      <c r="R58" s="41">
        <f t="shared" si="6"/>
        <v>-4.7022888142074337E-2</v>
      </c>
      <c r="T58" s="65" t="s">
        <v>64</v>
      </c>
      <c r="U58" s="68">
        <f>SUM('Valores Correntes'!H57:H60)/SUM('Valores Correntes'!$O57:$O60)</f>
        <v>0.18358886083579734</v>
      </c>
      <c r="V58" s="68">
        <f>SUM('Valores Correntes'!I57:I60)/SUM('Valores Correntes'!$O57:$O60)</f>
        <v>5.5496883604512867E-2</v>
      </c>
      <c r="W58" s="68">
        <f>SUM('Valores Correntes'!J57:J60)/SUM('Valores Correntes'!$O57:$O60)</f>
        <v>6.1974962788267571E-2</v>
      </c>
      <c r="X58" s="68">
        <f>SUM('Valores Correntes'!K57:K60)/SUM('Valores Correntes'!$O57:$O60)</f>
        <v>9.5160857585244632E-2</v>
      </c>
      <c r="Y58" s="68">
        <f>SUM('Valores Correntes'!L57:L60)/SUM('Valores Correntes'!$O57:$O60)</f>
        <v>0.12540631010766862</v>
      </c>
      <c r="Z58" s="68">
        <f>SUM('Valores Correntes'!M57:M60)/SUM('Valores Correntes'!$O57:$O60)</f>
        <v>0.23123984897385955</v>
      </c>
      <c r="AA58" s="68">
        <f>SUM('Valores Correntes'!N57:N60)/SUM('Valores Correntes'!$O57:$O60)</f>
        <v>0.24713227610464944</v>
      </c>
      <c r="AC58" s="65" t="s">
        <v>64</v>
      </c>
      <c r="AD58" s="67">
        <f>SUM('Valores Encadeados a Preços 95'!H57:H60)/SUM('Valores Encadeados a Preços 95'!H53:H56)-1</f>
        <v>-2.3348354875680766E-2</v>
      </c>
      <c r="AE58" s="67">
        <f>SUM('Valores Encadeados a Preços 95'!I57:I60)/SUM('Valores Encadeados a Preços 95'!I53:I56)-1</f>
        <v>-4.3692769135066034E-2</v>
      </c>
      <c r="AF58" s="67">
        <f>SUM('Valores Encadeados a Preços 95'!J57:J60)/SUM('Valores Encadeados a Preços 95'!J53:J56)-1</f>
        <v>1.1892883658370934E-4</v>
      </c>
      <c r="AG58" s="67">
        <f>SUM('Valores Encadeados a Preços 95'!K57:K60)/SUM('Valores Encadeados a Preços 95'!K53:K56)-1</f>
        <v>8.8490133499827817E-2</v>
      </c>
      <c r="AH58" s="67">
        <f>SUM('Valores Encadeados a Preços 95'!L57:L60)/SUM('Valores Encadeados a Preços 95'!L53:L56)-1</f>
        <v>2.9932099266623657E-2</v>
      </c>
      <c r="AI58" s="67">
        <f>SUM('Valores Encadeados a Preços 95'!M57:M60)/SUM('Valores Encadeados a Preços 95'!M53:M56)-1</f>
        <v>3.0045493102431875E-2</v>
      </c>
      <c r="AJ58" s="67">
        <f>SUM('Valores Encadeados a Preços 95'!N57:N60)/SUM('Valores Encadeados a Preços 95'!N53:N56)-1</f>
        <v>3.4219273292759089E-2</v>
      </c>
      <c r="AK58" s="67">
        <f>SUM('Valores Encadeados a Preços 95'!O57:O60)/SUM('Valores Encadeados a Preços 95'!O53:O56)-1</f>
        <v>2.0668237861514172E-2</v>
      </c>
      <c r="AL58" s="65" t="s">
        <v>64</v>
      </c>
      <c r="AM58" s="41">
        <f t="shared" si="7"/>
        <v>-4.2573630675601572E-3</v>
      </c>
      <c r="AN58" s="41">
        <f t="shared" si="8"/>
        <v>-2.5849979129666505E-3</v>
      </c>
      <c r="AO58" s="41">
        <f t="shared" si="9"/>
        <v>7.7176163471209196E-6</v>
      </c>
      <c r="AP58" s="41">
        <f t="shared" si="10"/>
        <v>8.556838536350855E-3</v>
      </c>
      <c r="AQ58" s="41">
        <f t="shared" si="11"/>
        <v>3.7497220808512975E-3</v>
      </c>
      <c r="AR58" s="41">
        <f t="shared" si="12"/>
        <v>6.7849864156480999E-3</v>
      </c>
      <c r="AS58" s="41">
        <f t="shared" si="13"/>
        <v>8.411334192843737E-3</v>
      </c>
      <c r="AT58" s="41">
        <f t="shared" si="14"/>
        <v>2.0668237861514172E-2</v>
      </c>
    </row>
    <row r="59" spans="1:46" x14ac:dyDescent="0.3">
      <c r="A59" s="4" t="s">
        <v>63</v>
      </c>
      <c r="B59" s="39">
        <f>SUM('Valores Correntes'!C58:C61)/SUM('Valores Correntes'!$G58:$G61)</f>
        <v>8.5222386737465905E-2</v>
      </c>
      <c r="C59" s="39">
        <f>SUM('Valores Correntes'!D58:D61)/SUM('Valores Correntes'!$G58:$G61)</f>
        <v>0.59214079530665631</v>
      </c>
      <c r="D59" s="39">
        <f>SUM('Valores Correntes'!E58:E61)/SUM('Valores Correntes'!$G58:$G61)</f>
        <v>0.10355142861320772</v>
      </c>
      <c r="E59" s="39">
        <f>SUM('Valores Correntes'!F58:F61)/SUM('Valores Correntes'!$G58:$G61)</f>
        <v>0.21908538934267011</v>
      </c>
      <c r="G59" s="4" t="s">
        <v>63</v>
      </c>
      <c r="H59" s="40">
        <f>SUM('Valores Encadeados a Preços 95'!C58:C61)/SUM('Valores Encadeados a Preços 95'!C54:C57)-1</f>
        <v>2.7813782126593578E-2</v>
      </c>
      <c r="I59" s="40">
        <f>SUM('Valores Encadeados a Preços 95'!D58:D61)/SUM('Valores Encadeados a Preços 95'!D54:D57)-1</f>
        <v>-2.4946822721564677E-2</v>
      </c>
      <c r="J59" s="40">
        <f>SUM('Valores Encadeados a Preços 95'!E58:E61)/SUM('Valores Encadeados a Preços 95'!E54:E57)-1</f>
        <v>3.3560025977695362E-2</v>
      </c>
      <c r="K59" s="40">
        <f>SUM('Valores Encadeados a Preços 95'!F58:F61)/SUM('Valores Encadeados a Preços 95'!F54:F57)-1</f>
        <v>0.1171137645156628</v>
      </c>
      <c r="L59" s="40">
        <f>SUM('Valores Encadeados a Preços 95'!G58:G61)/SUM('Valores Encadeados a Preços 95'!G54:G57)-1</f>
        <v>1.0623623747873845E-2</v>
      </c>
      <c r="M59" s="4" t="s">
        <v>63</v>
      </c>
      <c r="N59" s="41">
        <f t="shared" si="2"/>
        <v>3.8689333636731963E-3</v>
      </c>
      <c r="O59" s="41">
        <f t="shared" si="3"/>
        <v>-1.4941385168141055E-2</v>
      </c>
      <c r="P59" s="41">
        <f t="shared" si="4"/>
        <v>3.2045490920607151E-3</v>
      </c>
      <c r="Q59" s="41">
        <f t="shared" si="5"/>
        <v>1.9497360177222992E-2</v>
      </c>
      <c r="R59" s="41">
        <f t="shared" si="6"/>
        <v>1.0623623747873845E-2</v>
      </c>
      <c r="T59" s="4" t="s">
        <v>63</v>
      </c>
      <c r="U59" s="68">
        <f>SUM('Valores Correntes'!H58:H61)/SUM('Valores Correntes'!$O58:$O61)</f>
        <v>0.18563069252550507</v>
      </c>
      <c r="V59" s="68">
        <f>SUM('Valores Correntes'!I58:I61)/SUM('Valores Correntes'!$O58:$O61)</f>
        <v>5.7155074405443783E-2</v>
      </c>
      <c r="W59" s="68">
        <f>SUM('Valores Correntes'!J58:J61)/SUM('Valores Correntes'!$O58:$O61)</f>
        <v>6.073082115849078E-2</v>
      </c>
      <c r="X59" s="68">
        <f>SUM('Valores Correntes'!K58:K61)/SUM('Valores Correntes'!$O58:$O61)</f>
        <v>9.7670267659364207E-2</v>
      </c>
      <c r="Y59" s="68">
        <f>SUM('Valores Correntes'!L58:L61)/SUM('Valores Correntes'!$O58:$O61)</f>
        <v>0.12486804600800645</v>
      </c>
      <c r="Z59" s="68">
        <f>SUM('Valores Correntes'!M58:M61)/SUM('Valores Correntes'!$O58:$O61)</f>
        <v>0.23075724276363466</v>
      </c>
      <c r="AA59" s="68">
        <f>SUM('Valores Correntes'!N58:N61)/SUM('Valores Correntes'!$O58:$O61)</f>
        <v>0.24318785547955521</v>
      </c>
      <c r="AC59" s="4" t="s">
        <v>63</v>
      </c>
      <c r="AD59" s="67">
        <f>SUM('Valores Encadeados a Preços 95'!H58:H61)/SUM('Valores Encadeados a Preços 95'!H54:H57)-1</f>
        <v>2.9656703400193107E-2</v>
      </c>
      <c r="AE59" s="67">
        <f>SUM('Valores Encadeados a Preços 95'!I58:I61)/SUM('Valores Encadeados a Preços 95'!I54:I57)-1</f>
        <v>2.1275616028857414E-3</v>
      </c>
      <c r="AF59" s="67">
        <f>SUM('Valores Encadeados a Preços 95'!J58:J61)/SUM('Valores Encadeados a Preços 95'!J54:J57)-1</f>
        <v>1.5409007539728403E-3</v>
      </c>
      <c r="AG59" s="67">
        <f>SUM('Valores Encadeados a Preços 95'!K58:K61)/SUM('Valores Encadeados a Preços 95'!K54:K57)-1</f>
        <v>8.7571027772663124E-2</v>
      </c>
      <c r="AH59" s="67">
        <f>SUM('Valores Encadeados a Preços 95'!L58:L61)/SUM('Valores Encadeados a Preços 95'!L54:L57)-1</f>
        <v>3.763747715381438E-2</v>
      </c>
      <c r="AI59" s="67">
        <f>SUM('Valores Encadeados a Preços 95'!M58:M61)/SUM('Valores Encadeados a Preços 95'!M54:M57)-1</f>
        <v>2.8700577255673654E-2</v>
      </c>
      <c r="AJ59" s="67">
        <f>SUM('Valores Encadeados a Preços 95'!N58:N61)/SUM('Valores Encadeados a Preços 95'!N54:N57)-1</f>
        <v>3.251492341917861E-2</v>
      </c>
      <c r="AK59" s="67">
        <f>SUM('Valores Encadeados a Preços 95'!O58:O61)/SUM('Valores Encadeados a Preços 95'!O54:O57)-1</f>
        <v>3.3349428275812665E-2</v>
      </c>
      <c r="AL59" s="4" t="s">
        <v>63</v>
      </c>
      <c r="AM59" s="41">
        <f t="shared" si="7"/>
        <v>5.4091540436115044E-3</v>
      </c>
      <c r="AN59" s="41">
        <f t="shared" si="8"/>
        <v>1.2386167897543253E-4</v>
      </c>
      <c r="AO59" s="41">
        <f t="shared" si="9"/>
        <v>9.8860034570103655E-5</v>
      </c>
      <c r="AP59" s="41">
        <f t="shared" si="10"/>
        <v>8.1439549963870442E-3</v>
      </c>
      <c r="AQ59" s="41">
        <f t="shared" si="11"/>
        <v>4.7077726003303087E-3</v>
      </c>
      <c r="AR59" s="41">
        <f t="shared" si="12"/>
        <v>6.5211661553741104E-3</v>
      </c>
      <c r="AS59" s="41">
        <f t="shared" si="13"/>
        <v>8.1267360821230244E-3</v>
      </c>
      <c r="AT59" s="41">
        <f t="shared" si="14"/>
        <v>3.3349428275812665E-2</v>
      </c>
    </row>
    <row r="60" spans="1:46" x14ac:dyDescent="0.3">
      <c r="A60" s="4" t="s">
        <v>62</v>
      </c>
      <c r="B60" s="39">
        <f>SUM('Valores Correntes'!C59:C62)/SUM('Valores Correntes'!$G59:$G62)</f>
        <v>9.8901886013168391E-2</v>
      </c>
      <c r="C60" s="39">
        <f>SUM('Valores Correntes'!D59:D62)/SUM('Valores Correntes'!$G59:$G62)</f>
        <v>0.57621058977800332</v>
      </c>
      <c r="D60" s="39">
        <f>SUM('Valores Correntes'!E59:E62)/SUM('Valores Correntes'!$G59:$G62)</f>
        <v>0.10025815199461983</v>
      </c>
      <c r="E60" s="39">
        <f>SUM('Valores Correntes'!F59:F62)/SUM('Valores Correntes'!$G59:$G62)</f>
        <v>0.22462937221420837</v>
      </c>
      <c r="G60" s="4" t="s">
        <v>62</v>
      </c>
      <c r="H60" s="40">
        <f>SUM('Valores Encadeados a Preços 95'!C59:C62)/SUM('Valores Encadeados a Preços 95'!C55:C58)-1</f>
        <v>7.8640149965973682E-2</v>
      </c>
      <c r="I60" s="40">
        <f>SUM('Valores Encadeados a Preços 95'!D59:D62)/SUM('Valores Encadeados a Preços 95'!D55:D58)-1</f>
        <v>3.9850309328586242E-2</v>
      </c>
      <c r="J60" s="40">
        <f>SUM('Valores Encadeados a Preços 95'!E59:E62)/SUM('Valores Encadeados a Preços 95'!E55:E58)-1</f>
        <v>4.8529040907675292E-2</v>
      </c>
      <c r="K60" s="40">
        <f>SUM('Valores Encadeados a Preços 95'!F59:F62)/SUM('Valores Encadeados a Preços 95'!F55:F58)-1</f>
        <v>0.1497599356063597</v>
      </c>
      <c r="L60" s="40">
        <f>SUM('Valores Encadeados a Preços 95'!G59:G62)/SUM('Valores Encadeados a Preços 95'!G55:G58)-1</f>
        <v>6.3415522989433093E-2</v>
      </c>
      <c r="M60" s="4" t="s">
        <v>62</v>
      </c>
      <c r="N60" s="41">
        <f t="shared" si="2"/>
        <v>9.911834099354172E-3</v>
      </c>
      <c r="O60" s="41">
        <f t="shared" si="3"/>
        <v>2.3818473575364599E-2</v>
      </c>
      <c r="P60" s="41">
        <f t="shared" si="4"/>
        <v>4.7128453150707275E-3</v>
      </c>
      <c r="Q60" s="41">
        <f t="shared" si="5"/>
        <v>2.6829060908725055E-2</v>
      </c>
      <c r="R60" s="41">
        <f t="shared" si="6"/>
        <v>6.3415522989433093E-2</v>
      </c>
      <c r="T60" s="4" t="s">
        <v>62</v>
      </c>
      <c r="U60" s="68">
        <f>SUM('Valores Correntes'!H59:H62)/SUM('Valores Correntes'!$O59:$O62)</f>
        <v>0.1874339061170113</v>
      </c>
      <c r="V60" s="68">
        <f>SUM('Valores Correntes'!I59:I62)/SUM('Valores Correntes'!$O59:$O62)</f>
        <v>5.9390469910196891E-2</v>
      </c>
      <c r="W60" s="68">
        <f>SUM('Valores Correntes'!J59:J62)/SUM('Valores Correntes'!$O59:$O62)</f>
        <v>5.9204599452885774E-2</v>
      </c>
      <c r="X60" s="68">
        <f>SUM('Valores Correntes'!K59:K62)/SUM('Valores Correntes'!$O59:$O62)</f>
        <v>9.8898637279004789E-2</v>
      </c>
      <c r="Y60" s="68">
        <f>SUM('Valores Correntes'!L59:L62)/SUM('Valores Correntes'!$O59:$O62)</f>
        <v>0.12435801472271973</v>
      </c>
      <c r="Z60" s="68">
        <f>SUM('Valores Correntes'!M59:M62)/SUM('Valores Correntes'!$O59:$O62)</f>
        <v>0.22912684031846786</v>
      </c>
      <c r="AA60" s="68">
        <f>SUM('Valores Correntes'!N59:N62)/SUM('Valores Correntes'!$O59:$O62)</f>
        <v>0.24158753219971374</v>
      </c>
      <c r="AC60" s="4" t="s">
        <v>62</v>
      </c>
      <c r="AD60" s="67">
        <f>SUM('Valores Encadeados a Preços 95'!H59:H62)/SUM('Valores Encadeados a Preços 95'!H55:H58)-1</f>
        <v>7.4397940713768707E-2</v>
      </c>
      <c r="AE60" s="67">
        <f>SUM('Valores Encadeados a Preços 95'!I59:I62)/SUM('Valores Encadeados a Preços 95'!I55:I58)-1</f>
        <v>5.7094663558377334E-2</v>
      </c>
      <c r="AF60" s="67">
        <f>SUM('Valores Encadeados a Preços 95'!J59:J62)/SUM('Valores Encadeados a Preços 95'!J55:J58)-1</f>
        <v>1.1189824043095431E-2</v>
      </c>
      <c r="AG60" s="67">
        <f>SUM('Valores Encadeados a Preços 95'!K59:K62)/SUM('Valores Encadeados a Preços 95'!K55:K58)-1</f>
        <v>8.7843852418558521E-2</v>
      </c>
      <c r="AH60" s="67">
        <f>SUM('Valores Encadeados a Preços 95'!L59:L62)/SUM('Valores Encadeados a Preços 95'!L55:L58)-1</f>
        <v>4.5703573615748061E-2</v>
      </c>
      <c r="AI60" s="67">
        <f>SUM('Valores Encadeados a Preços 95'!M59:M62)/SUM('Valores Encadeados a Preços 95'!M55:M58)-1</f>
        <v>3.2902490223338798E-2</v>
      </c>
      <c r="AJ60" s="67">
        <f>SUM('Valores Encadeados a Preços 95'!N59:N62)/SUM('Valores Encadeados a Preços 95'!N55:N58)-1</f>
        <v>3.1065082977719038E-2</v>
      </c>
      <c r="AK60" s="67">
        <f>SUM('Valores Encadeados a Preços 95'!O59:O62)/SUM('Valores Encadeados a Preços 95'!O55:O58)-1</f>
        <v>4.6675438411416748E-2</v>
      </c>
      <c r="AL60" s="4" t="s">
        <v>62</v>
      </c>
      <c r="AM60" s="41">
        <f t="shared" si="7"/>
        <v>1.3608566396051396E-2</v>
      </c>
      <c r="AN60" s="41">
        <f t="shared" si="8"/>
        <v>3.2654961224633568E-3</v>
      </c>
      <c r="AO60" s="41">
        <f t="shared" si="9"/>
        <v>7.1348678715355549E-4</v>
      </c>
      <c r="AP60" s="41">
        <f t="shared" si="10"/>
        <v>8.1689829653195829E-3</v>
      </c>
      <c r="AQ60" s="41">
        <f t="shared" si="11"/>
        <v>5.7165100813963794E-3</v>
      </c>
      <c r="AR60" s="41">
        <f t="shared" si="12"/>
        <v>7.5272689779554893E-3</v>
      </c>
      <c r="AS60" s="41">
        <f t="shared" si="13"/>
        <v>7.7439096933525787E-3</v>
      </c>
      <c r="AT60" s="41">
        <f t="shared" si="14"/>
        <v>4.6675438411416748E-2</v>
      </c>
    </row>
    <row r="61" spans="1:46" x14ac:dyDescent="0.3">
      <c r="A61" s="4" t="s">
        <v>61</v>
      </c>
      <c r="B61" s="39">
        <f>SUM('Valores Correntes'!C60:C63)/SUM('Valores Correntes'!$G60:$G63)</f>
        <v>0.11278199356646985</v>
      </c>
      <c r="C61" s="39">
        <f>SUM('Valores Correntes'!D60:D63)/SUM('Valores Correntes'!$G60:$G63)</f>
        <v>0.55996746303094103</v>
      </c>
      <c r="D61" s="39">
        <f>SUM('Valores Correntes'!E60:E63)/SUM('Valores Correntes'!$G60:$G63)</f>
        <v>0.10194175315120134</v>
      </c>
      <c r="E61" s="39">
        <f>SUM('Valores Correntes'!F60:F63)/SUM('Valores Correntes'!$G60:$G63)</f>
        <v>0.22530879025138789</v>
      </c>
      <c r="G61" s="4" t="s">
        <v>61</v>
      </c>
      <c r="H61" s="40">
        <f>SUM('Valores Encadeados a Preços 95'!C60:C63)/SUM('Valores Encadeados a Preços 95'!C56:C59)-1</f>
        <v>0.12693973388499247</v>
      </c>
      <c r="I61" s="40">
        <f>SUM('Valores Encadeados a Preços 95'!D60:D63)/SUM('Valores Encadeados a Preços 95'!D56:D59)-1</f>
        <v>9.2301706418344898E-2</v>
      </c>
      <c r="J61" s="40">
        <f>SUM('Valores Encadeados a Preços 95'!E60:E63)/SUM('Valores Encadeados a Preços 95'!E56:E59)-1</f>
        <v>6.2836121073083451E-2</v>
      </c>
      <c r="K61" s="40">
        <f>SUM('Valores Encadeados a Preços 95'!F60:F63)/SUM('Valores Encadeados a Preços 95'!F56:F59)-1</f>
        <v>0.15466826487906671</v>
      </c>
      <c r="L61" s="40">
        <f>SUM('Valores Encadeados a Preços 95'!G60:G63)/SUM('Valores Encadeados a Preços 95'!G56:G59)-1</f>
        <v>0.1033877936651868</v>
      </c>
      <c r="M61" s="4" t="s">
        <v>61</v>
      </c>
      <c r="N61" s="41">
        <f t="shared" si="2"/>
        <v>1.333213882868169E-2</v>
      </c>
      <c r="O61" s="41">
        <f t="shared" si="3"/>
        <v>5.4745477464894554E-2</v>
      </c>
      <c r="P61" s="41">
        <f t="shared" si="4"/>
        <v>6.4622290694109005E-3</v>
      </c>
      <c r="Q61" s="41">
        <f t="shared" si="5"/>
        <v>3.078140338768371E-2</v>
      </c>
      <c r="R61" s="41">
        <f t="shared" si="6"/>
        <v>0.1033877936651868</v>
      </c>
      <c r="T61" s="4" t="s">
        <v>61</v>
      </c>
      <c r="U61" s="68">
        <f>SUM('Valores Correntes'!H60:H63)/SUM('Valores Correntes'!$O60:$O63)</f>
        <v>0.18699916902047481</v>
      </c>
      <c r="V61" s="68">
        <f>SUM('Valores Correntes'!I60:I63)/SUM('Valores Correntes'!$O60:$O63)</f>
        <v>6.1104155364046585E-2</v>
      </c>
      <c r="W61" s="68">
        <f>SUM('Valores Correntes'!J60:J63)/SUM('Valores Correntes'!$O60:$O63)</f>
        <v>5.8120224937927213E-2</v>
      </c>
      <c r="X61" s="68">
        <f>SUM('Valores Correntes'!K60:K63)/SUM('Valores Correntes'!$O60:$O63)</f>
        <v>9.9618446004871367E-2</v>
      </c>
      <c r="Y61" s="68">
        <f>SUM('Valores Correntes'!L60:L63)/SUM('Valores Correntes'!$O60:$O63)</f>
        <v>0.1236157147655316</v>
      </c>
      <c r="Z61" s="68">
        <f>SUM('Valores Correntes'!M60:M63)/SUM('Valores Correntes'!$O60:$O63)</f>
        <v>0.23017425124629465</v>
      </c>
      <c r="AA61" s="68">
        <f>SUM('Valores Correntes'!N60:N63)/SUM('Valores Correntes'!$O60:$O63)</f>
        <v>0.24036803866085379</v>
      </c>
      <c r="AC61" s="4" t="s">
        <v>61</v>
      </c>
      <c r="AD61" s="67">
        <f>SUM('Valores Encadeados a Preços 95'!H60:H63)/SUM('Valores Encadeados a Preços 95'!H56:H59)-1</f>
        <v>0.11165811867018371</v>
      </c>
      <c r="AE61" s="67">
        <f>SUM('Valores Encadeados a Preços 95'!I60:I63)/SUM('Valores Encadeados a Preços 95'!I56:I59)-1</f>
        <v>0.10176221925316886</v>
      </c>
      <c r="AF61" s="67">
        <f>SUM('Valores Encadeados a Preços 95'!J60:J63)/SUM('Valores Encadeados a Preços 95'!J56:J59)-1</f>
        <v>2.903325250312272E-2</v>
      </c>
      <c r="AG61" s="67">
        <f>SUM('Valores Encadeados a Preços 95'!K60:K63)/SUM('Valores Encadeados a Preços 95'!K56:K59)-1</f>
        <v>9.2976827606372492E-2</v>
      </c>
      <c r="AH61" s="67">
        <f>SUM('Valores Encadeados a Preços 95'!L60:L63)/SUM('Valores Encadeados a Preços 95'!L56:L59)-1</f>
        <v>5.1830522645737398E-2</v>
      </c>
      <c r="AI61" s="67">
        <f>SUM('Valores Encadeados a Preços 95'!M60:M63)/SUM('Valores Encadeados a Preços 95'!M56:M59)-1</f>
        <v>3.4103672987784828E-2</v>
      </c>
      <c r="AJ61" s="67">
        <f>SUM('Valores Encadeados a Preços 95'!N60:N63)/SUM('Valores Encadeados a Preços 95'!N56:N59)-1</f>
        <v>2.8296843850058595E-2</v>
      </c>
      <c r="AK61" s="67">
        <f>SUM('Valores Encadeados a Preços 95'!O60:O63)/SUM('Valores Encadeados a Preços 95'!O56:O59)-1</f>
        <v>5.7674535101681634E-2</v>
      </c>
      <c r="AL61" s="4" t="s">
        <v>61</v>
      </c>
      <c r="AM61" s="41">
        <f t="shared" si="7"/>
        <v>2.0389561863419087E-2</v>
      </c>
      <c r="AN61" s="41">
        <f t="shared" si="8"/>
        <v>5.6868181586020106E-3</v>
      </c>
      <c r="AO61" s="41">
        <f t="shared" si="9"/>
        <v>1.8455957607331416E-3</v>
      </c>
      <c r="AP61" s="41">
        <f t="shared" si="10"/>
        <v>8.7067072874354827E-3</v>
      </c>
      <c r="AQ61" s="41">
        <f t="shared" si="11"/>
        <v>6.4736965507261593E-3</v>
      </c>
      <c r="AR61" s="41">
        <f t="shared" si="12"/>
        <v>7.866661424753044E-3</v>
      </c>
      <c r="AS61" s="41">
        <f t="shared" si="13"/>
        <v>7.0381911876119781E-3</v>
      </c>
      <c r="AT61" s="41">
        <f t="shared" si="14"/>
        <v>5.7674535101681634E-2</v>
      </c>
    </row>
    <row r="62" spans="1:46" x14ac:dyDescent="0.3">
      <c r="A62" s="64" t="s">
        <v>60</v>
      </c>
      <c r="B62" s="39">
        <f>SUM('Valores Correntes'!C61:C64)/SUM('Valores Correntes'!$G61:$G64)</f>
        <v>0.12162144222932757</v>
      </c>
      <c r="C62" s="39">
        <f>SUM('Valores Correntes'!D61:D64)/SUM('Valores Correntes'!$G61:$G64)</f>
        <v>0.54675399655972501</v>
      </c>
      <c r="D62" s="39">
        <f>SUM('Valores Correntes'!E61:E64)/SUM('Valores Correntes'!$G61:$G64)</f>
        <v>0.10276301263922595</v>
      </c>
      <c r="E62" s="39">
        <f>SUM('Valores Correntes'!F61:F64)/SUM('Valores Correntes'!$G61:$G64)</f>
        <v>0.22886154857172142</v>
      </c>
      <c r="G62" s="64" t="s">
        <v>60</v>
      </c>
      <c r="H62" s="40">
        <f>SUM('Valores Encadeados a Preços 95'!C61:C64)/SUM('Valores Encadeados a Preços 95'!C57:C60)-1</f>
        <v>0.14887903478535858</v>
      </c>
      <c r="I62" s="40">
        <f>SUM('Valores Encadeados a Preços 95'!D61:D64)/SUM('Valores Encadeados a Preços 95'!D57:D60)-1</f>
        <v>9.1900349603204479E-2</v>
      </c>
      <c r="J62" s="40">
        <f>SUM('Valores Encadeados a Preços 95'!E61:E64)/SUM('Valores Encadeados a Preços 95'!E57:E60)-1</f>
        <v>6.2757053571440347E-2</v>
      </c>
      <c r="K62" s="40">
        <f>SUM('Valores Encadeados a Preços 95'!F61:F64)/SUM('Valores Encadeados a Preços 95'!F57:F60)-1</f>
        <v>0.13100999942292657</v>
      </c>
      <c r="L62" s="40">
        <f>SUM('Valores Encadeados a Preços 95'!G61:G64)/SUM('Valores Encadeados a Preços 95'!G57:G60)-1</f>
        <v>0.1020307131680307</v>
      </c>
      <c r="M62" s="64" t="s">
        <v>60</v>
      </c>
      <c r="N62" s="41">
        <f t="shared" si="2"/>
        <v>1.2801865764405423E-2</v>
      </c>
      <c r="O62" s="41">
        <f t="shared" si="3"/>
        <v>5.4855865624262423E-2</v>
      </c>
      <c r="P62" s="41">
        <f t="shared" si="4"/>
        <v>6.5936038657876082E-3</v>
      </c>
      <c r="Q62" s="41">
        <f t="shared" si="5"/>
        <v>2.7779377913575608E-2</v>
      </c>
      <c r="R62" s="41">
        <f t="shared" si="6"/>
        <v>0.1020307131680307</v>
      </c>
      <c r="T62" s="64" t="s">
        <v>60</v>
      </c>
      <c r="U62" s="68">
        <f>SUM('Valores Correntes'!H61:H64)/SUM('Valores Correntes'!$O61:$O64)</f>
        <v>0.18592026800435857</v>
      </c>
      <c r="V62" s="68">
        <f>SUM('Valores Correntes'!I61:I64)/SUM('Valores Correntes'!$O61:$O64)</f>
        <v>6.3276381898568226E-2</v>
      </c>
      <c r="W62" s="68">
        <f>SUM('Valores Correntes'!J61:J64)/SUM('Valores Correntes'!$O61:$O64)</f>
        <v>5.652350643084797E-2</v>
      </c>
      <c r="X62" s="68">
        <f>SUM('Valores Correntes'!K61:K64)/SUM('Valores Correntes'!$O61:$O64)</f>
        <v>0.10030642098283125</v>
      </c>
      <c r="Y62" s="68">
        <f>SUM('Valores Correntes'!L61:L64)/SUM('Valores Correntes'!$O61:$O64)</f>
        <v>0.12257733113164249</v>
      </c>
      <c r="Z62" s="68">
        <f>SUM('Valores Correntes'!M61:M64)/SUM('Valores Correntes'!$O61:$O64)</f>
        <v>0.23115265215963898</v>
      </c>
      <c r="AA62" s="68">
        <f>SUM('Valores Correntes'!N61:N64)/SUM('Valores Correntes'!$O61:$O64)</f>
        <v>0.24024343939211257</v>
      </c>
      <c r="AC62" s="64" t="s">
        <v>60</v>
      </c>
      <c r="AD62" s="67">
        <f>SUM('Valores Encadeados a Preços 95'!H61:H64)/SUM('Valores Encadeados a Preços 95'!H57:H60)-1</f>
        <v>0.11149464185691849</v>
      </c>
      <c r="AE62" s="67">
        <f>SUM('Valores Encadeados a Preços 95'!I61:I64)/SUM('Valores Encadeados a Preços 95'!I57:I60)-1</f>
        <v>0.11189298748132392</v>
      </c>
      <c r="AF62" s="67">
        <f>SUM('Valores Encadeados a Preços 95'!J61:J64)/SUM('Valores Encadeados a Preços 95'!J57:J60)-1</f>
        <v>5.3505145809040755E-2</v>
      </c>
      <c r="AG62" s="67">
        <f>SUM('Valores Encadeados a Preços 95'!K61:K64)/SUM('Valores Encadeados a Preços 95'!K57:K60)-1</f>
        <v>9.3220386247521825E-2</v>
      </c>
      <c r="AH62" s="67">
        <f>SUM('Valores Encadeados a Preços 95'!L61:L64)/SUM('Valores Encadeados a Preços 95'!L57:L60)-1</f>
        <v>4.8871198195421295E-2</v>
      </c>
      <c r="AI62" s="67">
        <f>SUM('Valores Encadeados a Preços 95'!M61:M64)/SUM('Valores Encadeados a Preços 95'!M57:M60)-1</f>
        <v>3.2620959355201151E-2</v>
      </c>
      <c r="AJ62" s="67">
        <f>SUM('Valores Encadeados a Preços 95'!N61:N64)/SUM('Valores Encadeados a Preços 95'!N57:N60)-1</f>
        <v>2.2250061302993673E-2</v>
      </c>
      <c r="AK62" s="67">
        <f>SUM('Valores Encadeados a Preços 95'!O61:O64)/SUM('Valores Encadeados a Preços 95'!O57:O60)-1</f>
        <v>5.8036528354641792E-2</v>
      </c>
      <c r="AL62" s="64" t="s">
        <v>60</v>
      </c>
      <c r="AM62" s="41">
        <f t="shared" si="7"/>
        <v>2.0469174287806872E-2</v>
      </c>
      <c r="AN62" s="41">
        <f t="shared" si="8"/>
        <v>6.2097121024122489E-3</v>
      </c>
      <c r="AO62" s="41">
        <f t="shared" si="9"/>
        <v>3.3159794204961316E-3</v>
      </c>
      <c r="AP62" s="41">
        <f t="shared" si="10"/>
        <v>8.8709318997419219E-3</v>
      </c>
      <c r="AQ62" s="41">
        <f t="shared" si="11"/>
        <v>6.1287566362283382E-3</v>
      </c>
      <c r="AR62" s="41">
        <f t="shared" si="12"/>
        <v>7.5432657146791253E-3</v>
      </c>
      <c r="AS62" s="41">
        <f t="shared" si="13"/>
        <v>5.4987082932768088E-3</v>
      </c>
      <c r="AT62" s="41">
        <f t="shared" si="14"/>
        <v>5.8036528354641792E-2</v>
      </c>
    </row>
    <row r="63" spans="1:46" x14ac:dyDescent="0.3">
      <c r="A63" s="3" t="s">
        <v>59</v>
      </c>
      <c r="B63" s="39">
        <f>SUM('Valores Correntes'!C62:C65)/SUM('Valores Correntes'!$G62:$G65)</f>
        <v>0.12976167102860514</v>
      </c>
      <c r="C63" s="39">
        <f>SUM('Valores Correntes'!D62:D65)/SUM('Valores Correntes'!$G62:$G65)</f>
        <v>0.53896743753804377</v>
      </c>
      <c r="D63" s="39">
        <f>SUM('Valores Correntes'!E62:E65)/SUM('Valores Correntes'!$G62:$G65)</f>
        <v>0.10266574268205729</v>
      </c>
      <c r="E63" s="39">
        <f>SUM('Valores Correntes'!F62:F65)/SUM('Valores Correntes'!$G62:$G65)</f>
        <v>0.22860514875129381</v>
      </c>
      <c r="G63" s="3" t="s">
        <v>59</v>
      </c>
      <c r="H63" s="40">
        <f>SUM('Valores Encadeados a Preços 95'!C62:C65)/SUM('Valores Encadeados a Preços 95'!C58:C61)-1</f>
        <v>0.12024207597813619</v>
      </c>
      <c r="I63" s="40">
        <f>SUM('Valores Encadeados a Preços 95'!D62:D65)/SUM('Valores Encadeados a Preços 95'!D58:D61)-1</f>
        <v>6.7675705342650883E-2</v>
      </c>
      <c r="J63" s="40">
        <f>SUM('Valores Encadeados a Preços 95'!E62:E65)/SUM('Valores Encadeados a Preços 95'!E58:E61)-1</f>
        <v>5.335452926165174E-2</v>
      </c>
      <c r="K63" s="40">
        <f>SUM('Valores Encadeados a Preços 95'!F62:F65)/SUM('Valores Encadeados a Preços 95'!F58:F61)-1</f>
        <v>0.10644038784494114</v>
      </c>
      <c r="L63" s="40">
        <f>SUM('Valores Encadeados a Preços 95'!G62:G65)/SUM('Valores Encadeados a Preços 95'!G58:G61)-1</f>
        <v>8.0268742596202758E-2</v>
      </c>
      <c r="M63" s="3" t="s">
        <v>59</v>
      </c>
      <c r="N63" s="41">
        <f t="shared" si="2"/>
        <v>1.0247316701124481E-2</v>
      </c>
      <c r="O63" s="41">
        <f t="shared" si="3"/>
        <v>4.0073545984536225E-2</v>
      </c>
      <c r="P63" s="41">
        <f t="shared" si="4"/>
        <v>5.524937728029233E-3</v>
      </c>
      <c r="Q63" s="41">
        <f t="shared" si="5"/>
        <v>2.3319533812793742E-2</v>
      </c>
      <c r="R63" s="41">
        <f t="shared" si="6"/>
        <v>8.0268742596202758E-2</v>
      </c>
      <c r="T63" s="3" t="s">
        <v>59</v>
      </c>
      <c r="U63" s="68">
        <f>SUM('Valores Correntes'!H62:H65)/SUM('Valores Correntes'!$O62:$O65)</f>
        <v>0.18744750060295215</v>
      </c>
      <c r="V63" s="68">
        <f>SUM('Valores Correntes'!I62:I65)/SUM('Valores Correntes'!$O62:$O65)</f>
        <v>6.4079374523556068E-2</v>
      </c>
      <c r="W63" s="68">
        <f>SUM('Valores Correntes'!J62:J65)/SUM('Valores Correntes'!$O62:$O65)</f>
        <v>5.5709872045718076E-2</v>
      </c>
      <c r="X63" s="68">
        <f>SUM('Valores Correntes'!K62:K65)/SUM('Valores Correntes'!$O62:$O65)</f>
        <v>9.9966674190643312E-2</v>
      </c>
      <c r="Y63" s="68">
        <f>SUM('Valores Correntes'!L62:L65)/SUM('Valores Correntes'!$O62:$O65)</f>
        <v>0.12276473029676158</v>
      </c>
      <c r="Z63" s="68">
        <f>SUM('Valores Correntes'!M62:M65)/SUM('Valores Correntes'!$O62:$O65)</f>
        <v>0.23129751496046411</v>
      </c>
      <c r="AA63" s="68">
        <f>SUM('Valores Correntes'!N62:N65)/SUM('Valores Correntes'!$O62:$O65)</f>
        <v>0.23873433337990482</v>
      </c>
      <c r="AC63" s="3" t="s">
        <v>59</v>
      </c>
      <c r="AD63" s="67">
        <f>SUM('Valores Encadeados a Preços 95'!H62:H65)/SUM('Valores Encadeados a Preços 95'!H58:H61)-1</f>
        <v>8.4358502762508891E-2</v>
      </c>
      <c r="AE63" s="67">
        <f>SUM('Valores Encadeados a Preços 95'!I62:I65)/SUM('Valores Encadeados a Preços 95'!I58:I61)-1</f>
        <v>9.6106051073183929E-2</v>
      </c>
      <c r="AF63" s="67">
        <f>SUM('Valores Encadeados a Preços 95'!J62:J65)/SUM('Valores Encadeados a Preços 95'!J58:J61)-1</f>
        <v>6.120839977835435E-2</v>
      </c>
      <c r="AG63" s="67">
        <f>SUM('Valores Encadeados a Preços 95'!K62:K65)/SUM('Valores Encadeados a Preços 95'!K58:K61)-1</f>
        <v>9.2749764922688938E-2</v>
      </c>
      <c r="AH63" s="67">
        <f>SUM('Valores Encadeados a Preços 95'!L62:L65)/SUM('Valores Encadeados a Preços 95'!L58:L61)-1</f>
        <v>4.6103438271603681E-2</v>
      </c>
      <c r="AI63" s="67">
        <f>SUM('Valores Encadeados a Preços 95'!M62:M65)/SUM('Valores Encadeados a Preços 95'!M58:M61)-1</f>
        <v>3.9639409685569449E-2</v>
      </c>
      <c r="AJ63" s="67">
        <f>SUM('Valores Encadeados a Preços 95'!N62:N65)/SUM('Valores Encadeados a Preços 95'!N58:N61)-1</f>
        <v>2.2021151294187247E-2</v>
      </c>
      <c r="AK63" s="67">
        <f>SUM('Valores Encadeados a Preços 95'!O62:O65)/SUM('Valores Encadeados a Preços 95'!O58:O61)-1</f>
        <v>5.4331746825307947E-2</v>
      </c>
      <c r="AL63" s="3" t="s">
        <v>59</v>
      </c>
      <c r="AM63" s="41">
        <f t="shared" si="7"/>
        <v>1.5659527288219257E-2</v>
      </c>
      <c r="AN63" s="41">
        <f t="shared" si="8"/>
        <v>5.4929484999012082E-3</v>
      </c>
      <c r="AO63" s="41">
        <f t="shared" si="9"/>
        <v>3.7172363803366446E-3</v>
      </c>
      <c r="AP63" s="41">
        <f t="shared" si="10"/>
        <v>9.0588943653421381E-3</v>
      </c>
      <c r="AQ63" s="41">
        <f t="shared" si="11"/>
        <v>5.7568462512258937E-3</v>
      </c>
      <c r="AR63" s="41">
        <f t="shared" si="12"/>
        <v>9.1470808838201197E-3</v>
      </c>
      <c r="AS63" s="41">
        <f t="shared" si="13"/>
        <v>5.3552765584242287E-3</v>
      </c>
      <c r="AT63" s="41">
        <f t="shared" si="14"/>
        <v>5.4331746825307947E-2</v>
      </c>
    </row>
    <row r="64" spans="1:46" x14ac:dyDescent="0.3">
      <c r="A64" s="3" t="s">
        <v>58</v>
      </c>
      <c r="B64" s="39">
        <f>SUM('Valores Correntes'!C63:C66)/SUM('Valores Correntes'!$G63:$G66)</f>
        <v>0.13895158948238293</v>
      </c>
      <c r="C64" s="39">
        <f>SUM('Valores Correntes'!D63:D66)/SUM('Valores Correntes'!$G63:$G66)</f>
        <v>0.52978083084716387</v>
      </c>
      <c r="D64" s="39">
        <f>SUM('Valores Correntes'!E63:E66)/SUM('Valores Correntes'!$G63:$G66)</f>
        <v>0.10334709858398335</v>
      </c>
      <c r="E64" s="39">
        <f>SUM('Valores Correntes'!F63:F66)/SUM('Valores Correntes'!$G63:$G66)</f>
        <v>0.22792048108646981</v>
      </c>
      <c r="G64" s="3" t="s">
        <v>58</v>
      </c>
      <c r="H64" s="40">
        <f>SUM('Valores Encadeados a Preços 95'!C63:C66)/SUM('Valores Encadeados a Preços 95'!C59:C62)-1</f>
        <v>8.9585803670806374E-2</v>
      </c>
      <c r="I64" s="40">
        <f>SUM('Valores Encadeados a Preços 95'!D63:D66)/SUM('Valores Encadeados a Preços 95'!D59:D62)-1</f>
        <v>4.9468774194999066E-2</v>
      </c>
      <c r="J64" s="40">
        <f>SUM('Valores Encadeados a Preços 95'!E63:E66)/SUM('Valores Encadeados a Preços 95'!E59:E62)-1</f>
        <v>5.0447653856377839E-2</v>
      </c>
      <c r="K64" s="40">
        <f>SUM('Valores Encadeados a Preços 95'!F63:F66)/SUM('Valores Encadeados a Preços 95'!F59:F62)-1</f>
        <v>8.1532217523480943E-2</v>
      </c>
      <c r="L64" s="40">
        <f>SUM('Valores Encadeados a Preços 95'!G63:G66)/SUM('Valores Encadeados a Preços 95'!G59:G62)-1</f>
        <v>6.1435324639213196E-2</v>
      </c>
      <c r="M64" s="3" t="s">
        <v>58</v>
      </c>
      <c r="N64" s="41">
        <f t="shared" si="2"/>
        <v>8.8602049430481743E-3</v>
      </c>
      <c r="O64" s="41">
        <f t="shared" si="3"/>
        <v>2.8504431554495283E-2</v>
      </c>
      <c r="P64" s="41">
        <f t="shared" si="4"/>
        <v>5.0577885481046985E-3</v>
      </c>
      <c r="Q64" s="41">
        <f t="shared" si="5"/>
        <v>1.8314530837531803E-2</v>
      </c>
      <c r="R64" s="41">
        <f t="shared" si="6"/>
        <v>6.1435324639213196E-2</v>
      </c>
      <c r="T64" s="3" t="s">
        <v>58</v>
      </c>
      <c r="U64" s="68">
        <f>SUM('Valores Correntes'!H63:H66)/SUM('Valores Correntes'!$O63:$O66)</f>
        <v>0.1868512949815839</v>
      </c>
      <c r="V64" s="68">
        <f>SUM('Valores Correntes'!I63:I66)/SUM('Valores Correntes'!$O63:$O66)</f>
        <v>6.4319267232756189E-2</v>
      </c>
      <c r="W64" s="68">
        <f>SUM('Valores Correntes'!J63:J66)/SUM('Valores Correntes'!$O63:$O66)</f>
        <v>5.5143406166164796E-2</v>
      </c>
      <c r="X64" s="68">
        <f>SUM('Valores Correntes'!K63:K66)/SUM('Valores Correntes'!$O63:$O66)</f>
        <v>9.9059092989195338E-2</v>
      </c>
      <c r="Y64" s="68">
        <f>SUM('Valores Correntes'!L63:L66)/SUM('Valores Correntes'!$O63:$O66)</f>
        <v>0.12259546255903536</v>
      </c>
      <c r="Z64" s="68">
        <f>SUM('Valores Correntes'!M63:M66)/SUM('Valores Correntes'!$O63:$O66)</f>
        <v>0.2333634867689181</v>
      </c>
      <c r="AA64" s="68">
        <f>SUM('Valores Correntes'!N63:N66)/SUM('Valores Correntes'!$O63:$O66)</f>
        <v>0.2386679893023462</v>
      </c>
      <c r="AC64" s="3" t="s">
        <v>58</v>
      </c>
      <c r="AD64" s="67">
        <f>SUM('Valores Encadeados a Preços 95'!H63:H66)/SUM('Valores Encadeados a Preços 95'!H59:H62)-1</f>
        <v>6.5176150817657375E-2</v>
      </c>
      <c r="AE64" s="67">
        <f>SUM('Valores Encadeados a Preços 95'!I63:I66)/SUM('Valores Encadeados a Preços 95'!I59:I62)-1</f>
        <v>7.4866201643715824E-2</v>
      </c>
      <c r="AF64" s="67">
        <f>SUM('Valores Encadeados a Preços 95'!J63:J66)/SUM('Valores Encadeados a Preços 95'!J59:J62)-1</f>
        <v>6.6521966364427199E-2</v>
      </c>
      <c r="AG64" s="67">
        <f>SUM('Valores Encadeados a Preços 95'!K63:K66)/SUM('Valores Encadeados a Preços 95'!K59:K62)-1</f>
        <v>9.1897205718652897E-2</v>
      </c>
      <c r="AH64" s="67">
        <f>SUM('Valores Encadeados a Preços 95'!L63:L66)/SUM('Valores Encadeados a Preços 95'!L59:L62)-1</f>
        <v>3.6544615832454497E-2</v>
      </c>
      <c r="AI64" s="67">
        <f>SUM('Valores Encadeados a Preços 95'!M63:M66)/SUM('Valores Encadeados a Preços 95'!M59:M62)-1</f>
        <v>4.6422931457438255E-2</v>
      </c>
      <c r="AJ64" s="67">
        <f>SUM('Valores Encadeados a Preços 95'!N63:N66)/SUM('Valores Encadeados a Preços 95'!N59:N62)-1</f>
        <v>2.1312671718132448E-2</v>
      </c>
      <c r="AK64" s="67">
        <f>SUM('Valores Encadeados a Preços 95'!O63:O66)/SUM('Valores Encadeados a Preços 95'!O59:O62)-1</f>
        <v>5.0163158688868892E-2</v>
      </c>
      <c r="AL64" s="3" t="s">
        <v>58</v>
      </c>
      <c r="AM64" s="41">
        <f t="shared" si="7"/>
        <v>1.2216220533424962E-2</v>
      </c>
      <c r="AN64" s="41">
        <f t="shared" si="8"/>
        <v>4.4463388960118378E-3</v>
      </c>
      <c r="AO64" s="41">
        <f t="shared" si="9"/>
        <v>3.9384063734242527E-3</v>
      </c>
      <c r="AP64" s="41">
        <f t="shared" si="10"/>
        <v>9.0885084153231373E-3</v>
      </c>
      <c r="AQ64" s="41">
        <f t="shared" si="11"/>
        <v>4.5446158737285133E-3</v>
      </c>
      <c r="AR64" s="41">
        <f t="shared" si="12"/>
        <v>1.0636739603163633E-2</v>
      </c>
      <c r="AS64" s="41">
        <f t="shared" si="13"/>
        <v>5.1488757649662507E-3</v>
      </c>
      <c r="AT64" s="41">
        <f t="shared" si="14"/>
        <v>5.0163158688868892E-2</v>
      </c>
    </row>
    <row r="65" spans="1:46" x14ac:dyDescent="0.3">
      <c r="A65" s="3" t="s">
        <v>57</v>
      </c>
      <c r="B65" s="39">
        <f>SUM('Valores Correntes'!C64:C67)/SUM('Valores Correntes'!$G64:$G67)</f>
        <v>0.14718314175422667</v>
      </c>
      <c r="C65" s="39">
        <f>SUM('Valores Correntes'!D64:D67)/SUM('Valores Correntes'!$G64:$G67)</f>
        <v>0.52223238713963083</v>
      </c>
      <c r="D65" s="39">
        <f>SUM('Valores Correntes'!E64:E67)/SUM('Valores Correntes'!$G64:$G67)</f>
        <v>0.10051206547142241</v>
      </c>
      <c r="E65" s="39">
        <f>SUM('Valores Correntes'!F64:F67)/SUM('Valores Correntes'!$G64:$G67)</f>
        <v>0.23007240563472003</v>
      </c>
      <c r="G65" s="3" t="s">
        <v>57</v>
      </c>
      <c r="H65" s="40">
        <f>SUM('Valores Encadeados a Preços 95'!C64:C67)/SUM('Valores Encadeados a Preços 95'!C60:C63)-1</f>
        <v>6.0303329153285734E-2</v>
      </c>
      <c r="I65" s="40">
        <f>SUM('Valores Encadeados a Preços 95'!D64:D67)/SUM('Valores Encadeados a Preços 95'!D60:D63)-1</f>
        <v>3.5766724471772315E-2</v>
      </c>
      <c r="J65" s="40">
        <f>SUM('Valores Encadeados a Preços 95'!E64:E67)/SUM('Valores Encadeados a Preços 95'!E60:E63)-1</f>
        <v>5.0505548046400506E-2</v>
      </c>
      <c r="K65" s="40">
        <f>SUM('Valores Encadeados a Preços 95'!F64:F67)/SUM('Valores Encadeados a Preços 95'!F60:F63)-1</f>
        <v>8.1944142886321014E-2</v>
      </c>
      <c r="L65" s="40">
        <f>SUM('Valores Encadeados a Preços 95'!G64:G67)/SUM('Valores Encadeados a Preços 95'!G60:G63)-1</f>
        <v>5.0342645098672811E-2</v>
      </c>
      <c r="M65" s="3" t="s">
        <v>57</v>
      </c>
      <c r="N65" s="41">
        <f t="shared" si="2"/>
        <v>6.801129680602586E-3</v>
      </c>
      <c r="O65" s="41">
        <f t="shared" si="3"/>
        <v>2.0028201963385017E-2</v>
      </c>
      <c r="P65" s="41">
        <f t="shared" si="4"/>
        <v>5.1486241117122992E-3</v>
      </c>
      <c r="Q65" s="41">
        <f t="shared" si="5"/>
        <v>1.8462735701903859E-2</v>
      </c>
      <c r="R65" s="41">
        <f t="shared" si="6"/>
        <v>5.0342645098672811E-2</v>
      </c>
      <c r="T65" s="3" t="s">
        <v>57</v>
      </c>
      <c r="U65" s="68">
        <f>SUM('Valores Correntes'!H64:H67)/SUM('Valores Correntes'!$O64:$O67)</f>
        <v>0.18801061492583812</v>
      </c>
      <c r="V65" s="68">
        <f>SUM('Valores Correntes'!I64:I67)/SUM('Valores Correntes'!$O64:$O67)</f>
        <v>6.5461231659947688E-2</v>
      </c>
      <c r="W65" s="68">
        <f>SUM('Valores Correntes'!J64:J67)/SUM('Valores Correntes'!$O64:$O67)</f>
        <v>5.456658239957738E-2</v>
      </c>
      <c r="X65" s="68">
        <f>SUM('Valores Correntes'!K64:K67)/SUM('Valores Correntes'!$O64:$O67)</f>
        <v>9.7140332064908186E-2</v>
      </c>
      <c r="Y65" s="68">
        <f>SUM('Valores Correntes'!L64:L67)/SUM('Valores Correntes'!$O64:$O67)</f>
        <v>0.12309630071174686</v>
      </c>
      <c r="Z65" s="68">
        <f>SUM('Valores Correntes'!M64:M67)/SUM('Valores Correntes'!$O64:$O67)</f>
        <v>0.23380135651372577</v>
      </c>
      <c r="AA65" s="68">
        <f>SUM('Valores Correntes'!N64:N67)/SUM('Valores Correntes'!$O64:$O67)</f>
        <v>0.23792358172425607</v>
      </c>
      <c r="AC65" s="3" t="s">
        <v>57</v>
      </c>
      <c r="AD65" s="67">
        <f>SUM('Valores Encadeados a Preços 95'!H64:H67)/SUM('Valores Encadeados a Preços 95'!H60:H63)-1</f>
        <v>4.1183187068636773E-2</v>
      </c>
      <c r="AE65" s="67">
        <f>SUM('Valores Encadeados a Preços 95'!I64:I67)/SUM('Valores Encadeados a Preços 95'!I60:I63)-1</f>
        <v>5.5319681181623448E-2</v>
      </c>
      <c r="AF65" s="67">
        <f>SUM('Valores Encadeados a Preços 95'!J64:J67)/SUM('Valores Encadeados a Preços 95'!J60:J63)-1</f>
        <v>6.5917172890548548E-2</v>
      </c>
      <c r="AG65" s="67">
        <f>SUM('Valores Encadeados a Preços 95'!K64:K67)/SUM('Valores Encadeados a Preços 95'!K60:K63)-1</f>
        <v>8.1765260962660458E-2</v>
      </c>
      <c r="AH65" s="67">
        <f>SUM('Valores Encadeados a Preços 95'!L64:L67)/SUM('Valores Encadeados a Preços 95'!L60:L63)-1</f>
        <v>2.6945150671299656E-2</v>
      </c>
      <c r="AI65" s="67">
        <f>SUM('Valores Encadeados a Preços 95'!M64:M67)/SUM('Valores Encadeados a Preços 95'!M60:M63)-1</f>
        <v>4.9920472309477493E-2</v>
      </c>
      <c r="AJ65" s="67">
        <f>SUM('Valores Encadeados a Preços 95'!N64:N67)/SUM('Valores Encadeados a Preços 95'!N60:N63)-1</f>
        <v>2.0075527362346524E-2</v>
      </c>
      <c r="AK65" s="67">
        <f>SUM('Valores Encadeados a Preços 95'!O64:O67)/SUM('Valores Encadeados a Preços 95'!O60:O63)-1</f>
        <v>4.2772374615734021E-2</v>
      </c>
      <c r="AL65" s="3" t="s">
        <v>57</v>
      </c>
      <c r="AM65" s="41">
        <f t="shared" si="7"/>
        <v>7.7012217594498401E-3</v>
      </c>
      <c r="AN65" s="41">
        <f t="shared" si="8"/>
        <v>3.3802623936114431E-3</v>
      </c>
      <c r="AO65" s="41">
        <f t="shared" si="9"/>
        <v>3.8311209156709192E-3</v>
      </c>
      <c r="AP65" s="41">
        <f t="shared" si="10"/>
        <v>8.1453282342830082E-3</v>
      </c>
      <c r="AQ65" s="41">
        <f t="shared" si="11"/>
        <v>3.3308440596976504E-3</v>
      </c>
      <c r="AR65" s="41">
        <f t="shared" si="12"/>
        <v>1.1490407335695367E-2</v>
      </c>
      <c r="AS65" s="41">
        <f t="shared" si="13"/>
        <v>4.8255151371695377E-3</v>
      </c>
      <c r="AT65" s="41">
        <f t="shared" si="14"/>
        <v>4.2772374615734021E-2</v>
      </c>
    </row>
    <row r="66" spans="1:46" x14ac:dyDescent="0.3">
      <c r="A66" s="65" t="s">
        <v>56</v>
      </c>
      <c r="B66" s="39">
        <f>SUM('Valores Correntes'!C65:C68)/SUM('Valores Correntes'!$G65:$G68)</f>
        <v>0.16079281211686344</v>
      </c>
      <c r="C66" s="39">
        <f>SUM('Valores Correntes'!D65:D68)/SUM('Valores Correntes'!$G65:$G68)</f>
        <v>0.5100758233866457</v>
      </c>
      <c r="D66" s="39">
        <f>SUM('Valores Correntes'!E65:E68)/SUM('Valores Correntes'!$G65:$G68)</f>
        <v>9.8136165555280402E-2</v>
      </c>
      <c r="E66" s="39">
        <f>SUM('Valores Correntes'!F65:F68)/SUM('Valores Correntes'!$G65:$G68)</f>
        <v>0.2309951989412104</v>
      </c>
      <c r="G66" s="65" t="s">
        <v>56</v>
      </c>
      <c r="H66" s="40">
        <f>SUM('Valores Encadeados a Preços 95'!C65:C68)/SUM('Valores Encadeados a Preços 95'!C61:C64)-1</f>
        <v>3.4701950874530985E-2</v>
      </c>
      <c r="I66" s="40">
        <f>SUM('Valores Encadeados a Preços 95'!D65:D68)/SUM('Valores Encadeados a Preços 95'!D61:D64)-1</f>
        <v>2.2471842151347232E-2</v>
      </c>
      <c r="J66" s="40">
        <f>SUM('Valores Encadeados a Preços 95'!E65:E68)/SUM('Valores Encadeados a Preços 95'!E61:E64)-1</f>
        <v>5.6062596063535697E-2</v>
      </c>
      <c r="K66" s="40">
        <f>SUM('Valores Encadeados a Preços 95'!F65:F68)/SUM('Valores Encadeados a Preços 95'!F61:F64)-1</f>
        <v>8.2473529180318028E-2</v>
      </c>
      <c r="L66" s="40">
        <f>SUM('Valores Encadeados a Preços 95'!G65:G68)/SUM('Valores Encadeados a Preços 95'!G61:G64)-1</f>
        <v>4.1143251692087768E-2</v>
      </c>
      <c r="M66" s="65" t="s">
        <v>56</v>
      </c>
      <c r="N66" s="41">
        <f t="shared" si="2"/>
        <v>4.2205013135317333E-3</v>
      </c>
      <c r="O66" s="41">
        <f t="shared" si="3"/>
        <v>1.2286569506308388E-2</v>
      </c>
      <c r="P66" s="41">
        <f t="shared" si="4"/>
        <v>5.7611612678649376E-3</v>
      </c>
      <c r="Q66" s="41">
        <f t="shared" si="5"/>
        <v>1.8875019604382638E-2</v>
      </c>
      <c r="R66" s="41">
        <f t="shared" si="6"/>
        <v>4.1143251692087768E-2</v>
      </c>
      <c r="T66" s="65" t="s">
        <v>56</v>
      </c>
      <c r="U66" s="68">
        <f>SUM('Valores Correntes'!H65:H68)/SUM('Valores Correntes'!$O65:$O68)</f>
        <v>0.18982354147833805</v>
      </c>
      <c r="V66" s="68">
        <f>SUM('Valores Correntes'!I65:I68)/SUM('Valores Correntes'!$O65:$O68)</f>
        <v>6.5712789907428348E-2</v>
      </c>
      <c r="W66" s="68">
        <f>SUM('Valores Correntes'!J65:J68)/SUM('Valores Correntes'!$O65:$O68)</f>
        <v>5.4380343291530665E-2</v>
      </c>
      <c r="X66" s="68">
        <f>SUM('Valores Correntes'!K65:K68)/SUM('Valores Correntes'!$O65:$O68)</f>
        <v>9.5032831214284755E-2</v>
      </c>
      <c r="Y66" s="68">
        <f>SUM('Valores Correntes'!L65:L68)/SUM('Valores Correntes'!$O65:$O68)</f>
        <v>0.12359277178819966</v>
      </c>
      <c r="Z66" s="68">
        <f>SUM('Valores Correntes'!M65:M68)/SUM('Valores Correntes'!$O65:$O68)</f>
        <v>0.23407648554751159</v>
      </c>
      <c r="AA66" s="68">
        <f>SUM('Valores Correntes'!N65:N68)/SUM('Valores Correntes'!$O65:$O68)</f>
        <v>0.23738123677270684</v>
      </c>
      <c r="AC66" s="65" t="s">
        <v>56</v>
      </c>
      <c r="AD66" s="67">
        <f>SUM('Valores Encadeados a Preços 95'!H65:H68)/SUM('Valores Encadeados a Preços 95'!H61:H64)-1</f>
        <v>2.3410189838479756E-2</v>
      </c>
      <c r="AE66" s="67">
        <f>SUM('Valores Encadeados a Preços 95'!I65:I68)/SUM('Valores Encadeados a Preços 95'!I61:I64)-1</f>
        <v>4.2785543365616574E-2</v>
      </c>
      <c r="AF66" s="67">
        <f>SUM('Valores Encadeados a Preços 95'!J65:J68)/SUM('Valores Encadeados a Preços 95'!J61:J64)-1</f>
        <v>6.4927059889325678E-2</v>
      </c>
      <c r="AG66" s="67">
        <f>SUM('Valores Encadeados a Preços 95'!K65:K68)/SUM('Valores Encadeados a Preços 95'!K61:K64)-1</f>
        <v>6.208112731827109E-2</v>
      </c>
      <c r="AH66" s="67">
        <f>SUM('Valores Encadeados a Preços 95'!L65:L68)/SUM('Valores Encadeados a Preços 95'!L61:L64)-1</f>
        <v>1.9313461200063609E-2</v>
      </c>
      <c r="AI66" s="67">
        <f>SUM('Valores Encadeados a Preços 95'!M65:M68)/SUM('Valores Encadeados a Preços 95'!M61:M64)-1</f>
        <v>4.6226711864624903E-2</v>
      </c>
      <c r="AJ66" s="67">
        <f>SUM('Valores Encadeados a Preços 95'!N65:N68)/SUM('Valores Encadeados a Preços 95'!N61:N64)-1</f>
        <v>1.901663145163357E-2</v>
      </c>
      <c r="AK66" s="67">
        <f>SUM('Valores Encadeados a Preços 95'!O65:O68)/SUM('Valores Encadeados a Preços 95'!O61:O64)-1</f>
        <v>3.4578224452147754E-2</v>
      </c>
      <c r="AL66" s="65" t="s">
        <v>56</v>
      </c>
      <c r="AM66" s="41">
        <f t="shared" si="7"/>
        <v>4.3524287688030674E-3</v>
      </c>
      <c r="AN66" s="41">
        <f t="shared" si="8"/>
        <v>2.7073143817405066E-3</v>
      </c>
      <c r="AO66" s="41">
        <f t="shared" si="9"/>
        <v>3.6699050871903511E-3</v>
      </c>
      <c r="AP66" s="41">
        <f t="shared" si="10"/>
        <v>6.2271356918752454E-3</v>
      </c>
      <c r="AQ66" s="41">
        <f t="shared" si="11"/>
        <v>2.3673925288183262E-3</v>
      </c>
      <c r="AR66" s="41">
        <f t="shared" si="12"/>
        <v>1.0685427048127496E-2</v>
      </c>
      <c r="AS66" s="41">
        <f t="shared" si="13"/>
        <v>4.5686209455926708E-3</v>
      </c>
      <c r="AT66" s="41">
        <f t="shared" si="14"/>
        <v>3.4578224452147754E-2</v>
      </c>
    </row>
    <row r="67" spans="1:46" x14ac:dyDescent="0.3">
      <c r="A67" s="4" t="s">
        <v>55</v>
      </c>
      <c r="B67" s="39">
        <f>SUM('Valores Correntes'!C66:C69)/SUM('Valores Correntes'!$G66:$G69)</f>
        <v>0.16684971463425807</v>
      </c>
      <c r="C67" s="39">
        <f>SUM('Valores Correntes'!D66:D69)/SUM('Valores Correntes'!$G66:$G69)</f>
        <v>0.49954142134058893</v>
      </c>
      <c r="D67" s="39">
        <f>SUM('Valores Correntes'!E66:E69)/SUM('Valores Correntes'!$G66:$G69)</f>
        <v>9.8336663027731461E-2</v>
      </c>
      <c r="E67" s="39">
        <f>SUM('Valores Correntes'!F66:F69)/SUM('Valores Correntes'!$G66:$G69)</f>
        <v>0.23527220099742163</v>
      </c>
      <c r="G67" s="4" t="s">
        <v>55</v>
      </c>
      <c r="H67" s="40">
        <f>SUM('Valores Encadeados a Preços 95'!C66:C69)/SUM('Valores Encadeados a Preços 95'!C62:C65)-1</f>
        <v>3.1791029611802468E-2</v>
      </c>
      <c r="I67" s="40">
        <f>SUM('Valores Encadeados a Preços 95'!D66:D69)/SUM('Valores Encadeados a Preços 95'!D62:D65)-1</f>
        <v>7.4828496165528779E-3</v>
      </c>
      <c r="J67" s="40">
        <f>SUM('Valores Encadeados a Preços 95'!E66:E69)/SUM('Valores Encadeados a Preços 95'!E62:E65)-1</f>
        <v>6.1381967136793891E-2</v>
      </c>
      <c r="K67" s="40">
        <f>SUM('Valores Encadeados a Preços 95'!F66:F69)/SUM('Valores Encadeados a Preços 95'!F62:F65)-1</f>
        <v>8.2779039346555061E-2</v>
      </c>
      <c r="L67" s="40">
        <f>SUM('Valores Encadeados a Preços 95'!G66:G69)/SUM('Valores Encadeados a Preços 95'!G62:G65)-1</f>
        <v>3.3292385186291851E-2</v>
      </c>
      <c r="M67" s="4" t="s">
        <v>55</v>
      </c>
      <c r="N67" s="41">
        <f t="shared" si="2"/>
        <v>4.1252571261473567E-3</v>
      </c>
      <c r="O67" s="41">
        <f t="shared" si="3"/>
        <v>4.033012283316038E-3</v>
      </c>
      <c r="P67" s="41">
        <f t="shared" si="4"/>
        <v>6.3018252433845786E-3</v>
      </c>
      <c r="Q67" s="41">
        <f t="shared" si="5"/>
        <v>1.8923714603308422E-2</v>
      </c>
      <c r="R67" s="41">
        <f t="shared" si="6"/>
        <v>3.3292385186291851E-2</v>
      </c>
      <c r="T67" s="4" t="s">
        <v>55</v>
      </c>
      <c r="U67" s="68">
        <f>SUM('Valores Correntes'!H66:H69)/SUM('Valores Correntes'!$O66:$O69)</f>
        <v>0.18955763261316377</v>
      </c>
      <c r="V67" s="68">
        <f>SUM('Valores Correntes'!I66:I69)/SUM('Valores Correntes'!$O66:$O69)</f>
        <v>6.502277361897725E-2</v>
      </c>
      <c r="W67" s="68">
        <f>SUM('Valores Correntes'!J66:J69)/SUM('Valores Correntes'!$O66:$O69)</f>
        <v>5.4204391972896976E-2</v>
      </c>
      <c r="X67" s="68">
        <f>SUM('Valores Correntes'!K66:K69)/SUM('Valores Correntes'!$O66:$O69)</f>
        <v>9.6629613728572483E-2</v>
      </c>
      <c r="Y67" s="68">
        <f>SUM('Valores Correntes'!L66:L69)/SUM('Valores Correntes'!$O66:$O69)</f>
        <v>0.12455287016787374</v>
      </c>
      <c r="Z67" s="68">
        <f>SUM('Valores Correntes'!M66:M69)/SUM('Valores Correntes'!$O66:$O69)</f>
        <v>0.2353608159221256</v>
      </c>
      <c r="AA67" s="68">
        <f>SUM('Valores Correntes'!N66:N69)/SUM('Valores Correntes'!$O66:$O69)</f>
        <v>0.23467190197639029</v>
      </c>
      <c r="AC67" s="4" t="s">
        <v>55</v>
      </c>
      <c r="AD67" s="67">
        <f>SUM('Valores Encadeados a Preços 95'!H66:H69)/SUM('Valores Encadeados a Preços 95'!H62:H65)-1</f>
        <v>1.4315831178264071E-2</v>
      </c>
      <c r="AE67" s="67">
        <f>SUM('Valores Encadeados a Preços 95'!I66:I69)/SUM('Valores Encadeados a Preços 95'!I62:I65)-1</f>
        <v>2.668327395553538E-2</v>
      </c>
      <c r="AF67" s="67">
        <f>SUM('Valores Encadeados a Preços 95'!J66:J69)/SUM('Valores Encadeados a Preços 95'!J62:J65)-1</f>
        <v>6.638630166330195E-2</v>
      </c>
      <c r="AG67" s="67">
        <f>SUM('Valores Encadeados a Preços 95'!K66:K69)/SUM('Valores Encadeados a Preços 95'!K62:K65)-1</f>
        <v>5.0376416272004398E-2</v>
      </c>
      <c r="AH67" s="67">
        <f>SUM('Valores Encadeados a Preços 95'!L66:L69)/SUM('Valores Encadeados a Preços 95'!L62:L65)-1</f>
        <v>1.6976287809128188E-2</v>
      </c>
      <c r="AI67" s="67">
        <f>SUM('Valores Encadeados a Preços 95'!M66:M69)/SUM('Valores Encadeados a Preços 95'!M62:M65)-1</f>
        <v>4.0093168493385178E-2</v>
      </c>
      <c r="AJ67" s="67">
        <f>SUM('Valores Encadeados a Preços 95'!N66:N69)/SUM('Valores Encadeados a Preços 95'!N62:N65)-1</f>
        <v>1.6524114701154557E-2</v>
      </c>
      <c r="AK67" s="67">
        <f>SUM('Valores Encadeados a Preços 95'!O66:O69)/SUM('Valores Encadeados a Preços 95'!O62:O65)-1</f>
        <v>2.8429560003606635E-2</v>
      </c>
      <c r="AL67" s="4" t="s">
        <v>55</v>
      </c>
      <c r="AM67" s="41">
        <f t="shared" si="7"/>
        <v>2.6834667734194156E-3</v>
      </c>
      <c r="AN67" s="41">
        <f t="shared" si="8"/>
        <v>1.709847505311401E-3</v>
      </c>
      <c r="AO67" s="41">
        <f t="shared" si="9"/>
        <v>3.6983723712509927E-3</v>
      </c>
      <c r="AP67" s="41">
        <f t="shared" si="10"/>
        <v>5.035962792355686E-3</v>
      </c>
      <c r="AQ67" s="41">
        <f t="shared" si="11"/>
        <v>2.0840893943278233E-3</v>
      </c>
      <c r="AR67" s="41">
        <f t="shared" si="12"/>
        <v>9.273450239411167E-3</v>
      </c>
      <c r="AS67" s="41">
        <f t="shared" si="13"/>
        <v>3.9448735078732181E-3</v>
      </c>
      <c r="AT67" s="41">
        <f t="shared" si="14"/>
        <v>2.8429560003606635E-2</v>
      </c>
    </row>
    <row r="68" spans="1:46" x14ac:dyDescent="0.3">
      <c r="A68" s="4" t="s">
        <v>54</v>
      </c>
      <c r="B68" s="39">
        <f>SUM('Valores Correntes'!C67:C70)/SUM('Valores Correntes'!$G67:$G70)</f>
        <v>0.17353567910582088</v>
      </c>
      <c r="C68" s="39">
        <f>SUM('Valores Correntes'!D67:D70)/SUM('Valores Correntes'!$G67:$G70)</f>
        <v>0.49024023687839069</v>
      </c>
      <c r="D68" s="39">
        <f>SUM('Valores Correntes'!E67:E70)/SUM('Valores Correntes'!$G67:$G70)</f>
        <v>9.7428065623507754E-2</v>
      </c>
      <c r="E68" s="39">
        <f>SUM('Valores Correntes'!F67:F70)/SUM('Valores Correntes'!$G67:$G70)</f>
        <v>0.23879601839228079</v>
      </c>
      <c r="G68" s="4" t="s">
        <v>54</v>
      </c>
      <c r="H68" s="40">
        <f>SUM('Valores Encadeados a Preços 95'!C67:C70)/SUM('Valores Encadeados a Preços 95'!C63:C66)-1</f>
        <v>1.6716763300103077E-2</v>
      </c>
      <c r="I68" s="40">
        <f>SUM('Valores Encadeados a Preços 95'!D67:D70)/SUM('Valores Encadeados a Preços 95'!D63:D66)-1</f>
        <v>-1.8388316673435656E-2</v>
      </c>
      <c r="J68" s="40">
        <f>SUM('Valores Encadeados a Preços 95'!E67:E70)/SUM('Valores Encadeados a Preços 95'!E63:E66)-1</f>
        <v>4.3399039907772607E-2</v>
      </c>
      <c r="K68" s="40">
        <f>SUM('Valores Encadeados a Preços 95'!F67:F70)/SUM('Valores Encadeados a Preços 95'!F63:F66)-1</f>
        <v>6.8423937048870842E-2</v>
      </c>
      <c r="L68" s="40">
        <f>SUM('Valores Encadeados a Preços 95'!G67:G70)/SUM('Valores Encadeados a Preços 95'!G63:G66)-1</f>
        <v>1.2286310098996278E-2</v>
      </c>
      <c r="M68" s="4" t="s">
        <v>54</v>
      </c>
      <c r="N68" s="41">
        <f t="shared" si="2"/>
        <v>2.3228208315500876E-3</v>
      </c>
      <c r="O68" s="41">
        <f t="shared" si="3"/>
        <v>-9.7417776851334986E-3</v>
      </c>
      <c r="P68" s="41">
        <f t="shared" si="4"/>
        <v>4.4851648557988032E-3</v>
      </c>
      <c r="Q68" s="41">
        <f t="shared" si="5"/>
        <v>1.5595216650008967E-2</v>
      </c>
      <c r="R68" s="41">
        <f t="shared" si="6"/>
        <v>1.2286310098996278E-2</v>
      </c>
      <c r="T68" s="4" t="s">
        <v>54</v>
      </c>
      <c r="U68" s="68">
        <f>SUM('Valores Correntes'!H67:H70)/SUM('Valores Correntes'!$O67:$O70)</f>
        <v>0.19082002997179393</v>
      </c>
      <c r="V68" s="68">
        <f>SUM('Valores Correntes'!I67:I70)/SUM('Valores Correntes'!$O67:$O70)</f>
        <v>6.445682846594987E-2</v>
      </c>
      <c r="W68" s="68">
        <f>SUM('Valores Correntes'!J67:J70)/SUM('Valores Correntes'!$O67:$O70)</f>
        <v>5.3524884574720898E-2</v>
      </c>
      <c r="X68" s="68">
        <f>SUM('Valores Correntes'!K67:K70)/SUM('Valores Correntes'!$O67:$O70)</f>
        <v>9.561917414176288E-2</v>
      </c>
      <c r="Y68" s="68">
        <f>SUM('Valores Correntes'!L67:L70)/SUM('Valores Correntes'!$O67:$O70)</f>
        <v>0.12574305175353903</v>
      </c>
      <c r="Z68" s="68">
        <f>SUM('Valores Correntes'!M67:M70)/SUM('Valores Correntes'!$O67:$O70)</f>
        <v>0.2359973115330305</v>
      </c>
      <c r="AA68" s="68">
        <f>SUM('Valores Correntes'!N67:N70)/SUM('Valores Correntes'!$O67:$O70)</f>
        <v>0.23383871955920293</v>
      </c>
      <c r="AC68" s="4" t="s">
        <v>54</v>
      </c>
      <c r="AD68" s="67">
        <f>SUM('Valores Encadeados a Preços 95'!H67:H70)/SUM('Valores Encadeados a Preços 95'!H63:H66)-1</f>
        <v>6.5785858417710674E-3</v>
      </c>
      <c r="AE68" s="67">
        <f>SUM('Valores Encadeados a Preços 95'!I67:I70)/SUM('Valores Encadeados a Preços 95'!I63:I66)-1</f>
        <v>1.5579495869223692E-2</v>
      </c>
      <c r="AF68" s="67">
        <f>SUM('Valores Encadeados a Preços 95'!J67:J70)/SUM('Valores Encadeados a Preços 95'!J63:J66)-1</f>
        <v>6.0410082745341098E-2</v>
      </c>
      <c r="AG68" s="67">
        <f>SUM('Valores Encadeados a Preços 95'!K67:K70)/SUM('Valores Encadeados a Preços 95'!K63:K66)-1</f>
        <v>3.6676169070731124E-2</v>
      </c>
      <c r="AH68" s="67">
        <f>SUM('Valores Encadeados a Preços 95'!L67:L70)/SUM('Valores Encadeados a Preços 95'!L63:L66)-1</f>
        <v>2.7383377093825212E-2</v>
      </c>
      <c r="AI68" s="67">
        <f>SUM('Valores Encadeados a Preços 95'!M67:M70)/SUM('Valores Encadeados a Preços 95'!M63:M66)-1</f>
        <v>3.1247611464365166E-2</v>
      </c>
      <c r="AJ68" s="67">
        <f>SUM('Valores Encadeados a Preços 95'!N67:N70)/SUM('Valores Encadeados a Preços 95'!N63:N66)-1</f>
        <v>1.5898683276152736E-2</v>
      </c>
      <c r="AK68" s="67">
        <f>SUM('Valores Encadeados a Preços 95'!O67:O70)/SUM('Valores Encadeados a Preços 95'!O63:O66)-1</f>
        <v>2.3691710465331584E-2</v>
      </c>
      <c r="AL68" s="4" t="s">
        <v>54</v>
      </c>
      <c r="AM68" s="41">
        <f t="shared" si="7"/>
        <v>1.229217283682437E-3</v>
      </c>
      <c r="AN68" s="41">
        <f t="shared" si="8"/>
        <v>1.0020617581642198E-3</v>
      </c>
      <c r="AO68" s="41">
        <f t="shared" si="9"/>
        <v>3.3312177293579677E-3</v>
      </c>
      <c r="AP68" s="41">
        <f t="shared" si="10"/>
        <v>3.6331080424650045E-3</v>
      </c>
      <c r="AQ68" s="41">
        <f t="shared" si="11"/>
        <v>3.3570777812459954E-3</v>
      </c>
      <c r="AR68" s="41">
        <f t="shared" si="12"/>
        <v>7.2920515645246743E-3</v>
      </c>
      <c r="AS68" s="41">
        <f t="shared" si="13"/>
        <v>3.7945067700742119E-3</v>
      </c>
      <c r="AT68" s="41">
        <f t="shared" si="14"/>
        <v>2.3691710465331584E-2</v>
      </c>
    </row>
    <row r="69" spans="1:46" x14ac:dyDescent="0.3">
      <c r="A69" s="4" t="s">
        <v>53</v>
      </c>
      <c r="B69" s="39">
        <f>SUM('Valores Correntes'!C68:C71)/SUM('Valores Correntes'!$G68:$G71)</f>
        <v>0.17654392707797656</v>
      </c>
      <c r="C69" s="39">
        <f>SUM('Valores Correntes'!D68:D71)/SUM('Valores Correntes'!$G68:$G71)</f>
        <v>0.48399500673994295</v>
      </c>
      <c r="D69" s="39">
        <f>SUM('Valores Correntes'!E68:E71)/SUM('Valores Correntes'!$G68:$G71)</f>
        <v>9.6096391148883673E-2</v>
      </c>
      <c r="E69" s="39">
        <f>SUM('Valores Correntes'!F68:F71)/SUM('Valores Correntes'!$G68:$G71)</f>
        <v>0.24336467503319675</v>
      </c>
      <c r="G69" s="4" t="s">
        <v>53</v>
      </c>
      <c r="H69" s="40">
        <f>SUM('Valores Encadeados a Preços 95'!C68:C71)/SUM('Valores Encadeados a Preços 95'!C64:C67)-1</f>
        <v>2.9151931492221728E-4</v>
      </c>
      <c r="I69" s="40">
        <f>SUM('Valores Encadeados a Preços 95'!D68:D71)/SUM('Valores Encadeados a Preços 95'!D64:D67)-1</f>
        <v>-2.6473554350076145E-2</v>
      </c>
      <c r="J69" s="40">
        <f>SUM('Valores Encadeados a Preços 95'!E68:E71)/SUM('Valores Encadeados a Preços 95'!E64:E67)-1</f>
        <v>3.3765548644835608E-2</v>
      </c>
      <c r="K69" s="40">
        <f>SUM('Valores Encadeados a Preços 95'!F68:F71)/SUM('Valores Encadeados a Preços 95'!F64:F67)-1</f>
        <v>5.1633392621620144E-2</v>
      </c>
      <c r="L69" s="40">
        <f>SUM('Valores Encadeados a Preços 95'!G68:G71)/SUM('Valores Encadeados a Preços 95'!G64:G67)-1</f>
        <v>9.6181477445411723E-4</v>
      </c>
      <c r="M69" s="4" t="s">
        <v>53</v>
      </c>
      <c r="N69" s="41">
        <f t="shared" si="2"/>
        <v>4.2906728652291755E-5</v>
      </c>
      <c r="O69" s="41">
        <f t="shared" si="3"/>
        <v>-1.3825347484311024E-2</v>
      </c>
      <c r="P69" s="41">
        <f t="shared" si="4"/>
        <v>3.3938450360682148E-3</v>
      </c>
      <c r="Q69" s="41">
        <f t="shared" si="5"/>
        <v>1.187941885153815E-2</v>
      </c>
      <c r="R69" s="41">
        <f t="shared" si="6"/>
        <v>9.6181477445411723E-4</v>
      </c>
      <c r="T69" s="4" t="s">
        <v>53</v>
      </c>
      <c r="U69" s="68">
        <f>SUM('Valores Correntes'!H68:H71)/SUM('Valores Correntes'!$O68:$O71)</f>
        <v>0.19319601220533167</v>
      </c>
      <c r="V69" s="68">
        <f>SUM('Valores Correntes'!I68:I71)/SUM('Valores Correntes'!$O68:$O71)</f>
        <v>6.4767666783217506E-2</v>
      </c>
      <c r="W69" s="68">
        <f>SUM('Valores Correntes'!J68:J71)/SUM('Valores Correntes'!$O68:$O71)</f>
        <v>5.2933276098292917E-2</v>
      </c>
      <c r="X69" s="68">
        <f>SUM('Valores Correntes'!K68:K71)/SUM('Valores Correntes'!$O68:$O71)</f>
        <v>9.444320635313154E-2</v>
      </c>
      <c r="Y69" s="68">
        <f>SUM('Valores Correntes'!L68:L71)/SUM('Valores Correntes'!$O68:$O71)</f>
        <v>0.12669597102924096</v>
      </c>
      <c r="Z69" s="68">
        <f>SUM('Valores Correntes'!M68:M71)/SUM('Valores Correntes'!$O68:$O71)</f>
        <v>0.2364591297740353</v>
      </c>
      <c r="AA69" s="68">
        <f>SUM('Valores Correntes'!N68:N71)/SUM('Valores Correntes'!$O68:$O71)</f>
        <v>0.23150473775675012</v>
      </c>
      <c r="AC69" s="4" t="s">
        <v>53</v>
      </c>
      <c r="AD69" s="67">
        <f>SUM('Valores Encadeados a Preços 95'!H68:H71)/SUM('Valores Encadeados a Preços 95'!H64:H67)-1</f>
        <v>1.5337921640785179E-2</v>
      </c>
      <c r="AE69" s="67">
        <f>SUM('Valores Encadeados a Preços 95'!I68:I71)/SUM('Valores Encadeados a Preços 95'!I64:I67)-1</f>
        <v>2.0721324382055428E-2</v>
      </c>
      <c r="AF69" s="67">
        <f>SUM('Valores Encadeados a Preços 95'!J68:J71)/SUM('Valores Encadeados a Preços 95'!J64:J67)-1</f>
        <v>6.4168935525238613E-2</v>
      </c>
      <c r="AG69" s="67">
        <f>SUM('Valores Encadeados a Preços 95'!K68:K71)/SUM('Valores Encadeados a Preços 95'!K64:K67)-1</f>
        <v>2.2313257432515554E-2</v>
      </c>
      <c r="AH69" s="67">
        <f>SUM('Valores Encadeados a Preços 95'!L68:L71)/SUM('Valores Encadeados a Preços 95'!L64:L67)-1</f>
        <v>3.9943240394876511E-2</v>
      </c>
      <c r="AI69" s="67">
        <f>SUM('Valores Encadeados a Preços 95'!M68:M71)/SUM('Valores Encadeados a Preços 95'!M64:M67)-1</f>
        <v>2.8077189639179156E-2</v>
      </c>
      <c r="AJ69" s="67">
        <f>SUM('Valores Encadeados a Preços 95'!N68:N71)/SUM('Valores Encadeados a Preços 95'!N64:N67)-1</f>
        <v>1.4244457745747452E-2</v>
      </c>
      <c r="AK69" s="67">
        <f>SUM('Valores Encadeados a Preços 95'!O68:O71)/SUM('Valores Encadeados a Preços 95'!O64:O67)-1</f>
        <v>2.4913589248833246E-2</v>
      </c>
      <c r="AL69" s="4" t="s">
        <v>53</v>
      </c>
      <c r="AM69" s="41">
        <f t="shared" si="7"/>
        <v>2.8836920793683415E-3</v>
      </c>
      <c r="AN69" s="41">
        <f t="shared" si="8"/>
        <v>1.3564434156746528E-3</v>
      </c>
      <c r="AO69" s="41">
        <f t="shared" si="9"/>
        <v>3.501479507831101E-3</v>
      </c>
      <c r="AP69" s="41">
        <f t="shared" si="10"/>
        <v>2.1675172364443414E-3</v>
      </c>
      <c r="AQ69" s="41">
        <f t="shared" si="11"/>
        <v>4.9168651310493132E-3</v>
      </c>
      <c r="AR69" s="41">
        <f t="shared" si="12"/>
        <v>6.5644850247332139E-3</v>
      </c>
      <c r="AS69" s="41">
        <f t="shared" si="13"/>
        <v>3.3890924065880564E-3</v>
      </c>
      <c r="AT69" s="41">
        <f t="shared" si="14"/>
        <v>2.4913589248833246E-2</v>
      </c>
    </row>
    <row r="70" spans="1:46" x14ac:dyDescent="0.3">
      <c r="A70" s="64" t="s">
        <v>52</v>
      </c>
      <c r="B70" s="39">
        <f>SUM('Valores Correntes'!C69:C72)/SUM('Valores Correntes'!$G69:$G72)</f>
        <v>0.17471534669952082</v>
      </c>
      <c r="C70" s="39">
        <f>SUM('Valores Correntes'!D69:D72)/SUM('Valores Correntes'!$G69:$G72)</f>
        <v>0.48233994745528547</v>
      </c>
      <c r="D70" s="39">
        <f>SUM('Valores Correntes'!E69:E72)/SUM('Valores Correntes'!$G69:$G72)</f>
        <v>9.4055262275598878E-2</v>
      </c>
      <c r="E70" s="39">
        <f>SUM('Valores Correntes'!F69:F72)/SUM('Valores Correntes'!$G69:$G72)</f>
        <v>0.24888944356959486</v>
      </c>
      <c r="G70" s="64" t="s">
        <v>52</v>
      </c>
      <c r="H70" s="40">
        <f>SUM('Valores Encadeados a Preços 95'!C69:C72)/SUM('Valores Encadeados a Preços 95'!C65:C68)-1</f>
        <v>-1.9401231357536131E-2</v>
      </c>
      <c r="I70" s="40">
        <f>SUM('Valores Encadeados a Preços 95'!D69:D72)/SUM('Valores Encadeados a Preços 95'!D65:D68)-1</f>
        <v>-2.3786901456635867E-2</v>
      </c>
      <c r="J70" s="40">
        <f>SUM('Valores Encadeados a Preços 95'!E69:E72)/SUM('Valores Encadeados a Preços 95'!E65:E68)-1</f>
        <v>6.823289674385391E-3</v>
      </c>
      <c r="K70" s="40">
        <f>SUM('Valores Encadeados a Preços 95'!F69:F72)/SUM('Valores Encadeados a Preços 95'!F65:F68)-1</f>
        <v>3.1839824432039698E-2</v>
      </c>
      <c r="L70" s="40">
        <f>SUM('Valores Encadeados a Preços 95'!G69:G72)/SUM('Valores Encadeados a Preços 95'!G65:G68)-1</f>
        <v>-7.2282438307692543E-3</v>
      </c>
      <c r="M70" s="64" t="s">
        <v>52</v>
      </c>
      <c r="N70" s="41">
        <f t="shared" si="2"/>
        <v>-3.1195785485081066E-3</v>
      </c>
      <c r="O70" s="41">
        <f t="shared" si="3"/>
        <v>-1.2133123346310542E-2</v>
      </c>
      <c r="P70" s="41">
        <f t="shared" si="4"/>
        <v>6.6961148511712006E-4</v>
      </c>
      <c r="Q70" s="41">
        <f t="shared" si="5"/>
        <v>7.3548465789322216E-3</v>
      </c>
      <c r="R70" s="41">
        <f t="shared" si="6"/>
        <v>-7.2282438307692543E-3</v>
      </c>
      <c r="T70" s="64" t="s">
        <v>52</v>
      </c>
      <c r="U70" s="68">
        <f>SUM('Valores Correntes'!H69:H72)/SUM('Valores Correntes'!$O69:$O72)</f>
        <v>0.19390448395517604</v>
      </c>
      <c r="V70" s="68">
        <f>SUM('Valores Correntes'!I69:I72)/SUM('Valores Correntes'!$O69:$O72)</f>
        <v>6.473502078987986E-2</v>
      </c>
      <c r="W70" s="68">
        <f>SUM('Valores Correntes'!J69:J72)/SUM('Valores Correntes'!$O69:$O72)</f>
        <v>5.2495471886675867E-2</v>
      </c>
      <c r="X70" s="68">
        <f>SUM('Valores Correntes'!K69:K72)/SUM('Valores Correntes'!$O69:$O72)</f>
        <v>9.2051931458971781E-2</v>
      </c>
      <c r="Y70" s="68">
        <f>SUM('Valores Correntes'!L69:L72)/SUM('Valores Correntes'!$O69:$O72)</f>
        <v>0.12693139246616919</v>
      </c>
      <c r="Z70" s="68">
        <f>SUM('Valores Correntes'!M69:M72)/SUM('Valores Correntes'!$O69:$O72)</f>
        <v>0.23928473679198312</v>
      </c>
      <c r="AA70" s="68">
        <f>SUM('Valores Correntes'!N69:N72)/SUM('Valores Correntes'!$O69:$O72)</f>
        <v>0.23059696265114416</v>
      </c>
      <c r="AC70" s="64" t="s">
        <v>52</v>
      </c>
      <c r="AD70" s="67">
        <f>SUM('Valores Encadeados a Preços 95'!H69:H72)/SUM('Valores Encadeados a Preços 95'!H65:H68)-1</f>
        <v>2.3644932882155079E-2</v>
      </c>
      <c r="AE70" s="67">
        <f>SUM('Valores Encadeados a Preços 95'!I69:I72)/SUM('Valores Encadeados a Preços 95'!I65:I68)-1</f>
        <v>2.0421969529020423E-2</v>
      </c>
      <c r="AF70" s="67">
        <f>SUM('Valores Encadeados a Preços 95'!J69:J72)/SUM('Valores Encadeados a Preços 95'!J65:J68)-1</f>
        <v>6.9996934297483326E-2</v>
      </c>
      <c r="AG70" s="67">
        <f>SUM('Valores Encadeados a Preços 95'!K69:K72)/SUM('Valores Encadeados a Preços 95'!K65:K68)-1</f>
        <v>1.5491216364760252E-2</v>
      </c>
      <c r="AH70" s="67">
        <f>SUM('Valores Encadeados a Preços 95'!L69:L72)/SUM('Valores Encadeados a Preços 95'!L65:L68)-1</f>
        <v>5.0889587962576588E-2</v>
      </c>
      <c r="AI70" s="67">
        <f>SUM('Valores Encadeados a Preços 95'!M69:M72)/SUM('Valores Encadeados a Preços 95'!M65:M68)-1</f>
        <v>3.6050212945227589E-2</v>
      </c>
      <c r="AJ70" s="67">
        <f>SUM('Valores Encadeados a Preços 95'!N69:N72)/SUM('Valores Encadeados a Preços 95'!N65:N68)-1</f>
        <v>1.3446833582398288E-2</v>
      </c>
      <c r="AK70" s="67">
        <f>SUM('Valores Encadeados a Preços 95'!O69:O72)/SUM('Valores Encadeados a Preços 95'!O65:O68)-1</f>
        <v>2.9029099324791696E-2</v>
      </c>
      <c r="AL70" s="64" t="s">
        <v>52</v>
      </c>
      <c r="AM70" s="41">
        <f t="shared" si="7"/>
        <v>4.4883648977082835E-3</v>
      </c>
      <c r="AN70" s="41">
        <f t="shared" si="8"/>
        <v>1.3419845931564225E-3</v>
      </c>
      <c r="AO70" s="41">
        <f t="shared" si="9"/>
        <v>3.80645731645186E-3</v>
      </c>
      <c r="AP70" s="41">
        <f t="shared" si="10"/>
        <v>1.4721741500962268E-3</v>
      </c>
      <c r="AQ70" s="41">
        <f t="shared" si="11"/>
        <v>6.2895852314542406E-3</v>
      </c>
      <c r="AR70" s="41">
        <f t="shared" si="12"/>
        <v>8.4385071494582804E-3</v>
      </c>
      <c r="AS70" s="41">
        <f t="shared" si="13"/>
        <v>3.1920259864664734E-3</v>
      </c>
      <c r="AT70" s="41">
        <f t="shared" si="14"/>
        <v>2.9029099324791696E-2</v>
      </c>
    </row>
    <row r="71" spans="1:46" x14ac:dyDescent="0.3">
      <c r="A71" s="3" t="s">
        <v>51</v>
      </c>
      <c r="B71" s="39">
        <f>SUM('Valores Correntes'!C70:C73)/SUM('Valores Correntes'!$G70:$G73)</f>
        <v>0.17306444290296744</v>
      </c>
      <c r="C71" s="39">
        <f>SUM('Valores Correntes'!D70:D73)/SUM('Valores Correntes'!$G70:$G73)</f>
        <v>0.48592975348843398</v>
      </c>
      <c r="D71" s="39">
        <f>SUM('Valores Correntes'!E70:E73)/SUM('Valores Correntes'!$G70:$G73)</f>
        <v>8.8826315821871726E-2</v>
      </c>
      <c r="E71" s="39">
        <f>SUM('Valores Correntes'!F70:F73)/SUM('Valores Correntes'!$G70:$G73)</f>
        <v>0.25217948778672677</v>
      </c>
      <c r="G71" s="3" t="s">
        <v>51</v>
      </c>
      <c r="H71" s="40">
        <f>SUM('Valores Encadeados a Preços 95'!C70:C73)/SUM('Valores Encadeados a Preços 95'!C66:C69)-1</f>
        <v>-4.6689863387661013E-2</v>
      </c>
      <c r="I71" s="40">
        <f>SUM('Valores Encadeados a Preços 95'!D70:D73)/SUM('Valores Encadeados a Preços 95'!D66:D69)-1</f>
        <v>-2.017092692736222E-2</v>
      </c>
      <c r="J71" s="40">
        <f>SUM('Valores Encadeados a Preços 95'!E70:E73)/SUM('Valores Encadeados a Preços 95'!E66:E69)-1</f>
        <v>-1.6568182926129826E-2</v>
      </c>
      <c r="K71" s="40">
        <f>SUM('Valores Encadeados a Preços 95'!F70:F73)/SUM('Valores Encadeados a Preços 95'!F66:F69)-1</f>
        <v>1.4602735242059461E-2</v>
      </c>
      <c r="L71" s="40">
        <f>SUM('Valores Encadeados a Preços 95'!G70:G73)/SUM('Valores Encadeados a Preços 95'!G66:G69)-1</f>
        <v>-1.6122989601784377E-2</v>
      </c>
      <c r="M71" s="3" t="s">
        <v>51</v>
      </c>
      <c r="N71" s="41">
        <f t="shared" si="2"/>
        <v>-7.7901903825437335E-3</v>
      </c>
      <c r="O71" s="41">
        <f t="shared" si="3"/>
        <v>-1.0076213507051682E-2</v>
      </c>
      <c r="P71" s="41">
        <f t="shared" si="4"/>
        <v>-1.6292598213886425E-3</v>
      </c>
      <c r="Q71" s="41">
        <f t="shared" si="5"/>
        <v>3.435617660981946E-3</v>
      </c>
      <c r="R71" s="41">
        <f t="shared" si="6"/>
        <v>-1.6122989601784377E-2</v>
      </c>
      <c r="T71" s="3" t="s">
        <v>51</v>
      </c>
      <c r="U71" s="68">
        <f>SUM('Valores Correntes'!H70:H73)/SUM('Valores Correntes'!$O70:$O73)</f>
        <v>0.19450599926699391</v>
      </c>
      <c r="V71" s="68">
        <f>SUM('Valores Correntes'!I70:I73)/SUM('Valores Correntes'!$O70:$O73)</f>
        <v>6.4242340657676755E-2</v>
      </c>
      <c r="W71" s="68">
        <f>SUM('Valores Correntes'!J70:J73)/SUM('Valores Correntes'!$O70:$O73)</f>
        <v>5.1750607291683494E-2</v>
      </c>
      <c r="X71" s="68">
        <f>SUM('Valores Correntes'!K70:K73)/SUM('Valores Correntes'!$O70:$O73)</f>
        <v>8.8765263955535037E-2</v>
      </c>
      <c r="Y71" s="68">
        <f>SUM('Valores Correntes'!L70:L73)/SUM('Valores Correntes'!$O70:$O73)</f>
        <v>0.12848159607314361</v>
      </c>
      <c r="Z71" s="68">
        <f>SUM('Valores Correntes'!M70:M73)/SUM('Valores Correntes'!$O70:$O73)</f>
        <v>0.24032655967462402</v>
      </c>
      <c r="AA71" s="68">
        <f>SUM('Valores Correntes'!N70:N73)/SUM('Valores Correntes'!$O70:$O73)</f>
        <v>0.23192763308034325</v>
      </c>
      <c r="AC71" s="3" t="s">
        <v>51</v>
      </c>
      <c r="AD71" s="67">
        <f>SUM('Valores Encadeados a Preços 95'!H70:H73)/SUM('Valores Encadeados a Preços 95'!H66:H69)-1</f>
        <v>3.0964273902562622E-2</v>
      </c>
      <c r="AE71" s="67">
        <f>SUM('Valores Encadeados a Preços 95'!I70:I73)/SUM('Valores Encadeados a Preços 95'!I66:I69)-1</f>
        <v>2.2174822289921625E-2</v>
      </c>
      <c r="AF71" s="67">
        <f>SUM('Valores Encadeados a Preços 95'!J70:J73)/SUM('Valores Encadeados a Preços 95'!J66:J69)-1</f>
        <v>6.6289984023153892E-2</v>
      </c>
      <c r="AG71" s="67">
        <f>SUM('Valores Encadeados a Preços 95'!K70:K73)/SUM('Valores Encadeados a Preços 95'!K66:K69)-1</f>
        <v>8.6924798795917635E-3</v>
      </c>
      <c r="AH71" s="67">
        <f>SUM('Valores Encadeados a Preços 95'!L70:L73)/SUM('Valores Encadeados a Preços 95'!L66:L69)-1</f>
        <v>6.2130636284054352E-2</v>
      </c>
      <c r="AI71" s="67">
        <f>SUM('Valores Encadeados a Preços 95'!M70:M73)/SUM('Valores Encadeados a Preços 95'!M66:M69)-1</f>
        <v>3.319979123993666E-2</v>
      </c>
      <c r="AJ71" s="67">
        <f>SUM('Valores Encadeados a Preços 95'!N70:N73)/SUM('Valores Encadeados a Preços 95'!N66:N69)-1</f>
        <v>1.3970367769577052E-2</v>
      </c>
      <c r="AK71" s="67">
        <f>SUM('Valores Encadeados a Preços 95'!O70:O73)/SUM('Valores Encadeados a Preços 95'!O66:O69)-1</f>
        <v>3.0498337022374145E-2</v>
      </c>
      <c r="AL71" s="3" t="s">
        <v>51</v>
      </c>
      <c r="AM71" s="41">
        <f t="shared" si="7"/>
        <v>5.8695144565553406E-3</v>
      </c>
      <c r="AN71" s="41">
        <f t="shared" si="8"/>
        <v>1.4418684497986246E-3</v>
      </c>
      <c r="AO71" s="41">
        <f t="shared" si="9"/>
        <v>3.5932082778681114E-3</v>
      </c>
      <c r="AP71" s="41">
        <f t="shared" si="10"/>
        <v>8.3995097310834033E-4</v>
      </c>
      <c r="AQ71" s="41">
        <f t="shared" si="11"/>
        <v>7.7385490745352069E-3</v>
      </c>
      <c r="AR71" s="41">
        <f t="shared" si="12"/>
        <v>7.8139299546757298E-3</v>
      </c>
      <c r="AS71" s="41">
        <f t="shared" si="13"/>
        <v>3.2784527757963081E-3</v>
      </c>
      <c r="AT71" s="41">
        <f t="shared" si="14"/>
        <v>3.0498337022374145E-2</v>
      </c>
    </row>
    <row r="72" spans="1:46" x14ac:dyDescent="0.3">
      <c r="A72" s="3" t="s">
        <v>50</v>
      </c>
      <c r="B72" s="39">
        <f>SUM('Valores Correntes'!C71:C74)/SUM('Valores Correntes'!$G71:$G74)</f>
        <v>0.16701048886497535</v>
      </c>
      <c r="C72" s="39">
        <f>SUM('Valores Correntes'!D71:D74)/SUM('Valores Correntes'!$G71:$G74)</f>
        <v>0.49283247325120633</v>
      </c>
      <c r="D72" s="39">
        <f>SUM('Valores Correntes'!E71:E74)/SUM('Valores Correntes'!$G71:$G74)</f>
        <v>8.375215198379618E-2</v>
      </c>
      <c r="E72" s="39">
        <f>SUM('Valores Correntes'!F71:F74)/SUM('Valores Correntes'!$G71:$G74)</f>
        <v>0.25640488590002219</v>
      </c>
      <c r="G72" s="3" t="s">
        <v>50</v>
      </c>
      <c r="H72" s="40">
        <f>SUM('Valores Encadeados a Preços 95'!C71:C74)/SUM('Valores Encadeados a Preços 95'!C67:C70)-1</f>
        <v>-4.920244295606746E-2</v>
      </c>
      <c r="I72" s="40">
        <f>SUM('Valores Encadeados a Preços 95'!D71:D74)/SUM('Valores Encadeados a Preços 95'!D67:D70)-1</f>
        <v>9.4277391710244629E-3</v>
      </c>
      <c r="J72" s="40">
        <f>SUM('Valores Encadeados a Preços 95'!E71:E74)/SUM('Valores Encadeados a Preços 95'!E67:E70)-1</f>
        <v>-9.074810059269578E-3</v>
      </c>
      <c r="K72" s="40">
        <f>SUM('Valores Encadeados a Preços 95'!F71:F74)/SUM('Valores Encadeados a Preços 95'!F67:F70)-1</f>
        <v>2.9627817516207244E-2</v>
      </c>
      <c r="L72" s="40">
        <f>SUM('Valores Encadeados a Preços 95'!G71:G74)/SUM('Valores Encadeados a Preços 95'!G67:G70)-1</f>
        <v>2.6620879320671254E-3</v>
      </c>
      <c r="M72" s="3" t="s">
        <v>50</v>
      </c>
      <c r="N72" s="41">
        <f t="shared" si="2"/>
        <v>-8.5383793520465798E-3</v>
      </c>
      <c r="O72" s="41">
        <f t="shared" si="3"/>
        <v>4.6218570844307151E-3</v>
      </c>
      <c r="P72" s="41">
        <f t="shared" si="4"/>
        <v>-8.8414118997538478E-4</v>
      </c>
      <c r="Q72" s="41">
        <f t="shared" si="5"/>
        <v>7.0750048565233637E-3</v>
      </c>
      <c r="R72" s="41">
        <f t="shared" si="6"/>
        <v>2.6620879320671254E-3</v>
      </c>
      <c r="T72" s="3" t="s">
        <v>50</v>
      </c>
      <c r="U72" s="68">
        <f>SUM('Valores Correntes'!H71:H74)/SUM('Valores Correntes'!$O71:$O74)</f>
        <v>0.19420622252083372</v>
      </c>
      <c r="V72" s="68">
        <f>SUM('Valores Correntes'!I71:I74)/SUM('Valores Correntes'!$O71:$O74)</f>
        <v>6.4403865411036473E-2</v>
      </c>
      <c r="W72" s="68">
        <f>SUM('Valores Correntes'!J71:J74)/SUM('Valores Correntes'!$O71:$O74)</f>
        <v>5.1310411609049887E-2</v>
      </c>
      <c r="X72" s="68">
        <f>SUM('Valores Correntes'!K71:K74)/SUM('Valores Correntes'!$O71:$O74)</f>
        <v>8.6933926826039232E-2</v>
      </c>
      <c r="Y72" s="68">
        <f>SUM('Valores Correntes'!L71:L74)/SUM('Valores Correntes'!$O71:$O74)</f>
        <v>0.12929551638755182</v>
      </c>
      <c r="Z72" s="68">
        <f>SUM('Valores Correntes'!M71:M74)/SUM('Valores Correntes'!$O71:$O74)</f>
        <v>0.24066112402333811</v>
      </c>
      <c r="AA72" s="68">
        <f>SUM('Valores Correntes'!N71:N74)/SUM('Valores Correntes'!$O71:$O74)</f>
        <v>0.23318893322215065</v>
      </c>
      <c r="AC72" s="3" t="s">
        <v>50</v>
      </c>
      <c r="AD72" s="67">
        <f>SUM('Valores Encadeados a Preços 95'!H71:H74)/SUM('Valores Encadeados a Preços 95'!H67:H70)-1</f>
        <v>3.8619661572131925E-2</v>
      </c>
      <c r="AE72" s="67">
        <f>SUM('Valores Encadeados a Preços 95'!I71:I74)/SUM('Valores Encadeados a Preços 95'!I67:I70)-1</f>
        <v>3.7082854619410854E-2</v>
      </c>
      <c r="AF72" s="67">
        <f>SUM('Valores Encadeados a Preços 95'!J71:J74)/SUM('Valores Encadeados a Preços 95'!J67:J70)-1</f>
        <v>6.8385377875462394E-2</v>
      </c>
      <c r="AG72" s="67">
        <f>SUM('Valores Encadeados a Preços 95'!K71:K74)/SUM('Valores Encadeados a Preços 95'!K67:K70)-1</f>
        <v>1.2647651901019907E-2</v>
      </c>
      <c r="AH72" s="67">
        <f>SUM('Valores Encadeados a Preços 95'!L71:L74)/SUM('Valores Encadeados a Preços 95'!L67:L70)-1</f>
        <v>5.9724394837379569E-2</v>
      </c>
      <c r="AI72" s="67">
        <f>SUM('Valores Encadeados a Preços 95'!M71:M74)/SUM('Valores Encadeados a Preços 95'!M67:M70)-1</f>
        <v>3.0758651137259951E-2</v>
      </c>
      <c r="AJ72" s="67">
        <f>SUM('Valores Encadeados a Preços 95'!N71:N74)/SUM('Valores Encadeados a Preços 95'!N67:N70)-1</f>
        <v>1.2588298157963029E-2</v>
      </c>
      <c r="AK72" s="67">
        <f>SUM('Valores Encadeados a Preços 95'!O71:O74)/SUM('Valores Encadeados a Preços 95'!O67:O70)-1</f>
        <v>3.2196845427806098E-2</v>
      </c>
      <c r="AL72" s="3" t="s">
        <v>50</v>
      </c>
      <c r="AM72" s="41">
        <f t="shared" si="7"/>
        <v>7.3694049786947524E-3</v>
      </c>
      <c r="AN72" s="41">
        <f t="shared" si="8"/>
        <v>2.3902431992311223E-3</v>
      </c>
      <c r="AO72" s="41">
        <f t="shared" si="9"/>
        <v>3.660319457382797E-3</v>
      </c>
      <c r="AP72" s="41">
        <f t="shared" si="10"/>
        <v>1.2093580296080209E-3</v>
      </c>
      <c r="AQ72" s="41">
        <f t="shared" si="11"/>
        <v>7.5099276709854187E-3</v>
      </c>
      <c r="AR72" s="41">
        <f t="shared" si="12"/>
        <v>7.2589589747757395E-3</v>
      </c>
      <c r="AS72" s="41">
        <f t="shared" si="13"/>
        <v>2.9436315226875477E-3</v>
      </c>
      <c r="AT72" s="41">
        <f t="shared" si="14"/>
        <v>3.2196845427806098E-2</v>
      </c>
    </row>
    <row r="73" spans="1:46" x14ac:dyDescent="0.3">
      <c r="A73" s="3" t="s">
        <v>49</v>
      </c>
      <c r="B73" s="39">
        <f>SUM('Valores Correntes'!C72:C75)/SUM('Valores Correntes'!$G72:$G75)</f>
        <v>0.16583512454564189</v>
      </c>
      <c r="C73" s="39">
        <f>SUM('Valores Correntes'!D72:D75)/SUM('Valores Correntes'!$G72:$G75)</f>
        <v>0.49469736862537378</v>
      </c>
      <c r="D73" s="39">
        <f>SUM('Valores Correntes'!E72:E75)/SUM('Valores Correntes'!$G72:$G75)</f>
        <v>8.1986710359041898E-2</v>
      </c>
      <c r="E73" s="39">
        <f>SUM('Valores Correntes'!F72:F75)/SUM('Valores Correntes'!$G72:$G75)</f>
        <v>0.25748079646994254</v>
      </c>
      <c r="G73" s="3" t="s">
        <v>49</v>
      </c>
      <c r="H73" s="40">
        <f>SUM('Valores Encadeados a Preços 95'!C72:C75)/SUM('Valores Encadeados a Preços 95'!C68:C71)-1</f>
        <v>-4.2100242310014635E-2</v>
      </c>
      <c r="I73" s="40">
        <f>SUM('Valores Encadeados a Preços 95'!D72:D75)/SUM('Valores Encadeados a Preços 95'!D68:D71)-1</f>
        <v>2.2281737053453154E-2</v>
      </c>
      <c r="J73" s="40">
        <f>SUM('Valores Encadeados a Preços 95'!E72:E75)/SUM('Valores Encadeados a Preços 95'!E68:E71)-1</f>
        <v>-1.4808076883770505E-2</v>
      </c>
      <c r="K73" s="40">
        <f>SUM('Valores Encadeados a Preços 95'!F72:F75)/SUM('Valores Encadeados a Preços 95'!F68:F71)-1</f>
        <v>3.6538798366789305E-2</v>
      </c>
      <c r="L73" s="40">
        <f>SUM('Valores Encadeados a Preços 95'!G72:G75)/SUM('Valores Encadeados a Preços 95'!G68:G71)-1</f>
        <v>1.1340636863324871E-2</v>
      </c>
      <c r="M73" s="3" t="s">
        <v>49</v>
      </c>
      <c r="N73" s="41">
        <f t="shared" si="2"/>
        <v>-7.4325421083443668E-3</v>
      </c>
      <c r="O73" s="41">
        <f t="shared" si="3"/>
        <v>1.0784249475363696E-2</v>
      </c>
      <c r="P73" s="41">
        <f t="shared" si="4"/>
        <v>-1.4230027483855528E-3</v>
      </c>
      <c r="Q73" s="41">
        <f t="shared" si="5"/>
        <v>8.8922527906371788E-3</v>
      </c>
      <c r="R73" s="41">
        <f t="shared" si="6"/>
        <v>1.1340636863324871E-2</v>
      </c>
      <c r="T73" s="3" t="s">
        <v>49</v>
      </c>
      <c r="U73" s="68">
        <f>SUM('Valores Correntes'!H72:H75)/SUM('Valores Correntes'!$O72:$O75)</f>
        <v>0.19323664485166483</v>
      </c>
      <c r="V73" s="68">
        <f>SUM('Valores Correntes'!I72:I75)/SUM('Valores Correntes'!$O72:$O75)</f>
        <v>6.4237475056541232E-2</v>
      </c>
      <c r="W73" s="68">
        <f>SUM('Valores Correntes'!J72:J75)/SUM('Valores Correntes'!$O72:$O75)</f>
        <v>5.0409143320751117E-2</v>
      </c>
      <c r="X73" s="68">
        <f>SUM('Valores Correntes'!K72:K75)/SUM('Valores Correntes'!$O72:$O75)</f>
        <v>8.6543712588764116E-2</v>
      </c>
      <c r="Y73" s="68">
        <f>SUM('Valores Correntes'!L72:L75)/SUM('Valores Correntes'!$O72:$O75)</f>
        <v>0.13023616291345422</v>
      </c>
      <c r="Z73" s="68">
        <f>SUM('Valores Correntes'!M72:M75)/SUM('Valores Correntes'!$O72:$O75)</f>
        <v>0.24211667966108164</v>
      </c>
      <c r="AA73" s="68">
        <f>SUM('Valores Correntes'!N72:N75)/SUM('Valores Correntes'!$O72:$O75)</f>
        <v>0.23322018160774274</v>
      </c>
      <c r="AC73" s="3" t="s">
        <v>49</v>
      </c>
      <c r="AD73" s="67">
        <f>SUM('Valores Encadeados a Preços 95'!H72:H75)/SUM('Valores Encadeados a Preços 95'!H68:H71)-1</f>
        <v>3.5970068694783475E-2</v>
      </c>
      <c r="AE73" s="67">
        <f>SUM('Valores Encadeados a Preços 95'!I72:I75)/SUM('Valores Encadeados a Preços 95'!I68:I71)-1</f>
        <v>2.7860005847160085E-2</v>
      </c>
      <c r="AF73" s="67">
        <f>SUM('Valores Encadeados a Preços 95'!J72:J75)/SUM('Valores Encadeados a Preços 95'!J68:J71)-1</f>
        <v>5.1673771699076498E-2</v>
      </c>
      <c r="AG73" s="67">
        <f>SUM('Valores Encadeados a Preços 95'!K72:K75)/SUM('Valores Encadeados a Preços 95'!K68:K71)-1</f>
        <v>2.0321150742609317E-2</v>
      </c>
      <c r="AH73" s="67">
        <f>SUM('Valores Encadeados a Preços 95'!L72:L75)/SUM('Valores Encadeados a Preços 95'!L68:L71)-1</f>
        <v>5.4684235949116866E-2</v>
      </c>
      <c r="AI73" s="67">
        <f>SUM('Valores Encadeados a Preços 95'!M72:M75)/SUM('Valores Encadeados a Preços 95'!M68:M71)-1</f>
        <v>2.7346697922582486E-2</v>
      </c>
      <c r="AJ73" s="67">
        <f>SUM('Valores Encadeados a Preços 95'!N72:N75)/SUM('Valores Encadeados a Preços 95'!N68:N71)-1</f>
        <v>1.780671588080307E-2</v>
      </c>
      <c r="AK73" s="67">
        <f>SUM('Valores Encadeados a Preços 95'!O72:O75)/SUM('Valores Encadeados a Preços 95'!O68:O71)-1</f>
        <v>3.0807160336393302E-2</v>
      </c>
      <c r="AL73" s="3" t="s">
        <v>49</v>
      </c>
      <c r="AM73" s="41">
        <f t="shared" si="7"/>
        <v>6.9492738305840067E-3</v>
      </c>
      <c r="AN73" s="41">
        <f t="shared" si="8"/>
        <v>1.8044275752873557E-3</v>
      </c>
      <c r="AO73" s="41">
        <f t="shared" si="9"/>
        <v>2.7352620243873711E-3</v>
      </c>
      <c r="AP73" s="41">
        <f t="shared" si="10"/>
        <v>1.9191946329173439E-3</v>
      </c>
      <c r="AQ73" s="41">
        <f t="shared" si="11"/>
        <v>6.9282723735654876E-3</v>
      </c>
      <c r="AR73" s="41">
        <f t="shared" si="12"/>
        <v>6.4663763929672735E-3</v>
      </c>
      <c r="AS73" s="41">
        <f t="shared" si="13"/>
        <v>4.1223390902942721E-3</v>
      </c>
      <c r="AT73" s="41">
        <f t="shared" si="14"/>
        <v>3.0807160336393302E-2</v>
      </c>
    </row>
    <row r="74" spans="1:46" x14ac:dyDescent="0.3">
      <c r="A74" s="65" t="s">
        <v>48</v>
      </c>
      <c r="B74" s="39">
        <f>SUM('Valores Correntes'!C73:C76)/SUM('Valores Correntes'!$G73:$G76)</f>
        <v>0.16739982990865729</v>
      </c>
      <c r="C74" s="39">
        <f>SUM('Valores Correntes'!D73:D76)/SUM('Valores Correntes'!$G73:$G76)</f>
        <v>0.49374351595406701</v>
      </c>
      <c r="D74" s="39">
        <f>SUM('Valores Correntes'!E73:E76)/SUM('Valores Correntes'!$G73:$G76)</f>
        <v>8.2021798739318585E-2</v>
      </c>
      <c r="E74" s="39">
        <f>SUM('Valores Correntes'!F73:F76)/SUM('Valores Correntes'!$G73:$G76)</f>
        <v>0.25683485539795708</v>
      </c>
      <c r="G74" s="65" t="s">
        <v>48</v>
      </c>
      <c r="H74" s="40">
        <f>SUM('Valores Encadeados a Preços 95'!C73:C76)/SUM('Valores Encadeados a Preços 95'!C69:C72)-1</f>
        <v>-3.1865128183814706E-2</v>
      </c>
      <c r="I74" s="40">
        <f>SUM('Valores Encadeados a Preços 95'!D73:D76)/SUM('Valores Encadeados a Preços 95'!D69:D72)-1</f>
        <v>3.0133010479462152E-2</v>
      </c>
      <c r="J74" s="40">
        <f>SUM('Valores Encadeados a Preços 95'!E73:E76)/SUM('Valores Encadeados a Preços 95'!E69:E72)-1</f>
        <v>1.6012690534046081E-2</v>
      </c>
      <c r="K74" s="40">
        <f>SUM('Valores Encadeados a Preços 95'!F73:F76)/SUM('Valores Encadeados a Preços 95'!F69:F72)-1</f>
        <v>4.4956020763958104E-2</v>
      </c>
      <c r="L74" s="40">
        <f>SUM('Valores Encadeados a Preços 95'!G73:G76)/SUM('Valores Encadeados a Preços 95'!G69:G72)-1</f>
        <v>2.1662184574036125E-2</v>
      </c>
      <c r="M74" s="65" t="s">
        <v>48</v>
      </c>
      <c r="N74" s="41">
        <f t="shared" si="2"/>
        <v>-5.5673269182598588E-3</v>
      </c>
      <c r="O74" s="41">
        <f t="shared" si="3"/>
        <v>1.4534354691333341E-2</v>
      </c>
      <c r="P74" s="41">
        <f t="shared" si="4"/>
        <v>1.5060778079177036E-3</v>
      </c>
      <c r="Q74" s="41">
        <f t="shared" si="5"/>
        <v>1.1189078993044685E-2</v>
      </c>
      <c r="R74" s="41">
        <f t="shared" si="6"/>
        <v>2.1662184574036125E-2</v>
      </c>
      <c r="T74" s="65" t="s">
        <v>48</v>
      </c>
      <c r="U74" s="68">
        <f>SUM('Valores Correntes'!H73:H76)/SUM('Valores Correntes'!$O73:$O76)</f>
        <v>0.19299720536468573</v>
      </c>
      <c r="V74" s="68">
        <f>SUM('Valores Correntes'!I73:I76)/SUM('Valores Correntes'!$O73:$O76)</f>
        <v>6.3931795527642055E-2</v>
      </c>
      <c r="W74" s="68">
        <f>SUM('Valores Correntes'!J73:J76)/SUM('Valores Correntes'!$O73:$O76)</f>
        <v>4.9502426889969676E-2</v>
      </c>
      <c r="X74" s="68">
        <f>SUM('Valores Correntes'!K73:K76)/SUM('Valores Correntes'!$O73:$O76)</f>
        <v>8.5664476333301778E-2</v>
      </c>
      <c r="Y74" s="68">
        <f>SUM('Valores Correntes'!L73:L76)/SUM('Valores Correntes'!$O73:$O76)</f>
        <v>0.1317481309439256</v>
      </c>
      <c r="Z74" s="68">
        <f>SUM('Valores Correntes'!M73:M76)/SUM('Valores Correntes'!$O73:$O76)</f>
        <v>0.24164195349770115</v>
      </c>
      <c r="AA74" s="68">
        <f>SUM('Valores Correntes'!N73:N76)/SUM('Valores Correntes'!$O73:$O76)</f>
        <v>0.23451401144277395</v>
      </c>
      <c r="AC74" s="65" t="s">
        <v>48</v>
      </c>
      <c r="AD74" s="67">
        <f>SUM('Valores Encadeados a Preços 95'!H73:H76)/SUM('Valores Encadeados a Preços 95'!H69:H72)-1</f>
        <v>3.4243415152191981E-2</v>
      </c>
      <c r="AE74" s="67">
        <f>SUM('Valores Encadeados a Preços 95'!I73:I76)/SUM('Valores Encadeados a Preços 95'!I69:I72)-1</f>
        <v>2.6280569883816884E-2</v>
      </c>
      <c r="AF74" s="67">
        <f>SUM('Valores Encadeados a Preços 95'!J73:J76)/SUM('Valores Encadeados a Preços 95'!J69:J72)-1</f>
        <v>4.0067092821646666E-2</v>
      </c>
      <c r="AG74" s="67">
        <f>SUM('Valores Encadeados a Preços 95'!K73:K76)/SUM('Valores Encadeados a Preços 95'!K69:K72)-1</f>
        <v>1.8039890630188404E-2</v>
      </c>
      <c r="AH74" s="67">
        <f>SUM('Valores Encadeados a Preços 95'!L73:L76)/SUM('Valores Encadeados a Preços 95'!L69:L72)-1</f>
        <v>5.1213688937598256E-2</v>
      </c>
      <c r="AI74" s="67">
        <f>SUM('Valores Encadeados a Preços 95'!M73:M76)/SUM('Valores Encadeados a Preços 95'!M69:M72)-1</f>
        <v>1.6019648979729961E-2</v>
      </c>
      <c r="AJ74" s="67">
        <f>SUM('Valores Encadeados a Preços 95'!N73:N76)/SUM('Valores Encadeados a Preços 95'!N69:N72)-1</f>
        <v>2.2113139370207868E-2</v>
      </c>
      <c r="AK74" s="67">
        <f>SUM('Valores Encadeados a Preços 95'!O73:O76)/SUM('Valores Encadeados a Preços 95'!O69:O72)-1</f>
        <v>2.7538277815609247E-2</v>
      </c>
      <c r="AL74" s="65" t="s">
        <v>48</v>
      </c>
      <c r="AM74" s="41">
        <f t="shared" si="7"/>
        <v>6.6399517439486421E-3</v>
      </c>
      <c r="AN74" s="41">
        <f t="shared" si="8"/>
        <v>1.7012732377987767E-3</v>
      </c>
      <c r="AO74" s="41">
        <f t="shared" si="9"/>
        <v>2.1033409447995849E-3</v>
      </c>
      <c r="AP74" s="41">
        <f t="shared" si="10"/>
        <v>1.6606067758174502E-3</v>
      </c>
      <c r="AQ74" s="41">
        <f t="shared" si="11"/>
        <v>6.5006248501785916E-3</v>
      </c>
      <c r="AR74" s="41">
        <f t="shared" si="12"/>
        <v>3.8332574896146445E-3</v>
      </c>
      <c r="AS74" s="41">
        <f t="shared" si="13"/>
        <v>5.0992227734513694E-3</v>
      </c>
      <c r="AT74" s="41">
        <f t="shared" si="14"/>
        <v>2.7538277815609247E-2</v>
      </c>
    </row>
    <row r="75" spans="1:46" x14ac:dyDescent="0.3">
      <c r="A75" s="4" t="s">
        <v>47</v>
      </c>
      <c r="B75" s="39">
        <f>SUM('Valores Correntes'!C74:C77)/SUM('Valores Correntes'!$G74:$G77)</f>
        <v>0.1692982616380693</v>
      </c>
      <c r="C75" s="39">
        <f>SUM('Valores Correntes'!D74:D77)/SUM('Valores Correntes'!$G74:$G77)</f>
        <v>0.48887921137246065</v>
      </c>
      <c r="D75" s="39">
        <f>SUM('Valores Correntes'!E74:E77)/SUM('Valores Correntes'!$G74:$G77)</f>
        <v>8.3216430848832165E-2</v>
      </c>
      <c r="E75" s="39">
        <f>SUM('Valores Correntes'!F74:F77)/SUM('Valores Correntes'!$G74:$G77)</f>
        <v>0.25860609614063795</v>
      </c>
      <c r="G75" s="4" t="s">
        <v>47</v>
      </c>
      <c r="H75" s="40">
        <f>SUM('Valores Encadeados a Preços 95'!C74:C77)/SUM('Valores Encadeados a Preços 95'!C70:C73)-1</f>
        <v>3.5455445656029649E-3</v>
      </c>
      <c r="I75" s="40">
        <f>SUM('Valores Encadeados a Preços 95'!D74:D77)/SUM('Valores Encadeados a Preços 95'!D70:D73)-1</f>
        <v>3.152231450998344E-2</v>
      </c>
      <c r="J75" s="40">
        <f>SUM('Valores Encadeados a Preços 95'!E74:E77)/SUM('Valores Encadeados a Preços 95'!E70:E73)-1</f>
        <v>3.6723985120861169E-2</v>
      </c>
      <c r="K75" s="40">
        <f>SUM('Valores Encadeados a Preços 95'!F74:F77)/SUM('Valores Encadeados a Preços 95'!F70:F73)-1</f>
        <v>6.1855979567270625E-2</v>
      </c>
      <c r="L75" s="40">
        <f>SUM('Valores Encadeados a Preços 95'!G74:G77)/SUM('Valores Encadeados a Preços 95'!G70:G73)-1</f>
        <v>3.4439173220649488E-2</v>
      </c>
      <c r="M75" s="4" t="s">
        <v>47</v>
      </c>
      <c r="N75" s="41">
        <f t="shared" ref="N75:N122" si="15">H75*B71</f>
        <v>6.1360769503372085E-4</v>
      </c>
      <c r="O75" s="41">
        <f t="shared" ref="O75:O122" si="16">I75*C71</f>
        <v>1.5317630519221139E-2</v>
      </c>
      <c r="P75" s="41">
        <f t="shared" ref="P75:P122" si="17">J75*D71</f>
        <v>3.2620563005833323E-3</v>
      </c>
      <c r="Q75" s="41">
        <f t="shared" ref="Q75:Q122" si="18">K75*E71</f>
        <v>1.5598809243820544E-2</v>
      </c>
      <c r="R75" s="41">
        <f t="shared" ref="R75:R122" si="19">L75</f>
        <v>3.4439173220649488E-2</v>
      </c>
      <c r="T75" s="4" t="s">
        <v>47</v>
      </c>
      <c r="U75" s="68">
        <f>SUM('Valores Correntes'!H74:H77)/SUM('Valores Correntes'!$O74:$O77)</f>
        <v>0.19399591701964219</v>
      </c>
      <c r="V75" s="68">
        <f>SUM('Valores Correntes'!I74:I77)/SUM('Valores Correntes'!$O74:$O77)</f>
        <v>6.4411030996276097E-2</v>
      </c>
      <c r="W75" s="68">
        <f>SUM('Valores Correntes'!J74:J77)/SUM('Valores Correntes'!$O74:$O77)</f>
        <v>4.9041061357606594E-2</v>
      </c>
      <c r="X75" s="68">
        <f>SUM('Valores Correntes'!K74:K77)/SUM('Valores Correntes'!$O74:$O77)</f>
        <v>8.6211509471232961E-2</v>
      </c>
      <c r="Y75" s="68">
        <f>SUM('Valores Correntes'!L74:L77)/SUM('Valores Correntes'!$O74:$O77)</f>
        <v>0.13129848654581971</v>
      </c>
      <c r="Z75" s="68">
        <f>SUM('Valores Correntes'!M74:M77)/SUM('Valores Correntes'!$O74:$O77)</f>
        <v>0.24129939830215077</v>
      </c>
      <c r="AA75" s="68">
        <f>SUM('Valores Correntes'!N74:N77)/SUM('Valores Correntes'!$O74:$O77)</f>
        <v>0.23374259630727162</v>
      </c>
      <c r="AC75" s="4" t="s">
        <v>47</v>
      </c>
      <c r="AD75" s="67">
        <f>SUM('Valores Encadeados a Preços 95'!H74:H77)/SUM('Valores Encadeados a Preços 95'!H70:H73)-1</f>
        <v>3.5934130126107355E-2</v>
      </c>
      <c r="AE75" s="67">
        <f>SUM('Valores Encadeados a Preços 95'!I74:I77)/SUM('Valores Encadeados a Preços 95'!I70:I73)-1</f>
        <v>3.6436169146369268E-2</v>
      </c>
      <c r="AF75" s="67">
        <f>SUM('Valores Encadeados a Preços 95'!J74:J77)/SUM('Valores Encadeados a Preços 95'!J70:J73)-1</f>
        <v>4.3713768363418337E-2</v>
      </c>
      <c r="AG75" s="67">
        <f>SUM('Valores Encadeados a Preços 95'!K74:K77)/SUM('Valores Encadeados a Preços 95'!K70:K73)-1</f>
        <v>2.0541232456369185E-2</v>
      </c>
      <c r="AH75" s="67">
        <f>SUM('Valores Encadeados a Preços 95'!L74:L77)/SUM('Valores Encadeados a Preços 95'!L70:L73)-1</f>
        <v>3.7063830963046218E-2</v>
      </c>
      <c r="AI75" s="67">
        <f>SUM('Valores Encadeados a Preços 95'!M74:M77)/SUM('Valores Encadeados a Preços 95'!M70:M73)-1</f>
        <v>2.085534266204303E-2</v>
      </c>
      <c r="AJ75" s="67">
        <f>SUM('Valores Encadeados a Preços 95'!N74:N77)/SUM('Valores Encadeados a Preços 95'!N70:N73)-1</f>
        <v>1.8755169841699004E-2</v>
      </c>
      <c r="AK75" s="67">
        <f>SUM('Valores Encadeados a Preços 95'!O74:O77)/SUM('Valores Encadeados a Preços 95'!O70:O73)-1</f>
        <v>2.7600627021032498E-2</v>
      </c>
      <c r="AL75" s="4" t="s">
        <v>47</v>
      </c>
      <c r="AM75" s="41">
        <f t="shared" ref="AM75:AM122" si="20">AD75*U71</f>
        <v>6.9894038879687011E-3</v>
      </c>
      <c r="AN75" s="41">
        <f t="shared" ref="AN75:AN122" si="21">AE75*V71</f>
        <v>2.3407447905617858E-3</v>
      </c>
      <c r="AO75" s="41">
        <f t="shared" ref="AO75:AO122" si="22">AF75*W71</f>
        <v>2.2622140598148803E-3</v>
      </c>
      <c r="AP75" s="41">
        <f t="shared" ref="AP75:AP122" si="23">AG75*X71</f>
        <v>1.8233479209616139E-3</v>
      </c>
      <c r="AQ75" s="41">
        <f t="shared" ref="AQ75:AQ122" si="24">AH75*Y71</f>
        <v>4.7620201587173774E-3</v>
      </c>
      <c r="AR75" s="41">
        <f t="shared" ref="AR75:AR122" si="25">AI75*Z71</f>
        <v>5.0120927528042166E-3</v>
      </c>
      <c r="AS75" s="41">
        <f t="shared" ref="AS75:AS122" si="26">AJ75*AA71</f>
        <v>4.349842149405086E-3</v>
      </c>
      <c r="AT75" s="41">
        <f t="shared" ref="AT75:AT122" si="27">AK75</f>
        <v>2.7600627021032498E-2</v>
      </c>
    </row>
    <row r="76" spans="1:46" x14ac:dyDescent="0.3">
      <c r="A76" s="4" t="s">
        <v>46</v>
      </c>
      <c r="B76" s="39">
        <f>SUM('Valores Correntes'!C75:C78)/SUM('Valores Correntes'!$G75:$G78)</f>
        <v>0.1688528538009563</v>
      </c>
      <c r="C76" s="39">
        <f>SUM('Valores Correntes'!D75:D78)/SUM('Valores Correntes'!$G75:$G78)</f>
        <v>0.48810988697426305</v>
      </c>
      <c r="D76" s="39">
        <f>SUM('Valores Correntes'!E75:E78)/SUM('Valores Correntes'!$G75:$G78)</f>
        <v>8.3076645168188232E-2</v>
      </c>
      <c r="E76" s="39">
        <f>SUM('Valores Correntes'!F75:F78)/SUM('Valores Correntes'!$G75:$G78)</f>
        <v>0.25996061405659238</v>
      </c>
      <c r="G76" s="4" t="s">
        <v>46</v>
      </c>
      <c r="H76" s="40">
        <f>SUM('Valores Encadeados a Preços 95'!C75:C78)/SUM('Valores Encadeados a Preços 95'!C71:C74)-1</f>
        <v>3.1502860009668288E-2</v>
      </c>
      <c r="I76" s="40">
        <f>SUM('Valores Encadeados a Preços 95'!D75:D78)/SUM('Valores Encadeados a Preços 95'!D71:D74)-1</f>
        <v>-3.0034275996295712E-3</v>
      </c>
      <c r="J76" s="40">
        <f>SUM('Valores Encadeados a Preços 95'!E75:E78)/SUM('Valores Encadeados a Preços 95'!E71:E74)-1</f>
        <v>2.235703667112543E-2</v>
      </c>
      <c r="K76" s="40">
        <f>SUM('Valores Encadeados a Preços 95'!F75:F78)/SUM('Valores Encadeados a Preços 95'!F71:F74)-1</f>
        <v>3.4271983482123014E-2</v>
      </c>
      <c r="L76" s="40">
        <f>SUM('Valores Encadeados a Preços 95'!G75:G78)/SUM('Valores Encadeados a Preços 95'!G71:G74)-1</f>
        <v>1.4219843639188046E-2</v>
      </c>
      <c r="M76" s="4" t="s">
        <v>46</v>
      </c>
      <c r="N76" s="41">
        <f t="shared" si="15"/>
        <v>5.2613080508595832E-3</v>
      </c>
      <c r="O76" s="41">
        <f t="shared" si="16"/>
        <v>-1.4801866521563754E-3</v>
      </c>
      <c r="P76" s="41">
        <f t="shared" si="17"/>
        <v>1.8724499331874017E-3</v>
      </c>
      <c r="Q76" s="41">
        <f t="shared" si="18"/>
        <v>8.7875040143011972E-3</v>
      </c>
      <c r="R76" s="41">
        <f t="shared" si="19"/>
        <v>1.4219843639188046E-2</v>
      </c>
      <c r="T76" s="4" t="s">
        <v>46</v>
      </c>
      <c r="U76" s="68">
        <f>SUM('Valores Correntes'!H75:H78)/SUM('Valores Correntes'!$O75:$O78)</f>
        <v>0.19299324061306652</v>
      </c>
      <c r="V76" s="68">
        <f>SUM('Valores Correntes'!I75:I78)/SUM('Valores Correntes'!$O75:$O78)</f>
        <v>6.463639746842928E-2</v>
      </c>
      <c r="W76" s="68">
        <f>SUM('Valores Correntes'!J75:J78)/SUM('Valores Correntes'!$O75:$O78)</f>
        <v>4.838436481114302E-2</v>
      </c>
      <c r="X76" s="68">
        <f>SUM('Valores Correntes'!K75:K78)/SUM('Valores Correntes'!$O75:$O78)</f>
        <v>8.7793884792680535E-2</v>
      </c>
      <c r="Y76" s="68">
        <f>SUM('Valores Correntes'!L75:L78)/SUM('Valores Correntes'!$O75:$O78)</f>
        <v>0.13127311416568835</v>
      </c>
      <c r="Z76" s="68">
        <f>SUM('Valores Correntes'!M75:M78)/SUM('Valores Correntes'!$O75:$O78)</f>
        <v>0.24281168444661674</v>
      </c>
      <c r="AA76" s="68">
        <f>SUM('Valores Correntes'!N75:N78)/SUM('Valores Correntes'!$O75:$O78)</f>
        <v>0.2321073137023755</v>
      </c>
      <c r="AC76" s="4" t="s">
        <v>46</v>
      </c>
      <c r="AD76" s="67">
        <f>SUM('Valores Encadeados a Preços 95'!H75:H78)/SUM('Valores Encadeados a Preços 95'!H71:H74)-1</f>
        <v>2.1896027040186228E-2</v>
      </c>
      <c r="AE76" s="67">
        <f>SUM('Valores Encadeados a Preços 95'!I75:I78)/SUM('Valores Encadeados a Preços 95'!I71:I74)-1</f>
        <v>1.6148172476234901E-2</v>
      </c>
      <c r="AF76" s="67">
        <f>SUM('Valores Encadeados a Preços 95'!J75:J78)/SUM('Valores Encadeados a Preços 95'!J71:J74)-1</f>
        <v>4.3410352986094081E-2</v>
      </c>
      <c r="AG76" s="67">
        <f>SUM('Valores Encadeados a Preços 95'!K75:K78)/SUM('Valores Encadeados a Preços 95'!K71:K74)-1</f>
        <v>7.1298055703468144E-3</v>
      </c>
      <c r="AH76" s="67">
        <f>SUM('Valores Encadeados a Preços 95'!L75:L78)/SUM('Valores Encadeados a Preços 95'!L71:L74)-1</f>
        <v>2.6382645930485893E-2</v>
      </c>
      <c r="AI76" s="67">
        <f>SUM('Valores Encadeados a Preços 95'!M75:M78)/SUM('Valores Encadeados a Preços 95'!M71:M74)-1</f>
        <v>2.5004674795660264E-2</v>
      </c>
      <c r="AJ76" s="67">
        <f>SUM('Valores Encadeados a Preços 95'!N75:N78)/SUM('Valores Encadeados a Preços 95'!N71:N74)-1</f>
        <v>1.6665597712836711E-2</v>
      </c>
      <c r="AK76" s="67">
        <f>SUM('Valores Encadeados a Preços 95'!O75:O78)/SUM('Valores Encadeados a Preços 95'!O71:O74)-1</f>
        <v>2.1497402974083757E-2</v>
      </c>
      <c r="AL76" s="4" t="s">
        <v>46</v>
      </c>
      <c r="AM76" s="41">
        <f t="shared" si="20"/>
        <v>4.2523446996885986E-3</v>
      </c>
      <c r="AN76" s="41">
        <f t="shared" si="21"/>
        <v>1.0400047267936361E-3</v>
      </c>
      <c r="AO76" s="41">
        <f t="shared" si="22"/>
        <v>2.2274030798106353E-3</v>
      </c>
      <c r="AP76" s="41">
        <f t="shared" si="23"/>
        <v>6.1982199573641682E-4</v>
      </c>
      <c r="AQ76" s="41">
        <f t="shared" si="24"/>
        <v>3.4111578292521164E-3</v>
      </c>
      <c r="AR76" s="41">
        <f t="shared" si="25"/>
        <v>6.0176531421616318E-3</v>
      </c>
      <c r="AS76" s="41">
        <f t="shared" si="26"/>
        <v>3.8862329521659063E-3</v>
      </c>
      <c r="AT76" s="41">
        <f t="shared" si="27"/>
        <v>2.1497402974083757E-2</v>
      </c>
    </row>
    <row r="77" spans="1:46" x14ac:dyDescent="0.3">
      <c r="A77" s="4" t="s">
        <v>45</v>
      </c>
      <c r="B77" s="39">
        <f>SUM('Valores Correntes'!C76:C79)/SUM('Valores Correntes'!$G76:$G79)</f>
        <v>0.16326020117337539</v>
      </c>
      <c r="C77" s="39">
        <f>SUM('Valores Correntes'!D76:D79)/SUM('Valores Correntes'!$G76:$G79)</f>
        <v>0.49785195326411352</v>
      </c>
      <c r="D77" s="39">
        <f>SUM('Valores Correntes'!E76:E79)/SUM('Valores Correntes'!$G76:$G79)</f>
        <v>8.2596533868746463E-2</v>
      </c>
      <c r="E77" s="39">
        <f>SUM('Valores Correntes'!F76:F79)/SUM('Valores Correntes'!$G76:$G79)</f>
        <v>0.25629131169376473</v>
      </c>
      <c r="G77" s="4" t="s">
        <v>45</v>
      </c>
      <c r="H77" s="40">
        <f>SUM('Valores Encadeados a Preços 95'!C76:C79)/SUM('Valores Encadeados a Preços 95'!C72:C75)-1</f>
        <v>6.070317299635386E-2</v>
      </c>
      <c r="I77" s="40">
        <f>SUM('Valores Encadeados a Preços 95'!D76:D79)/SUM('Valores Encadeados a Preços 95'!D72:D75)-1</f>
        <v>-2.5838936875321683E-2</v>
      </c>
      <c r="J77" s="40">
        <f>SUM('Valores Encadeados a Preços 95'!E76:E79)/SUM('Valores Encadeados a Preços 95'!E72:E75)-1</f>
        <v>7.5118280977479746E-3</v>
      </c>
      <c r="K77" s="40">
        <f>SUM('Valores Encadeados a Preços 95'!F76:F79)/SUM('Valores Encadeados a Preços 95'!F72:F75)-1</f>
        <v>-4.0251450597208471E-3</v>
      </c>
      <c r="L77" s="40">
        <f>SUM('Valores Encadeados a Preços 95'!G76:G79)/SUM('Valores Encadeados a Preços 95'!G72:G75)-1</f>
        <v>-2.68843763739679E-3</v>
      </c>
      <c r="M77" s="4" t="s">
        <v>45</v>
      </c>
      <c r="N77" s="41">
        <f t="shared" si="15"/>
        <v>1.0066718254165987E-2</v>
      </c>
      <c r="O77" s="41">
        <f t="shared" si="16"/>
        <v>-1.2782454080298775E-2</v>
      </c>
      <c r="P77" s="41">
        <f t="shared" si="17"/>
        <v>6.1587007451697584E-4</v>
      </c>
      <c r="Q77" s="41">
        <f t="shared" si="18"/>
        <v>-1.0363975558839781E-3</v>
      </c>
      <c r="R77" s="41">
        <f t="shared" si="19"/>
        <v>-2.68843763739679E-3</v>
      </c>
      <c r="T77" s="4" t="s">
        <v>45</v>
      </c>
      <c r="U77" s="68">
        <f>SUM('Valores Correntes'!H76:H79)/SUM('Valores Correntes'!$O76:$O79)</f>
        <v>0.19183919140496536</v>
      </c>
      <c r="V77" s="68">
        <f>SUM('Valores Correntes'!I76:I79)/SUM('Valores Correntes'!$O76:$O79)</f>
        <v>6.490343503515375E-2</v>
      </c>
      <c r="W77" s="68">
        <f>SUM('Valores Correntes'!J76:J79)/SUM('Valores Correntes'!$O76:$O79)</f>
        <v>4.8064592125727737E-2</v>
      </c>
      <c r="X77" s="68">
        <f>SUM('Valores Correntes'!K76:K79)/SUM('Valores Correntes'!$O76:$O79)</f>
        <v>8.8350449631093855E-2</v>
      </c>
      <c r="Y77" s="68">
        <f>SUM('Valores Correntes'!L76:L79)/SUM('Valores Correntes'!$O76:$O79)</f>
        <v>0.13101017873417539</v>
      </c>
      <c r="Z77" s="68">
        <f>SUM('Valores Correntes'!M76:M79)/SUM('Valores Correntes'!$O76:$O79)</f>
        <v>0.24374854876966551</v>
      </c>
      <c r="AA77" s="68">
        <f>SUM('Valores Correntes'!N76:N79)/SUM('Valores Correntes'!$O76:$O79)</f>
        <v>0.2320836042992184</v>
      </c>
      <c r="AC77" s="4" t="s">
        <v>45</v>
      </c>
      <c r="AD77" s="67">
        <f>SUM('Valores Encadeados a Preços 95'!H76:H79)/SUM('Valores Encadeados a Preços 95'!H72:H75)-1</f>
        <v>1.28501755721806E-2</v>
      </c>
      <c r="AE77" s="67">
        <f>SUM('Valores Encadeados a Preços 95'!I76:I79)/SUM('Valores Encadeados a Preços 95'!I72:I75)-1</f>
        <v>1.5133712875942118E-2</v>
      </c>
      <c r="AF77" s="67">
        <f>SUM('Valores Encadeados a Preços 95'!J76:J79)/SUM('Valores Encadeados a Preços 95'!J72:J75)-1</f>
        <v>5.6695843250672784E-2</v>
      </c>
      <c r="AG77" s="67">
        <f>SUM('Valores Encadeados a Preços 95'!K76:K79)/SUM('Valores Encadeados a Preços 95'!K72:K75)-1</f>
        <v>-5.4314332221527817E-3</v>
      </c>
      <c r="AH77" s="67">
        <f>SUM('Valores Encadeados a Preços 95'!L76:L79)/SUM('Valores Encadeados a Preços 95'!L72:L75)-1</f>
        <v>1.6402917482422952E-2</v>
      </c>
      <c r="AI77" s="67">
        <f>SUM('Valores Encadeados a Preços 95'!M76:M79)/SUM('Valores Encadeados a Preços 95'!M72:M75)-1</f>
        <v>2.3135106328492361E-2</v>
      </c>
      <c r="AJ77" s="67">
        <f>SUM('Valores Encadeados a Preços 95'!N76:N79)/SUM('Valores Encadeados a Preços 95'!N72:N75)-1</f>
        <v>8.4028959333433129E-3</v>
      </c>
      <c r="AK77" s="67">
        <f>SUM('Valores Encadeados a Preços 95'!O76:O79)/SUM('Valores Encadeados a Preços 95'!O72:O75)-1</f>
        <v>1.5539653646134965E-2</v>
      </c>
      <c r="AL77" s="4" t="s">
        <v>45</v>
      </c>
      <c r="AM77" s="41">
        <f t="shared" si="20"/>
        <v>2.4831248133230016E-3</v>
      </c>
      <c r="AN77" s="41">
        <f t="shared" si="21"/>
        <v>9.7215150338118871E-4</v>
      </c>
      <c r="AO77" s="41">
        <f t="shared" si="22"/>
        <v>2.8579888881140043E-3</v>
      </c>
      <c r="AP77" s="41">
        <f t="shared" si="23"/>
        <v>-4.7005639572305534E-4</v>
      </c>
      <c r="AQ77" s="41">
        <f t="shared" si="24"/>
        <v>2.136253033496782E-3</v>
      </c>
      <c r="AR77" s="41">
        <f t="shared" si="25"/>
        <v>5.6013951278606477E-3</v>
      </c>
      <c r="AS77" s="41">
        <f t="shared" si="26"/>
        <v>1.9597249156052903E-3</v>
      </c>
      <c r="AT77" s="41">
        <f t="shared" si="27"/>
        <v>1.5539653646134965E-2</v>
      </c>
    </row>
    <row r="78" spans="1:46" x14ac:dyDescent="0.3">
      <c r="A78" s="64" t="s">
        <v>44</v>
      </c>
      <c r="B78" s="39">
        <f>SUM('Valores Correntes'!C77:C80)/SUM('Valores Correntes'!$G77:$G80)</f>
        <v>0.15619807044507161</v>
      </c>
      <c r="C78" s="39">
        <f>SUM('Valores Correntes'!D77:D80)/SUM('Valores Correntes'!$G77:$G80)</f>
        <v>0.50492691199882</v>
      </c>
      <c r="D78" s="39">
        <f>SUM('Valores Correntes'!E77:E80)/SUM('Valores Correntes'!$G77:$G80)</f>
        <v>7.9431558259299664E-2</v>
      </c>
      <c r="E78" s="39">
        <f>SUM('Valores Correntes'!F77:F80)/SUM('Valores Correntes'!$G77:$G80)</f>
        <v>0.25944345929680868</v>
      </c>
      <c r="G78" s="64" t="s">
        <v>44</v>
      </c>
      <c r="H78" s="40">
        <f>SUM('Valores Encadeados a Preços 95'!C77:C80)/SUM('Valores Encadeados a Preços 95'!C73:C76)-1</f>
        <v>9.0517014114719796E-2</v>
      </c>
      <c r="I78" s="40">
        <f>SUM('Valores Encadeados a Preços 95'!D77:D80)/SUM('Valores Encadeados a Preços 95'!D73:D76)-1</f>
        <v>-4.6870329669644217E-2</v>
      </c>
      <c r="J78" s="40">
        <f>SUM('Valores Encadeados a Preços 95'!E77:E80)/SUM('Valores Encadeados a Preços 95'!E73:E76)-1</f>
        <v>-1.9435885517705032E-2</v>
      </c>
      <c r="K78" s="40">
        <f>SUM('Valores Encadeados a Preços 95'!F77:F80)/SUM('Valores Encadeados a Preços 95'!F73:F76)-1</f>
        <v>-2.1407853526771548E-2</v>
      </c>
      <c r="L78" s="40">
        <f>SUM('Valores Encadeados a Preços 95'!G77:G80)/SUM('Valores Encadeados a Preços 95'!G73:G76)-1</f>
        <v>-1.5081837853555324E-2</v>
      </c>
      <c r="M78" s="64" t="s">
        <v>44</v>
      </c>
      <c r="N78" s="41">
        <f t="shared" si="15"/>
        <v>1.5152532766643625E-2</v>
      </c>
      <c r="O78" s="41">
        <f t="shared" si="16"/>
        <v>-2.314192136501636E-2</v>
      </c>
      <c r="P78" s="41">
        <f t="shared" si="17"/>
        <v>-1.594166290253639E-3</v>
      </c>
      <c r="Q78" s="41">
        <f t="shared" si="18"/>
        <v>-5.4982829649290162E-3</v>
      </c>
      <c r="R78" s="41">
        <f t="shared" si="19"/>
        <v>-1.5081837853555324E-2</v>
      </c>
      <c r="T78" s="64" t="s">
        <v>44</v>
      </c>
      <c r="U78" s="68">
        <f>SUM('Valores Correntes'!H77:H80)/SUM('Valores Correntes'!$O77:$O80)</f>
        <v>0.19113729688587369</v>
      </c>
      <c r="V78" s="68">
        <f>SUM('Valores Correntes'!I77:I80)/SUM('Valores Correntes'!$O77:$O80)</f>
        <v>6.4344224647641182E-2</v>
      </c>
      <c r="W78" s="68">
        <f>SUM('Valores Correntes'!J77:J80)/SUM('Valores Correntes'!$O77:$O80)</f>
        <v>4.7634451269502172E-2</v>
      </c>
      <c r="X78" s="68">
        <f>SUM('Valores Correntes'!K77:K80)/SUM('Valores Correntes'!$O77:$O80)</f>
        <v>9.0031118766014148E-2</v>
      </c>
      <c r="Y78" s="68">
        <f>SUM('Valores Correntes'!L77:L80)/SUM('Valores Correntes'!$O77:$O80)</f>
        <v>0.13102398108557783</v>
      </c>
      <c r="Z78" s="68">
        <f>SUM('Valores Correntes'!M77:M80)/SUM('Valores Correntes'!$O77:$O80)</f>
        <v>0.24507036691700634</v>
      </c>
      <c r="AA78" s="68">
        <f>SUM('Valores Correntes'!N77:N80)/SUM('Valores Correntes'!$O77:$O80)</f>
        <v>0.23075856042838461</v>
      </c>
      <c r="AC78" s="64" t="s">
        <v>44</v>
      </c>
      <c r="AD78" s="67">
        <f>SUM('Valores Encadeados a Preços 95'!H77:H80)/SUM('Valores Encadeados a Preços 95'!H73:H76)-1</f>
        <v>5.5578445965198675E-3</v>
      </c>
      <c r="AE78" s="67">
        <f>SUM('Valores Encadeados a Preços 95'!I77:I80)/SUM('Valores Encadeados a Preços 95'!I73:I76)-1</f>
        <v>1.4909964695543509E-2</v>
      </c>
      <c r="AF78" s="67">
        <f>SUM('Valores Encadeados a Preços 95'!J77:J80)/SUM('Valores Encadeados a Preços 95'!J73:J76)-1</f>
        <v>5.2619215252079021E-2</v>
      </c>
      <c r="AG78" s="67">
        <f>SUM('Valores Encadeados a Preços 95'!K77:K80)/SUM('Valores Encadeados a Preços 95'!K73:K76)-1</f>
        <v>-5.6499039582512678E-3</v>
      </c>
      <c r="AH78" s="67">
        <f>SUM('Valores Encadeados a Preços 95'!L77:L80)/SUM('Valores Encadeados a Preços 95'!L73:L76)-1</f>
        <v>7.3449079764305036E-3</v>
      </c>
      <c r="AI78" s="67">
        <f>SUM('Valores Encadeados a Preços 95'!M77:M80)/SUM('Valores Encadeados a Preços 95'!M73:M76)-1</f>
        <v>1.8669029021920691E-2</v>
      </c>
      <c r="AJ78" s="67">
        <f>SUM('Valores Encadeados a Preços 95'!N77:N80)/SUM('Valores Encadeados a Preços 95'!N73:N76)-1</f>
        <v>9.7428610044891784E-4</v>
      </c>
      <c r="AK78" s="67">
        <f>SUM('Valores Encadeados a Preços 95'!O77:O80)/SUM('Valores Encadeados a Preços 95'!O73:O76)-1</f>
        <v>9.8540343636472905E-3</v>
      </c>
      <c r="AL78" s="64" t="s">
        <v>44</v>
      </c>
      <c r="AM78" s="41">
        <f t="shared" si="20"/>
        <v>1.0726484749795538E-3</v>
      </c>
      <c r="AN78" s="41">
        <f t="shared" si="21"/>
        <v>9.5322081423984944E-4</v>
      </c>
      <c r="AO78" s="41">
        <f t="shared" si="22"/>
        <v>2.604778856023619E-3</v>
      </c>
      <c r="AP78" s="41">
        <f t="shared" si="23"/>
        <v>-4.8399606391704374E-4</v>
      </c>
      <c r="AQ78" s="41">
        <f t="shared" si="24"/>
        <v>9.676778978498496E-4</v>
      </c>
      <c r="AR78" s="41">
        <f t="shared" si="25"/>
        <v>4.5112206427621931E-3</v>
      </c>
      <c r="AS78" s="41">
        <f t="shared" si="26"/>
        <v>2.2848374170921312E-4</v>
      </c>
      <c r="AT78" s="41">
        <f t="shared" si="27"/>
        <v>9.8540343636472905E-3</v>
      </c>
    </row>
    <row r="79" spans="1:46" x14ac:dyDescent="0.3">
      <c r="A79" s="3" t="s">
        <v>43</v>
      </c>
      <c r="B79" s="39">
        <f>SUM('Valores Correntes'!C78:C81)/SUM('Valores Correntes'!$G78:$G81)</f>
        <v>0.1423627451179531</v>
      </c>
      <c r="C79" s="39">
        <f>SUM('Valores Correntes'!D78:D81)/SUM('Valores Correntes'!$G78:$G81)</f>
        <v>0.51712589126080666</v>
      </c>
      <c r="D79" s="39">
        <f>SUM('Valores Correntes'!E78:E81)/SUM('Valores Correntes'!$G78:$G81)</f>
        <v>8.2139657235905453E-2</v>
      </c>
      <c r="E79" s="39">
        <f>SUM('Valores Correntes'!F78:F81)/SUM('Valores Correntes'!$G78:$G81)</f>
        <v>0.25837170638533463</v>
      </c>
      <c r="G79" s="3" t="s">
        <v>43</v>
      </c>
      <c r="H79" s="40">
        <f>SUM('Valores Encadeados a Preços 95'!C78:C81)/SUM('Valores Encadeados a Preços 95'!C74:C77)-1</f>
        <v>0.10612158833673146</v>
      </c>
      <c r="I79" s="40">
        <f>SUM('Valores Encadeados a Preços 95'!D78:D81)/SUM('Valores Encadeados a Preços 95'!D74:D77)-1</f>
        <v>-6.2497339464078761E-2</v>
      </c>
      <c r="J79" s="40">
        <f>SUM('Valores Encadeados a Preços 95'!E78:E81)/SUM('Valores Encadeados a Preços 95'!E74:E77)-1</f>
        <v>-4.4412615005509859E-2</v>
      </c>
      <c r="K79" s="40">
        <f>SUM('Valores Encadeados a Preços 95'!F78:F81)/SUM('Valores Encadeados a Preços 95'!F74:F77)-1</f>
        <v>-6.4004772768458618E-2</v>
      </c>
      <c r="L79" s="40">
        <f>SUM('Valores Encadeados a Preços 95'!G78:G81)/SUM('Valores Encadeados a Preços 95'!G74:G77)-1</f>
        <v>-3.3801732467190426E-2</v>
      </c>
      <c r="M79" s="3" t="s">
        <v>43</v>
      </c>
      <c r="N79" s="41">
        <f t="shared" si="15"/>
        <v>1.7966200427679446E-2</v>
      </c>
      <c r="O79" s="41">
        <f t="shared" si="16"/>
        <v>-3.0553650030075787E-2</v>
      </c>
      <c r="P79" s="41">
        <f t="shared" si="17"/>
        <v>-3.6958593054218169E-3</v>
      </c>
      <c r="Q79" s="41">
        <f t="shared" si="18"/>
        <v>-1.6552024420019695E-2</v>
      </c>
      <c r="R79" s="41">
        <f t="shared" si="19"/>
        <v>-3.3801732467190426E-2</v>
      </c>
      <c r="T79" s="3" t="s">
        <v>43</v>
      </c>
      <c r="U79" s="68">
        <f>SUM('Valores Correntes'!H78:H81)/SUM('Valores Correntes'!$O78:$O81)</f>
        <v>0.18951765457167238</v>
      </c>
      <c r="V79" s="68">
        <f>SUM('Valores Correntes'!I78:I81)/SUM('Valores Correntes'!$O78:$O81)</f>
        <v>6.4117814105231624E-2</v>
      </c>
      <c r="W79" s="68">
        <f>SUM('Valores Correntes'!J78:J81)/SUM('Valores Correntes'!$O78:$O81)</f>
        <v>4.7709694326302711E-2</v>
      </c>
      <c r="X79" s="68">
        <f>SUM('Valores Correntes'!K78:K81)/SUM('Valores Correntes'!$O78:$O81)</f>
        <v>9.0412915851019876E-2</v>
      </c>
      <c r="Y79" s="68">
        <f>SUM('Valores Correntes'!L78:L81)/SUM('Valores Correntes'!$O78:$O81)</f>
        <v>0.13175678836734536</v>
      </c>
      <c r="Z79" s="68">
        <f>SUM('Valores Correntes'!M78:M81)/SUM('Valores Correntes'!$O78:$O81)</f>
        <v>0.24498258598029182</v>
      </c>
      <c r="AA79" s="68">
        <f>SUM('Valores Correntes'!N78:N81)/SUM('Valores Correntes'!$O78:$O81)</f>
        <v>0.23150254679813606</v>
      </c>
      <c r="AC79" s="3" t="s">
        <v>43</v>
      </c>
      <c r="AD79" s="67">
        <f>SUM('Valores Encadeados a Preços 95'!H78:H81)/SUM('Valores Encadeados a Preços 95'!H74:H77)-1</f>
        <v>-1.4403843070833644E-2</v>
      </c>
      <c r="AE79" s="67">
        <f>SUM('Valores Encadeados a Preços 95'!I78:I81)/SUM('Valores Encadeados a Preços 95'!I74:I77)-1</f>
        <v>-2.231721973559031E-3</v>
      </c>
      <c r="AF79" s="67">
        <f>SUM('Valores Encadeados a Preços 95'!J78:J81)/SUM('Valores Encadeados a Preços 95'!J74:J77)-1</f>
        <v>4.3367690472904341E-2</v>
      </c>
      <c r="AG79" s="67">
        <f>SUM('Valores Encadeados a Preços 95'!K78:K81)/SUM('Valores Encadeados a Preços 95'!K74:K77)-1</f>
        <v>-1.1291409042488154E-2</v>
      </c>
      <c r="AH79" s="67">
        <f>SUM('Valores Encadeados a Preços 95'!L78:L81)/SUM('Valores Encadeados a Preços 95'!L74:L77)-1</f>
        <v>3.0992918027170635E-3</v>
      </c>
      <c r="AI79" s="67">
        <f>SUM('Valores Encadeados a Preços 95'!M78:M81)/SUM('Valores Encadeados a Preços 95'!M74:M77)-1</f>
        <v>4.6190069045151105E-3</v>
      </c>
      <c r="AJ79" s="67">
        <f>SUM('Valores Encadeados a Preços 95'!N78:N81)/SUM('Valores Encadeados a Preços 95'!N74:N77)-1</f>
        <v>1.5137905786228867E-3</v>
      </c>
      <c r="AK79" s="67">
        <f>SUM('Valores Encadeados a Preços 95'!O78:O81)/SUM('Valores Encadeados a Preços 95'!O74:O77)-1</f>
        <v>9.926647126667909E-5</v>
      </c>
      <c r="AL79" s="3" t="s">
        <v>43</v>
      </c>
      <c r="AM79" s="41">
        <f t="shared" si="20"/>
        <v>-2.7942867451333916E-3</v>
      </c>
      <c r="AN79" s="41">
        <f t="shared" si="21"/>
        <v>-1.4374751321398122E-4</v>
      </c>
      <c r="AO79" s="41">
        <f t="shared" si="22"/>
        <v>2.1267975694193929E-3</v>
      </c>
      <c r="AP79" s="41">
        <f t="shared" si="23"/>
        <v>-9.7344941761003296E-4</v>
      </c>
      <c r="AQ79" s="41">
        <f t="shared" si="24"/>
        <v>4.0693232306061568E-4</v>
      </c>
      <c r="AR79" s="41">
        <f t="shared" si="25"/>
        <v>1.1145635868129761E-3</v>
      </c>
      <c r="AS79" s="41">
        <f t="shared" si="26"/>
        <v>3.5383734011280052E-4</v>
      </c>
      <c r="AT79" s="41">
        <f t="shared" si="27"/>
        <v>9.926647126667909E-5</v>
      </c>
    </row>
    <row r="80" spans="1:46" x14ac:dyDescent="0.3">
      <c r="A80" s="3" t="s">
        <v>42</v>
      </c>
      <c r="B80" s="39">
        <f>SUM('Valores Correntes'!C79:C82)/SUM('Valores Correntes'!$G79:$G82)</f>
        <v>0.12510264633106724</v>
      </c>
      <c r="C80" s="39">
        <f>SUM('Valores Correntes'!D79:D82)/SUM('Valores Correntes'!$G79:$G82)</f>
        <v>0.52818826602973856</v>
      </c>
      <c r="D80" s="39">
        <f>SUM('Valores Correntes'!E79:E82)/SUM('Valores Correntes'!$G79:$G82)</f>
        <v>9.1817692931018227E-2</v>
      </c>
      <c r="E80" s="39">
        <f>SUM('Valores Correntes'!F79:F82)/SUM('Valores Correntes'!$G79:$G82)</f>
        <v>0.25489139470817596</v>
      </c>
      <c r="G80" s="3" t="s">
        <v>42</v>
      </c>
      <c r="H80" s="40">
        <f>SUM('Valores Encadeados a Preços 95'!C79:C82)/SUM('Valores Encadeados a Preços 95'!C75:C78)-1</f>
        <v>0.10765996973803516</v>
      </c>
      <c r="I80" s="40">
        <f>SUM('Valores Encadeados a Preços 95'!D79:D82)/SUM('Valores Encadeados a Preços 95'!D75:D78)-1</f>
        <v>-5.9171443525981138E-2</v>
      </c>
      <c r="J80" s="40">
        <f>SUM('Valores Encadeados a Preços 95'!E79:E82)/SUM('Valores Encadeados a Preços 95'!E75:E78)-1</f>
        <v>-3.80377682418096E-2</v>
      </c>
      <c r="K80" s="40">
        <f>SUM('Valores Encadeados a Preços 95'!F79:F82)/SUM('Valores Encadeados a Preços 95'!F75:F78)-1</f>
        <v>-8.3377890267086752E-2</v>
      </c>
      <c r="L80" s="40">
        <f>SUM('Valores Encadeados a Preços 95'!G79:G82)/SUM('Valores Encadeados a Preços 95'!G75:G78)-1</f>
        <v>-3.6755890793199519E-2</v>
      </c>
      <c r="M80" s="3" t="s">
        <v>42</v>
      </c>
      <c r="N80" s="41">
        <f t="shared" si="15"/>
        <v>1.8178693130391829E-2</v>
      </c>
      <c r="O80" s="41">
        <f t="shared" si="16"/>
        <v>-2.8882166611570642E-2</v>
      </c>
      <c r="P80" s="41">
        <f t="shared" si="17"/>
        <v>-3.1600501752145952E-3</v>
      </c>
      <c r="Q80" s="41">
        <f t="shared" si="18"/>
        <v>-2.1674967552575048E-2</v>
      </c>
      <c r="R80" s="41">
        <f t="shared" si="19"/>
        <v>-3.6755890793199519E-2</v>
      </c>
      <c r="T80" s="3" t="s">
        <v>42</v>
      </c>
      <c r="U80" s="68">
        <f>SUM('Valores Correntes'!H79:H82)/SUM('Valores Correntes'!$O79:$O82)</f>
        <v>0.18772664518780699</v>
      </c>
      <c r="V80" s="68">
        <f>SUM('Valores Correntes'!I79:I82)/SUM('Valores Correntes'!$O79:$O82)</f>
        <v>6.2984415423889717E-2</v>
      </c>
      <c r="W80" s="68">
        <f>SUM('Valores Correntes'!J79:J82)/SUM('Valores Correntes'!$O79:$O82)</f>
        <v>4.7674970780969342E-2</v>
      </c>
      <c r="X80" s="68">
        <f>SUM('Valores Correntes'!K79:K82)/SUM('Valores Correntes'!$O79:$O82)</f>
        <v>9.1480337013449278E-2</v>
      </c>
      <c r="Y80" s="68">
        <f>SUM('Valores Correntes'!L79:L82)/SUM('Valores Correntes'!$O79:$O82)</f>
        <v>0.13242996267923729</v>
      </c>
      <c r="Z80" s="68">
        <f>SUM('Valores Correntes'!M79:M82)/SUM('Valores Correntes'!$O79:$O82)</f>
        <v>0.24440328089948546</v>
      </c>
      <c r="AA80" s="68">
        <f>SUM('Valores Correntes'!N79:N82)/SUM('Valores Correntes'!$O79:$O82)</f>
        <v>0.23330038801516198</v>
      </c>
      <c r="AC80" s="3" t="s">
        <v>42</v>
      </c>
      <c r="AD80" s="67">
        <f>SUM('Valores Encadeados a Preços 95'!H79:H82)/SUM('Valores Encadeados a Preços 95'!H75:H78)-1</f>
        <v>-2.4253250611084742E-2</v>
      </c>
      <c r="AE80" s="67">
        <f>SUM('Valores Encadeados a Preços 95'!I79:I82)/SUM('Valores Encadeados a Preços 95'!I75:I78)-1</f>
        <v>-5.1517830841698586E-3</v>
      </c>
      <c r="AF80" s="67">
        <f>SUM('Valores Encadeados a Preços 95'!J79:J82)/SUM('Valores Encadeados a Preços 95'!J75:J78)-1</f>
        <v>2.7637832852880351E-2</v>
      </c>
      <c r="AG80" s="67">
        <f>SUM('Valores Encadeados a Preços 95'!K79:K82)/SUM('Valores Encadeados a Preços 95'!K75:K78)-1</f>
        <v>-9.786002854653475E-3</v>
      </c>
      <c r="AH80" s="67">
        <f>SUM('Valores Encadeados a Preços 95'!L79:L82)/SUM('Valores Encadeados a Preços 95'!L75:L78)-1</f>
        <v>6.9877915998084461E-4</v>
      </c>
      <c r="AI80" s="67">
        <f>SUM('Valores Encadeados a Preços 95'!M79:M82)/SUM('Valores Encadeados a Preços 95'!M75:M78)-1</f>
        <v>-1.0505517092916139E-2</v>
      </c>
      <c r="AJ80" s="67">
        <f>SUM('Valores Encadeados a Preços 95'!N79:N82)/SUM('Valores Encadeados a Preços 95'!N75:N78)-1</f>
        <v>-4.2476736319829733E-4</v>
      </c>
      <c r="AK80" s="67">
        <f>SUM('Valores Encadeados a Preços 95'!O79:O82)/SUM('Valores Encadeados a Preços 95'!O75:O78)-1</f>
        <v>-7.0359068809333625E-3</v>
      </c>
      <c r="AL80" s="3" t="s">
        <v>42</v>
      </c>
      <c r="AM80" s="41">
        <f t="shared" si="20"/>
        <v>-4.6807134308340806E-3</v>
      </c>
      <c r="AN80" s="41">
        <f t="shared" si="21"/>
        <v>-3.3299269909953342E-4</v>
      </c>
      <c r="AO80" s="41">
        <f t="shared" si="22"/>
        <v>1.3372389873431566E-3</v>
      </c>
      <c r="AP80" s="41">
        <f t="shared" si="23"/>
        <v>-8.5915120720228999E-4</v>
      </c>
      <c r="AQ80" s="41">
        <f t="shared" si="24"/>
        <v>9.1730916444769211E-5</v>
      </c>
      <c r="AR80" s="41">
        <f t="shared" si="25"/>
        <v>-2.550862301313692E-3</v>
      </c>
      <c r="AS80" s="41">
        <f t="shared" si="26"/>
        <v>-9.8591611620398064E-5</v>
      </c>
      <c r="AT80" s="41">
        <f t="shared" si="27"/>
        <v>-7.0359068809333625E-3</v>
      </c>
    </row>
    <row r="81" spans="1:46" x14ac:dyDescent="0.3">
      <c r="A81" s="3" t="s">
        <v>41</v>
      </c>
      <c r="B81" s="39">
        <f>SUM('Valores Correntes'!C80:C83)/SUM('Valores Correntes'!$G80:$G83)</f>
        <v>0.11337501715815344</v>
      </c>
      <c r="C81" s="39">
        <f>SUM('Valores Correntes'!D80:D83)/SUM('Valores Correntes'!$G80:$G83)</f>
        <v>0.53171851920876367</v>
      </c>
      <c r="D81" s="39">
        <f>SUM('Valores Correntes'!E80:E83)/SUM('Valores Correntes'!$G80:$G83)</f>
        <v>9.7741335092688314E-2</v>
      </c>
      <c r="E81" s="39">
        <f>SUM('Valores Correntes'!F80:F83)/SUM('Valores Correntes'!$G80:$G83)</f>
        <v>0.25716512854039464</v>
      </c>
      <c r="G81" s="3" t="s">
        <v>41</v>
      </c>
      <c r="H81" s="40">
        <f>SUM('Valores Encadeados a Preços 95'!C80:C83)/SUM('Valores Encadeados a Preços 95'!C76:C79)-1</f>
        <v>9.2781247500561603E-2</v>
      </c>
      <c r="I81" s="40">
        <f>SUM('Valores Encadeados a Preços 95'!D80:D83)/SUM('Valores Encadeados a Preços 95'!D76:D79)-1</f>
        <v>-7.1681978595773854E-2</v>
      </c>
      <c r="J81" s="40">
        <f>SUM('Valores Encadeados a Preços 95'!E80:E83)/SUM('Valores Encadeados a Preços 95'!E76:E79)-1</f>
        <v>-1.6800161779014888E-2</v>
      </c>
      <c r="K81" s="40">
        <f>SUM('Valores Encadeados a Preços 95'!F80:F83)/SUM('Valores Encadeados a Preços 95'!F76:F79)-1</f>
        <v>-7.7853710643760121E-2</v>
      </c>
      <c r="L81" s="40">
        <f>SUM('Valores Encadeados a Preços 95'!G80:G83)/SUM('Valores Encadeados a Preços 95'!G76:G79)-1</f>
        <v>-4.2406317354096279E-2</v>
      </c>
      <c r="M81" s="3" t="s">
        <v>41</v>
      </c>
      <c r="N81" s="41">
        <f t="shared" si="15"/>
        <v>1.514748513205842E-2</v>
      </c>
      <c r="O81" s="41">
        <f t="shared" si="16"/>
        <v>-3.5687013057742391E-2</v>
      </c>
      <c r="P81" s="41">
        <f t="shared" si="17"/>
        <v>-1.387635131380823E-3</v>
      </c>
      <c r="Q81" s="41">
        <f t="shared" si="18"/>
        <v>-1.9953229621116095E-2</v>
      </c>
      <c r="R81" s="41">
        <f t="shared" si="19"/>
        <v>-4.2406317354096279E-2</v>
      </c>
      <c r="T81" s="3" t="s">
        <v>41</v>
      </c>
      <c r="U81" s="68">
        <f>SUM('Valores Correntes'!H80:H83)/SUM('Valores Correntes'!$O80:$O83)</f>
        <v>0.1864429381425026</v>
      </c>
      <c r="V81" s="68">
        <f>SUM('Valores Correntes'!I80:I83)/SUM('Valores Correntes'!$O80:$O83)</f>
        <v>6.1575157489071448E-2</v>
      </c>
      <c r="W81" s="68">
        <f>SUM('Valores Correntes'!J80:J83)/SUM('Valores Correntes'!$O80:$O83)</f>
        <v>4.7305764703783199E-2</v>
      </c>
      <c r="X81" s="68">
        <f>SUM('Valores Correntes'!K80:K83)/SUM('Valores Correntes'!$O80:$O83)</f>
        <v>9.3709795641684537E-2</v>
      </c>
      <c r="Y81" s="68">
        <f>SUM('Valores Correntes'!L80:L83)/SUM('Valores Correntes'!$O80:$O83)</f>
        <v>0.13343175905333063</v>
      </c>
      <c r="Z81" s="68">
        <f>SUM('Valores Correntes'!M80:M83)/SUM('Valores Correntes'!$O80:$O83)</f>
        <v>0.24305960754899669</v>
      </c>
      <c r="AA81" s="68">
        <f>SUM('Valores Correntes'!N80:N83)/SUM('Valores Correntes'!$O80:$O83)</f>
        <v>0.23447497742063081</v>
      </c>
      <c r="AC81" s="3" t="s">
        <v>41</v>
      </c>
      <c r="AD81" s="67">
        <f>SUM('Valores Encadeados a Preços 95'!H80:H83)/SUM('Valores Encadeados a Preços 95'!H76:H79)-1</f>
        <v>-4.4164461662450138E-2</v>
      </c>
      <c r="AE81" s="67">
        <f>SUM('Valores Encadeados a Preços 95'!I80:I83)/SUM('Valores Encadeados a Preços 95'!I76:I79)-1</f>
        <v>-2.1321682331854386E-2</v>
      </c>
      <c r="AF81" s="67">
        <f>SUM('Valores Encadeados a Preços 95'!J80:J83)/SUM('Valores Encadeados a Preços 95'!J76:J79)-1</f>
        <v>6.8299093442487635E-3</v>
      </c>
      <c r="AG81" s="67">
        <f>SUM('Valores Encadeados a Preços 95'!K80:K83)/SUM('Valores Encadeados a Preços 95'!K76:K79)-1</f>
        <v>-8.5992490001703947E-3</v>
      </c>
      <c r="AH81" s="67">
        <f>SUM('Valores Encadeados a Preços 95'!L80:L83)/SUM('Valores Encadeados a Preços 95'!L76:L79)-1</f>
        <v>-3.6846239169818773E-4</v>
      </c>
      <c r="AI81" s="67">
        <f>SUM('Valores Encadeados a Preços 95'!M80:M83)/SUM('Valores Encadeados a Preços 95'!M76:M79)-1</f>
        <v>-2.6410570372171205E-2</v>
      </c>
      <c r="AJ81" s="67">
        <f>SUM('Valores Encadeados a Preços 95'!N80:N83)/SUM('Valores Encadeados a Preços 95'!N76:N79)-1</f>
        <v>8.6958049022101136E-4</v>
      </c>
      <c r="AK81" s="67">
        <f>SUM('Valores Encadeados a Preços 95'!O80:O83)/SUM('Valores Encadeados a Preços 95'!O76:O79)-1</f>
        <v>-1.6573578232504826E-2</v>
      </c>
      <c r="AL81" s="3" t="s">
        <v>41</v>
      </c>
      <c r="AM81" s="41">
        <f t="shared" si="20"/>
        <v>-8.4724746141600273E-3</v>
      </c>
      <c r="AN81" s="41">
        <f t="shared" si="21"/>
        <v>-1.3838504240656967E-3</v>
      </c>
      <c r="AO81" s="41">
        <f t="shared" si="22"/>
        <v>3.2827680688701343E-4</v>
      </c>
      <c r="AP81" s="41">
        <f t="shared" si="23"/>
        <v>-7.5974751565478869E-4</v>
      </c>
      <c r="AQ81" s="41">
        <f t="shared" si="24"/>
        <v>-4.8272323793201318E-5</v>
      </c>
      <c r="AR81" s="41">
        <f t="shared" si="25"/>
        <v>-6.4375382003958558E-3</v>
      </c>
      <c r="AS81" s="41">
        <f t="shared" si="26"/>
        <v>2.0181537439877356E-4</v>
      </c>
      <c r="AT81" s="41">
        <f t="shared" si="27"/>
        <v>-1.6573578232504826E-2</v>
      </c>
    </row>
    <row r="82" spans="1:46" x14ac:dyDescent="0.3">
      <c r="A82" s="65" t="s">
        <v>40</v>
      </c>
      <c r="B82" s="39">
        <f>SUM('Valores Correntes'!C81:C84)/SUM('Valores Correntes'!$G81:$G84)</f>
        <v>9.5429221670612532E-2</v>
      </c>
      <c r="C82" s="39">
        <f>SUM('Valores Correntes'!D81:D84)/SUM('Valores Correntes'!$G81:$G84)</f>
        <v>0.54343561753542835</v>
      </c>
      <c r="D82" s="39">
        <f>SUM('Valores Correntes'!E81:E84)/SUM('Valores Correntes'!$G81:$G84)</f>
        <v>0.10612024429055313</v>
      </c>
      <c r="E82" s="39">
        <f>SUM('Valores Correntes'!F81:F84)/SUM('Valores Correntes'!$G81:$G84)</f>
        <v>0.25501491650340607</v>
      </c>
      <c r="G82" s="65" t="s">
        <v>40</v>
      </c>
      <c r="H82" s="40">
        <f>SUM('Valores Encadeados a Preços 95'!C81:C84)/SUM('Valores Encadeados a Preços 95'!C77:C80)-1</f>
        <v>5.6965210291825219E-2</v>
      </c>
      <c r="I82" s="40">
        <f>SUM('Valores Encadeados a Preços 95'!D81:D84)/SUM('Valores Encadeados a Preços 95'!D77:D80)-1</f>
        <v>-8.4842711956997441E-2</v>
      </c>
      <c r="J82" s="40">
        <f>SUM('Valores Encadeados a Preços 95'!E81:E84)/SUM('Valores Encadeados a Preços 95'!E77:E80)-1</f>
        <v>-3.9265757731925532E-3</v>
      </c>
      <c r="K82" s="40">
        <f>SUM('Valores Encadeados a Preços 95'!F81:F84)/SUM('Valores Encadeados a Preços 95'!F77:F80)-1</f>
        <v>-9.0045155051085346E-2</v>
      </c>
      <c r="L82" s="40">
        <f>SUM('Valores Encadeados a Preços 95'!G81:G84)/SUM('Valores Encadeados a Preços 95'!G77:G80)-1</f>
        <v>-5.7615033175630326E-2</v>
      </c>
      <c r="M82" s="65" t="s">
        <v>40</v>
      </c>
      <c r="N82" s="41">
        <f t="shared" si="15"/>
        <v>8.8978559300808332E-3</v>
      </c>
      <c r="O82" s="41">
        <f t="shared" si="16"/>
        <v>-4.2839368554052078E-2</v>
      </c>
      <c r="P82" s="41">
        <f t="shared" si="17"/>
        <v>-3.1189403228789892E-4</v>
      </c>
      <c r="Q82" s="41">
        <f t="shared" si="18"/>
        <v>-2.3361626519371088E-2</v>
      </c>
      <c r="R82" s="41">
        <f t="shared" si="19"/>
        <v>-5.7615033175630326E-2</v>
      </c>
      <c r="T82" s="65" t="s">
        <v>40</v>
      </c>
      <c r="U82" s="68">
        <f>SUM('Valores Correntes'!H81:H84)/SUM('Valores Correntes'!$O81:$O84)</f>
        <v>0.18354820201481106</v>
      </c>
      <c r="V82" s="68">
        <f>SUM('Valores Correntes'!I81:I84)/SUM('Valores Correntes'!$O81:$O84)</f>
        <v>6.0628821273589532E-2</v>
      </c>
      <c r="W82" s="68">
        <f>SUM('Valores Correntes'!J81:J84)/SUM('Valores Correntes'!$O81:$O84)</f>
        <v>4.7112207761712245E-2</v>
      </c>
      <c r="X82" s="68">
        <f>SUM('Valores Correntes'!K81:K84)/SUM('Valores Correntes'!$O81:$O84)</f>
        <v>9.7775952831009261E-2</v>
      </c>
      <c r="Y82" s="68">
        <f>SUM('Valores Correntes'!L81:L84)/SUM('Valores Correntes'!$O81:$O84)</f>
        <v>0.13353973008261993</v>
      </c>
      <c r="Z82" s="68">
        <f>SUM('Valores Correntes'!M81:M84)/SUM('Valores Correntes'!$O81:$O84)</f>
        <v>0.24034388991046413</v>
      </c>
      <c r="AA82" s="68">
        <f>SUM('Valores Correntes'!N81:N84)/SUM('Valores Correntes'!$O81:$O84)</f>
        <v>0.23705119612579389</v>
      </c>
      <c r="AC82" s="65" t="s">
        <v>40</v>
      </c>
      <c r="AD82" s="67">
        <f>SUM('Valores Encadeados a Preços 95'!H81:H84)/SUM('Valores Encadeados a Preços 95'!H77:H80)-1</f>
        <v>-7.3035435223015921E-2</v>
      </c>
      <c r="AE82" s="67">
        <f>SUM('Valores Encadeados a Preços 95'!I81:I84)/SUM('Valores Encadeados a Preços 95'!I77:I80)-1</f>
        <v>-4.3243456375980371E-2</v>
      </c>
      <c r="AF82" s="67">
        <f>SUM('Valores Encadeados a Preços 95'!J81:J84)/SUM('Valores Encadeados a Preços 95'!J77:J80)-1</f>
        <v>-9.4478379893331299E-3</v>
      </c>
      <c r="AG82" s="67">
        <f>SUM('Valores Encadeados a Preços 95'!K81:K84)/SUM('Valores Encadeados a Preços 95'!K77:K80)-1</f>
        <v>-1.2081084479126258E-2</v>
      </c>
      <c r="AH82" s="67">
        <f>SUM('Valores Encadeados a Preços 95'!L81:L84)/SUM('Valores Encadeados a Preços 95'!L77:L80)-1</f>
        <v>-3.814300422877781E-3</v>
      </c>
      <c r="AI82" s="67">
        <f>SUM('Valores Encadeados a Preços 95'!M81:M84)/SUM('Valores Encadeados a Preços 95'!M77:M80)-1</f>
        <v>-3.7201415423658846E-2</v>
      </c>
      <c r="AJ82" s="67">
        <f>SUM('Valores Encadeados a Preços 95'!N81:N84)/SUM('Valores Encadeados a Preços 95'!N77:N80)-1</f>
        <v>2.4228462225110992E-3</v>
      </c>
      <c r="AK82" s="67">
        <f>SUM('Valores Encadeados a Preços 95'!O81:O84)/SUM('Valores Encadeados a Preços 95'!O77:O80)-1</f>
        <v>-2.7337615314598551E-2</v>
      </c>
      <c r="AL82" s="65" t="s">
        <v>40</v>
      </c>
      <c r="AM82" s="41">
        <f t="shared" si="20"/>
        <v>-1.395979566541059E-2</v>
      </c>
      <c r="AN82" s="41">
        <f t="shared" si="21"/>
        <v>-2.7824666715965526E-3</v>
      </c>
      <c r="AO82" s="41">
        <f t="shared" si="22"/>
        <v>-4.5004257830504036E-4</v>
      </c>
      <c r="AP82" s="41">
        <f t="shared" si="23"/>
        <v>-1.0876735515624664E-3</v>
      </c>
      <c r="AQ82" s="41">
        <f t="shared" si="24"/>
        <v>-4.9976482646184989E-4</v>
      </c>
      <c r="AR82" s="41">
        <f t="shared" si="25"/>
        <v>-9.1169645277080526E-3</v>
      </c>
      <c r="AS82" s="41">
        <f t="shared" si="26"/>
        <v>5.5909250644601085E-4</v>
      </c>
      <c r="AT82" s="41">
        <f t="shared" si="27"/>
        <v>-2.7337615314598551E-2</v>
      </c>
    </row>
    <row r="83" spans="1:46" x14ac:dyDescent="0.3">
      <c r="A83" s="4" t="s">
        <v>39</v>
      </c>
      <c r="B83" s="39">
        <f>SUM('Valores Correntes'!C82:C85)/SUM('Valores Correntes'!$G82:$G85)</f>
        <v>7.9312599116384219E-2</v>
      </c>
      <c r="C83" s="39">
        <f>SUM('Valores Correntes'!D82:D85)/SUM('Valores Correntes'!$G82:$G85)</f>
        <v>0.55378378477900714</v>
      </c>
      <c r="D83" s="39">
        <f>SUM('Valores Correntes'!E82:E85)/SUM('Valores Correntes'!$G82:$G85)</f>
        <v>0.1128511297069897</v>
      </c>
      <c r="E83" s="39">
        <f>SUM('Valores Correntes'!F82:F85)/SUM('Valores Correntes'!$G82:$G85)</f>
        <v>0.25405248639761902</v>
      </c>
      <c r="G83" s="4" t="s">
        <v>39</v>
      </c>
      <c r="H83" s="40">
        <f>SUM('Valores Encadeados a Preços 95'!C82:C85)/SUM('Valores Encadeados a Preços 95'!C78:C81)-1</f>
        <v>8.6047711707304408E-3</v>
      </c>
      <c r="I83" s="40">
        <f>SUM('Valores Encadeados a Preços 95'!D82:D85)/SUM('Valores Encadeados a Preços 95'!D78:D81)-1</f>
        <v>-9.2642103082416605E-2</v>
      </c>
      <c r="J83" s="40">
        <f>SUM('Valores Encadeados a Preços 95'!E82:E85)/SUM('Valores Encadeados a Preços 95'!E78:E81)-1</f>
        <v>2.5084725526656415E-2</v>
      </c>
      <c r="K83" s="40">
        <f>SUM('Valores Encadeados a Preços 95'!F82:F85)/SUM('Valores Encadeados a Preços 95'!F78:F81)-1</f>
        <v>-8.8768999858852449E-2</v>
      </c>
      <c r="L83" s="40">
        <f>SUM('Valores Encadeados a Preços 95'!G82:G85)/SUM('Valores Encadeados a Preços 95'!G78:G81)-1</f>
        <v>-6.5579938844213204E-2</v>
      </c>
      <c r="M83" s="4" t="s">
        <v>39</v>
      </c>
      <c r="N83" s="41">
        <f t="shared" si="15"/>
        <v>1.2249988449770086E-3</v>
      </c>
      <c r="O83" s="41">
        <f t="shared" si="16"/>
        <v>-4.7907630124770208E-2</v>
      </c>
      <c r="P83" s="41">
        <f t="shared" si="17"/>
        <v>2.0604507566163257E-3</v>
      </c>
      <c r="Q83" s="41">
        <f t="shared" si="18"/>
        <v>-2.2935397967651237E-2</v>
      </c>
      <c r="R83" s="41">
        <f t="shared" si="19"/>
        <v>-6.5579938844213204E-2</v>
      </c>
      <c r="T83" s="4" t="s">
        <v>39</v>
      </c>
      <c r="U83" s="68">
        <f>SUM('Valores Correntes'!H82:H85)/SUM('Valores Correntes'!$O82:$O85)</f>
        <v>0.18065325224537115</v>
      </c>
      <c r="V83" s="68">
        <f>SUM('Valores Correntes'!I82:I85)/SUM('Valores Correntes'!$O82:$O85)</f>
        <v>5.9828673552331568E-2</v>
      </c>
      <c r="W83" s="68">
        <f>SUM('Valores Correntes'!J82:J85)/SUM('Valores Correntes'!$O82:$O85)</f>
        <v>4.6474737116015262E-2</v>
      </c>
      <c r="X83" s="68">
        <f>SUM('Valores Correntes'!K82:K85)/SUM('Valores Correntes'!$O82:$O85)</f>
        <v>0.10160691263056718</v>
      </c>
      <c r="Y83" s="68">
        <f>SUM('Valores Correntes'!L82:L85)/SUM('Valores Correntes'!$O82:$O85)</f>
        <v>0.13379133137090421</v>
      </c>
      <c r="Z83" s="68">
        <f>SUM('Valores Correntes'!M82:M85)/SUM('Valores Correntes'!$O82:$O85)</f>
        <v>0.24048579854611665</v>
      </c>
      <c r="AA83" s="68">
        <f>SUM('Valores Correntes'!N82:N85)/SUM('Valores Correntes'!$O82:$O85)</f>
        <v>0.237159294538694</v>
      </c>
      <c r="AC83" s="4" t="s">
        <v>39</v>
      </c>
      <c r="AD83" s="67">
        <f>SUM('Valores Encadeados a Preços 95'!H82:H85)/SUM('Valores Encadeados a Preços 95'!H78:H81)-1</f>
        <v>-8.8411767789731477E-2</v>
      </c>
      <c r="AE83" s="67">
        <f>SUM('Valores Encadeados a Preços 95'!I82:I85)/SUM('Valores Encadeados a Preços 95'!I78:I81)-1</f>
        <v>-5.2297559062527865E-2</v>
      </c>
      <c r="AF83" s="67">
        <f>SUM('Valores Encadeados a Preços 95'!J82:J85)/SUM('Valores Encadeados a Preços 95'!J78:J81)-1</f>
        <v>-2.6386494812711159E-2</v>
      </c>
      <c r="AG83" s="67">
        <f>SUM('Valores Encadeados a Preços 95'!K82:K85)/SUM('Valores Encadeados a Preços 95'!K78:K81)-1</f>
        <v>-1.5936077970713836E-2</v>
      </c>
      <c r="AH83" s="67">
        <f>SUM('Valores Encadeados a Preços 95'!L82:L85)/SUM('Valores Encadeados a Preços 95'!L78:L81)-1</f>
        <v>-3.6191114048120809E-3</v>
      </c>
      <c r="AI83" s="67">
        <f>SUM('Valores Encadeados a Preços 95'!M82:M85)/SUM('Valores Encadeados a Preços 95'!M78:M81)-1</f>
        <v>-3.8535433666252228E-2</v>
      </c>
      <c r="AJ83" s="67">
        <f>SUM('Valores Encadeados a Preços 95'!N82:N85)/SUM('Valores Encadeados a Preços 95'!N78:N81)-1</f>
        <v>2.2205056351021213E-3</v>
      </c>
      <c r="AK83" s="67">
        <f>SUM('Valores Encadeados a Preços 95'!O82:O85)/SUM('Valores Encadeados a Preços 95'!O78:O81)-1</f>
        <v>-3.2248704192512911E-2</v>
      </c>
      <c r="AL83" s="4" t="s">
        <v>39</v>
      </c>
      <c r="AM83" s="41">
        <f t="shared" si="20"/>
        <v>-1.6755590868045241E-2</v>
      </c>
      <c r="AN83" s="41">
        <f t="shared" si="21"/>
        <v>-3.353205170128533E-3</v>
      </c>
      <c r="AO83" s="41">
        <f t="shared" si="22"/>
        <v>-1.2588916018570215E-3</v>
      </c>
      <c r="AP83" s="41">
        <f t="shared" si="23"/>
        <v>-1.4408272765614417E-3</v>
      </c>
      <c r="AQ83" s="41">
        <f t="shared" si="24"/>
        <v>-4.768424954416713E-4</v>
      </c>
      <c r="AR83" s="41">
        <f t="shared" si="25"/>
        <v>-9.4405101914304679E-3</v>
      </c>
      <c r="AS83" s="41">
        <f t="shared" si="26"/>
        <v>5.1405270970575367E-4</v>
      </c>
      <c r="AT83" s="41">
        <f t="shared" si="27"/>
        <v>-3.2248704192512911E-2</v>
      </c>
    </row>
    <row r="84" spans="1:46" x14ac:dyDescent="0.3">
      <c r="A84" s="4" t="s">
        <v>38</v>
      </c>
      <c r="B84" s="39">
        <f>SUM('Valores Correntes'!C83:C86)/SUM('Valores Correntes'!$G83:$G86)</f>
        <v>6.7546877073178649E-2</v>
      </c>
      <c r="C84" s="39">
        <f>SUM('Valores Correntes'!D83:D86)/SUM('Valores Correntes'!$G83:$G86)</f>
        <v>0.56534448701888085</v>
      </c>
      <c r="D84" s="39">
        <f>SUM('Valores Correntes'!E83:E86)/SUM('Valores Correntes'!$G83:$G86)</f>
        <v>0.11571097225567659</v>
      </c>
      <c r="E84" s="39">
        <f>SUM('Valores Correntes'!F83:F86)/SUM('Valores Correntes'!$G83:$G86)</f>
        <v>0.25139766365226413</v>
      </c>
      <c r="G84" s="4" t="s">
        <v>38</v>
      </c>
      <c r="H84" s="40">
        <f>SUM('Valores Encadeados a Preços 95'!C83:C86)/SUM('Valores Encadeados a Preços 95'!C79:C82)-1</f>
        <v>-2.1573569249760283E-2</v>
      </c>
      <c r="I84" s="40">
        <f>SUM('Valores Encadeados a Preços 95'!D83:D86)/SUM('Valores Encadeados a Preços 95'!D79:D82)-1</f>
        <v>-8.8508213627641386E-2</v>
      </c>
      <c r="J84" s="40">
        <f>SUM('Valores Encadeados a Preços 95'!E83:E86)/SUM('Valores Encadeados a Preços 95'!E79:E82)-1</f>
        <v>5.260673211172473E-2</v>
      </c>
      <c r="K84" s="40">
        <f>SUM('Valores Encadeados a Preços 95'!F83:F86)/SUM('Valores Encadeados a Preços 95'!F79:F82)-1</f>
        <v>-8.2332625908328128E-2</v>
      </c>
      <c r="L84" s="40">
        <f>SUM('Valores Encadeados a Preços 95'!G83:G86)/SUM('Valores Encadeados a Preços 95'!G79:G82)-1</f>
        <v>-6.3728156078458054E-2</v>
      </c>
      <c r="M84" s="4" t="s">
        <v>38</v>
      </c>
      <c r="N84" s="41">
        <f t="shared" si="15"/>
        <v>-2.6989106039515482E-3</v>
      </c>
      <c r="O84" s="41">
        <f t="shared" si="16"/>
        <v>-4.6748999885373579E-2</v>
      </c>
      <c r="P84" s="41">
        <f t="shared" si="17"/>
        <v>4.830228775138677E-3</v>
      </c>
      <c r="Q84" s="41">
        <f t="shared" si="18"/>
        <v>-2.0985877847760258E-2</v>
      </c>
      <c r="R84" s="41">
        <f t="shared" si="19"/>
        <v>-6.3728156078458054E-2</v>
      </c>
      <c r="T84" s="4" t="s">
        <v>38</v>
      </c>
      <c r="U84" s="68">
        <f>SUM('Valores Correntes'!H83:H86)/SUM('Valores Correntes'!$O83:$O86)</f>
        <v>0.17894362979764425</v>
      </c>
      <c r="V84" s="68">
        <f>SUM('Valores Correntes'!I83:I86)/SUM('Valores Correntes'!$O83:$O86)</f>
        <v>5.9616467304584947E-2</v>
      </c>
      <c r="W84" s="68">
        <f>SUM('Valores Correntes'!J83:J86)/SUM('Valores Correntes'!$O83:$O86)</f>
        <v>4.6016957910113461E-2</v>
      </c>
      <c r="X84" s="68">
        <f>SUM('Valores Correntes'!K83:K86)/SUM('Valores Correntes'!$O83:$O86)</f>
        <v>0.10460670263221326</v>
      </c>
      <c r="Y84" s="68">
        <f>SUM('Valores Correntes'!L83:L86)/SUM('Valores Correntes'!$O83:$O86)</f>
        <v>0.13381917986851247</v>
      </c>
      <c r="Z84" s="68">
        <f>SUM('Valores Correntes'!M83:M86)/SUM('Valores Correntes'!$O83:$O86)</f>
        <v>0.23991105438641638</v>
      </c>
      <c r="AA84" s="68">
        <f>SUM('Valores Correntes'!N83:N86)/SUM('Valores Correntes'!$O83:$O86)</f>
        <v>0.23708600810051531</v>
      </c>
      <c r="AC84" s="4" t="s">
        <v>38</v>
      </c>
      <c r="AD84" s="67">
        <f>SUM('Valores Encadeados a Preços 95'!H83:H86)/SUM('Valores Encadeados a Preços 95'!H79:H82)-1</f>
        <v>-9.2473436731487779E-2</v>
      </c>
      <c r="AE84" s="67">
        <f>SUM('Valores Encadeados a Preços 95'!I83:I86)/SUM('Valores Encadeados a Preços 95'!I79:I82)-1</f>
        <v>-5.5049352189304845E-2</v>
      </c>
      <c r="AF84" s="67">
        <f>SUM('Valores Encadeados a Preços 95'!J83:J86)/SUM('Valores Encadeados a Preços 95'!J79:J82)-1</f>
        <v>-2.9160211523658552E-2</v>
      </c>
      <c r="AG84" s="67">
        <f>SUM('Valores Encadeados a Preços 95'!K83:K86)/SUM('Valores Encadeados a Preços 95'!K79:K82)-1</f>
        <v>-2.0894023272308271E-2</v>
      </c>
      <c r="AH84" s="67">
        <f>SUM('Valores Encadeados a Preços 95'!L83:L86)/SUM('Valores Encadeados a Preços 95'!L79:L82)-1</f>
        <v>-1.6018566783593258E-3</v>
      </c>
      <c r="AI84" s="67">
        <f>SUM('Valores Encadeados a Preços 95'!M83:M86)/SUM('Valores Encadeados a Preços 95'!M79:M82)-1</f>
        <v>-3.5985220838873011E-2</v>
      </c>
      <c r="AJ84" s="67">
        <f>SUM('Valores Encadeados a Preços 95'!N83:N86)/SUM('Valores Encadeados a Preços 95'!N79:N82)-1</f>
        <v>4.9063237976083585E-3</v>
      </c>
      <c r="AK84" s="67">
        <f>SUM('Valores Encadeados a Preços 95'!O83:O86)/SUM('Valores Encadeados a Preços 95'!O79:O82)-1</f>
        <v>-3.2138670652264278E-2</v>
      </c>
      <c r="AL84" s="4" t="s">
        <v>38</v>
      </c>
      <c r="AM84" s="41">
        <f t="shared" si="20"/>
        <v>-1.7359728046589123E-2</v>
      </c>
      <c r="AN84" s="41">
        <f t="shared" si="21"/>
        <v>-3.4672512671071894E-3</v>
      </c>
      <c r="AO84" s="41">
        <f t="shared" si="22"/>
        <v>-1.3902122323573071E-3</v>
      </c>
      <c r="AP84" s="41">
        <f t="shared" si="23"/>
        <v>-1.9113922905176128E-3</v>
      </c>
      <c r="AQ84" s="41">
        <f t="shared" si="24"/>
        <v>-2.1213382013261252E-4</v>
      </c>
      <c r="AR84" s="41">
        <f t="shared" si="25"/>
        <v>-8.7949060369130975E-3</v>
      </c>
      <c r="AS84" s="41">
        <f t="shared" si="26"/>
        <v>1.1446472457100532E-3</v>
      </c>
      <c r="AT84" s="41">
        <f t="shared" si="27"/>
        <v>-3.2138670652264278E-2</v>
      </c>
    </row>
    <row r="85" spans="1:46" x14ac:dyDescent="0.3">
      <c r="A85" s="4" t="s">
        <v>37</v>
      </c>
      <c r="B85" s="39">
        <f>SUM('Valores Correntes'!C84:C87)/SUM('Valores Correntes'!$G84:$G87)</f>
        <v>5.3044393547508437E-2</v>
      </c>
      <c r="C85" s="39">
        <f>SUM('Valores Correntes'!D84:D87)/SUM('Valores Correntes'!$G84:$G87)</f>
        <v>0.57936998608606516</v>
      </c>
      <c r="D85" s="39">
        <f>SUM('Valores Correntes'!E84:E87)/SUM('Valores Correntes'!$G84:$G87)</f>
        <v>0.12032757319525526</v>
      </c>
      <c r="E85" s="39">
        <f>SUM('Valores Correntes'!F84:F87)/SUM('Valores Correntes'!$G84:$G87)</f>
        <v>0.24725804717117106</v>
      </c>
      <c r="G85" s="4" t="s">
        <v>37</v>
      </c>
      <c r="H85" s="40">
        <f>SUM('Valores Encadeados a Preços 95'!C84:C87)/SUM('Valores Encadeados a Preços 95'!C80:C83)-1</f>
        <v>-3.2415172355840349E-2</v>
      </c>
      <c r="I85" s="40">
        <f>SUM('Valores Encadeados a Preços 95'!D84:D87)/SUM('Valores Encadeados a Preços 95'!D80:D83)-1</f>
        <v>-7.0309352026141303E-2</v>
      </c>
      <c r="J85" s="40">
        <f>SUM('Valores Encadeados a Preços 95'!E84:E87)/SUM('Valores Encadeados a Preços 95'!E80:E83)-1</f>
        <v>5.9818258226414178E-2</v>
      </c>
      <c r="K85" s="40">
        <f>SUM('Valores Encadeados a Preços 95'!F84:F87)/SUM('Valores Encadeados a Preços 95'!F80:F83)-1</f>
        <v>-9.0504947780636225E-2</v>
      </c>
      <c r="L85" s="40">
        <f>SUM('Valores Encadeados a Preços 95'!G84:G87)/SUM('Valores Encadeados a Preços 95'!G80:G83)-1</f>
        <v>-5.7983271226627053E-2</v>
      </c>
      <c r="M85" s="4" t="s">
        <v>37</v>
      </c>
      <c r="N85" s="41">
        <f t="shared" si="15"/>
        <v>-3.6750707220279009E-3</v>
      </c>
      <c r="O85" s="41">
        <f t="shared" si="16"/>
        <v>-3.7384784545867543E-2</v>
      </c>
      <c r="P85" s="41">
        <f t="shared" si="17"/>
        <v>5.8467164219689078E-3</v>
      </c>
      <c r="Q85" s="41">
        <f t="shared" si="18"/>
        <v>-2.327471652954902E-2</v>
      </c>
      <c r="R85" s="41">
        <f t="shared" si="19"/>
        <v>-5.7983271226627053E-2</v>
      </c>
      <c r="T85" s="4" t="s">
        <v>37</v>
      </c>
      <c r="U85" s="68">
        <f>SUM('Valores Correntes'!H84:H87)/SUM('Valores Correntes'!$O84:$O87)</f>
        <v>0.17754367810183677</v>
      </c>
      <c r="V85" s="68">
        <f>SUM('Valores Correntes'!I84:I87)/SUM('Valores Correntes'!$O84:$O87)</f>
        <v>5.98194066380002E-2</v>
      </c>
      <c r="W85" s="68">
        <f>SUM('Valores Correntes'!J84:J87)/SUM('Valores Correntes'!$O84:$O87)</f>
        <v>4.593240660917116E-2</v>
      </c>
      <c r="X85" s="68">
        <f>SUM('Valores Correntes'!K84:K87)/SUM('Valores Correntes'!$O84:$O87)</f>
        <v>0.1067349939030984</v>
      </c>
      <c r="Y85" s="68">
        <f>SUM('Valores Correntes'!L84:L87)/SUM('Valores Correntes'!$O84:$O87)</f>
        <v>0.13348014535061298</v>
      </c>
      <c r="Z85" s="68">
        <f>SUM('Valores Correntes'!M84:M87)/SUM('Valores Correntes'!$O84:$O87)</f>
        <v>0.23978993642369947</v>
      </c>
      <c r="AA85" s="68">
        <f>SUM('Valores Correntes'!N84:N87)/SUM('Valores Correntes'!$O84:$O87)</f>
        <v>0.23669943297358106</v>
      </c>
      <c r="AC85" s="4" t="s">
        <v>37</v>
      </c>
      <c r="AD85" s="67">
        <f>SUM('Valores Encadeados a Preços 95'!H84:H87)/SUM('Valores Encadeados a Preços 95'!H80:H83)-1</f>
        <v>-8.4511943153696811E-2</v>
      </c>
      <c r="AE85" s="67">
        <f>SUM('Valores Encadeados a Preços 95'!I84:I87)/SUM('Valores Encadeados a Preços 95'!I80:I83)-1</f>
        <v>-5.8174073481832234E-2</v>
      </c>
      <c r="AF85" s="67">
        <f>SUM('Valores Encadeados a Preços 95'!J84:J87)/SUM('Valores Encadeados a Preços 95'!J80:J83)-1</f>
        <v>-2.384663218620664E-2</v>
      </c>
      <c r="AG85" s="67">
        <f>SUM('Valores Encadeados a Preços 95'!K84:K87)/SUM('Valores Encadeados a Preços 95'!K80:K83)-1</f>
        <v>-2.7532773889325957E-2</v>
      </c>
      <c r="AH85" s="67">
        <f>SUM('Valores Encadeados a Preços 95'!L84:L87)/SUM('Valores Encadeados a Preços 95'!L80:L83)-1</f>
        <v>-9.6091069647985528E-4</v>
      </c>
      <c r="AI85" s="67">
        <f>SUM('Valores Encadeados a Preços 95'!M84:M87)/SUM('Valores Encadeados a Preços 95'!M80:M83)-1</f>
        <v>-2.3100068193143808E-2</v>
      </c>
      <c r="AJ85" s="67">
        <f>SUM('Valores Encadeados a Preços 95'!N84:N87)/SUM('Valores Encadeados a Preços 95'!N80:N83)-1</f>
        <v>5.0259752207884034E-3</v>
      </c>
      <c r="AK85" s="67">
        <f>SUM('Valores Encadeados a Preços 95'!O84:O87)/SUM('Valores Encadeados a Preços 95'!O80:O83)-1</f>
        <v>-2.7736025205818748E-2</v>
      </c>
      <c r="AL85" s="4" t="s">
        <v>37</v>
      </c>
      <c r="AM85" s="41">
        <f t="shared" si="20"/>
        <v>-1.5756654989707391E-2</v>
      </c>
      <c r="AN85" s="41">
        <f t="shared" si="21"/>
        <v>-3.5820777364246347E-3</v>
      </c>
      <c r="AO85" s="41">
        <f t="shared" si="22"/>
        <v>-1.1280831711783545E-3</v>
      </c>
      <c r="AP85" s="41">
        <f t="shared" si="23"/>
        <v>-2.5800906146174435E-3</v>
      </c>
      <c r="AQ85" s="41">
        <f t="shared" si="24"/>
        <v>-1.2821600452446818E-4</v>
      </c>
      <c r="AR85" s="41">
        <f t="shared" si="25"/>
        <v>-5.6146935093805955E-3</v>
      </c>
      <c r="AS85" s="41">
        <f t="shared" si="26"/>
        <v>1.1784654264110107E-3</v>
      </c>
      <c r="AT85" s="41">
        <f t="shared" si="27"/>
        <v>-2.7736025205818748E-2</v>
      </c>
    </row>
    <row r="86" spans="1:46" x14ac:dyDescent="0.3">
      <c r="A86" s="64" t="s">
        <v>36</v>
      </c>
      <c r="B86" s="39">
        <f>SUM('Valores Correntes'!C85:C88)/SUM('Valores Correntes'!$G85:$G88)</f>
        <v>4.8295849559939256E-2</v>
      </c>
      <c r="C86" s="39">
        <f>SUM('Valores Correntes'!D85:D88)/SUM('Valores Correntes'!$G85:$G88)</f>
        <v>0.58766511399224797</v>
      </c>
      <c r="D86" s="39">
        <f>SUM('Valores Correntes'!E85:E88)/SUM('Valores Correntes'!$G85:$G88)</f>
        <v>0.12489571748771833</v>
      </c>
      <c r="E86" s="39">
        <f>SUM('Valores Correntes'!F85:F88)/SUM('Valores Correntes'!$G85:$G88)</f>
        <v>0.23914331896009436</v>
      </c>
      <c r="G86" s="64" t="s">
        <v>36</v>
      </c>
      <c r="H86" s="40">
        <f>SUM('Valores Encadeados a Preços 95'!C85:C88)/SUM('Valores Encadeados a Preços 95'!C81:C84)-1</f>
        <v>-1.2196112440142737E-2</v>
      </c>
      <c r="I86" s="40">
        <f>SUM('Valores Encadeados a Preços 95'!D85:D88)/SUM('Valores Encadeados a Preços 95'!D81:D84)-1</f>
        <v>-4.7670228987530372E-2</v>
      </c>
      <c r="J86" s="40">
        <f>SUM('Valores Encadeados a Preços 95'!E85:E88)/SUM('Valores Encadeados a Preços 95'!E81:E84)-1</f>
        <v>6.4716722208119304E-2</v>
      </c>
      <c r="K86" s="40">
        <f>SUM('Valores Encadeados a Preços 95'!F85:F88)/SUM('Valores Encadeados a Preços 95'!F81:F84)-1</f>
        <v>-9.9841901113335796E-2</v>
      </c>
      <c r="L86" s="40">
        <f>SUM('Valores Encadeados a Preços 95'!G85:G88)/SUM('Valores Encadeados a Preços 95'!G81:G84)-1</f>
        <v>-4.566298555101278E-2</v>
      </c>
      <c r="M86" s="64" t="s">
        <v>36</v>
      </c>
      <c r="N86" s="41">
        <f t="shared" si="15"/>
        <v>-1.1638655175700964E-3</v>
      </c>
      <c r="O86" s="41">
        <f t="shared" si="16"/>
        <v>-2.5905700327893844E-2</v>
      </c>
      <c r="P86" s="41">
        <f t="shared" si="17"/>
        <v>6.8677543704094854E-3</v>
      </c>
      <c r="Q86" s="41">
        <f t="shared" si="18"/>
        <v>-2.5461174075958656E-2</v>
      </c>
      <c r="R86" s="41">
        <f t="shared" si="19"/>
        <v>-4.566298555101278E-2</v>
      </c>
      <c r="T86" s="64" t="s">
        <v>36</v>
      </c>
      <c r="U86" s="68">
        <f>SUM('Valores Correntes'!H85:H88)/SUM('Valores Correntes'!$O85:$O88)</f>
        <v>0.17659971228464913</v>
      </c>
      <c r="V86" s="68">
        <f>SUM('Valores Correntes'!I85:I88)/SUM('Valores Correntes'!$O85:$O88)</f>
        <v>5.9553856501149076E-2</v>
      </c>
      <c r="W86" s="68">
        <f>SUM('Valores Correntes'!J85:J88)/SUM('Valores Correntes'!$O85:$O88)</f>
        <v>4.5181676876267278E-2</v>
      </c>
      <c r="X86" s="68">
        <f>SUM('Valores Correntes'!K85:K88)/SUM('Valores Correntes'!$O85:$O88)</f>
        <v>0.10739121557337596</v>
      </c>
      <c r="Y86" s="68">
        <f>SUM('Valores Correntes'!L85:L88)/SUM('Valores Correntes'!$O85:$O88)</f>
        <v>0.13300013851684883</v>
      </c>
      <c r="Z86" s="68">
        <f>SUM('Valores Correntes'!M85:M88)/SUM('Valores Correntes'!$O85:$O88)</f>
        <v>0.23975386924368247</v>
      </c>
      <c r="AA86" s="68">
        <f>SUM('Valores Correntes'!N85:N88)/SUM('Valores Correntes'!$O85:$O88)</f>
        <v>0.23851953100402726</v>
      </c>
      <c r="AC86" s="64" t="s">
        <v>36</v>
      </c>
      <c r="AD86" s="67">
        <f>SUM('Valores Encadeados a Preços 95'!H85:H88)/SUM('Valores Encadeados a Preços 95'!H81:H84)-1</f>
        <v>-6.625852350264938E-2</v>
      </c>
      <c r="AE86" s="67">
        <f>SUM('Valores Encadeados a Preços 95'!I85:I88)/SUM('Valores Encadeados a Preços 95'!I81:I84)-1</f>
        <v>-5.584547463288303E-2</v>
      </c>
      <c r="AF86" s="67">
        <f>SUM('Valores Encadeados a Preços 95'!J85:J88)/SUM('Valores Encadeados a Preços 95'!J81:J84)-1</f>
        <v>-2.0334765077296035E-2</v>
      </c>
      <c r="AG86" s="67">
        <f>SUM('Valores Encadeados a Preços 95'!K85:K88)/SUM('Valores Encadeados a Preços 95'!K81:K84)-1</f>
        <v>-3.4160470550287925E-2</v>
      </c>
      <c r="AH86" s="67">
        <f>SUM('Valores Encadeados a Preços 95'!L85:L88)/SUM('Valores Encadeados a Preços 95'!L81:L84)-1</f>
        <v>1.6777446536391238E-3</v>
      </c>
      <c r="AI86" s="67">
        <f>SUM('Valores Encadeados a Preços 95'!M85:M88)/SUM('Valores Encadeados a Preços 95'!M81:M84)-1</f>
        <v>-1.3322374328989306E-2</v>
      </c>
      <c r="AJ86" s="67">
        <f>SUM('Valores Encadeados a Preços 95'!N85:N88)/SUM('Valores Encadeados a Preços 95'!N81:N84)-1</f>
        <v>2.5734346468500036E-3</v>
      </c>
      <c r="AK86" s="67">
        <f>SUM('Valores Encadeados a Preços 95'!O85:O88)/SUM('Valores Encadeados a Preços 95'!O81:O84)-1</f>
        <v>-2.2213436331531056E-2</v>
      </c>
      <c r="AL86" s="64" t="s">
        <v>36</v>
      </c>
      <c r="AM86" s="41">
        <f t="shared" si="20"/>
        <v>-1.2161632857067395E-2</v>
      </c>
      <c r="AN86" s="41">
        <f t="shared" si="21"/>
        <v>-3.3858453004558431E-3</v>
      </c>
      <c r="AO86" s="41">
        <f t="shared" si="22"/>
        <v>-9.5801567710718141E-4</v>
      </c>
      <c r="AP86" s="41">
        <f t="shared" si="23"/>
        <v>-3.3400725572100332E-3</v>
      </c>
      <c r="AQ86" s="41">
        <f t="shared" si="24"/>
        <v>2.2404556819452726E-4</v>
      </c>
      <c r="AR86" s="41">
        <f t="shared" si="25"/>
        <v>-3.201951269072599E-3</v>
      </c>
      <c r="AS86" s="41">
        <f t="shared" si="26"/>
        <v>6.1003576118735337E-4</v>
      </c>
      <c r="AT86" s="41">
        <f t="shared" si="27"/>
        <v>-2.2213436331531056E-2</v>
      </c>
    </row>
    <row r="87" spans="1:46" x14ac:dyDescent="0.3">
      <c r="A87" s="3" t="s">
        <v>35</v>
      </c>
      <c r="B87" s="39">
        <f>SUM('Valores Correntes'!C86:C89)/SUM('Valores Correntes'!$G86:$G89)</f>
        <v>5.8784341282572442E-2</v>
      </c>
      <c r="C87" s="39">
        <f>SUM('Valores Correntes'!D86:D89)/SUM('Valores Correntes'!$G86:$G89)</f>
        <v>0.58552084784247638</v>
      </c>
      <c r="D87" s="39">
        <f>SUM('Valores Correntes'!E86:E89)/SUM('Valores Correntes'!$G86:$G89)</f>
        <v>0.12629018727722938</v>
      </c>
      <c r="E87" s="39">
        <f>SUM('Valores Correntes'!F86:F89)/SUM('Valores Correntes'!$G86:$G89)</f>
        <v>0.22940462359772176</v>
      </c>
      <c r="G87" s="3" t="s">
        <v>35</v>
      </c>
      <c r="H87" s="40">
        <f>SUM('Valores Encadeados a Preços 95'!C86:C89)/SUM('Valores Encadeados a Preços 95'!C82:C85)-1</f>
        <v>2.6906193721717875E-2</v>
      </c>
      <c r="I87" s="40">
        <f>SUM('Valores Encadeados a Preços 95'!D86:D89)/SUM('Valores Encadeados a Preços 95'!D82:D85)-1</f>
        <v>-2.4613771460919143E-2</v>
      </c>
      <c r="J87" s="40">
        <f>SUM('Valores Encadeados a Preços 95'!E86:E89)/SUM('Valores Encadeados a Preços 95'!E82:E85)-1</f>
        <v>5.9157727798397897E-2</v>
      </c>
      <c r="K87" s="40">
        <f>SUM('Valores Encadeados a Preços 95'!F86:F89)/SUM('Valores Encadeados a Preços 95'!F82:F85)-1</f>
        <v>-0.10659985673807626</v>
      </c>
      <c r="L87" s="40">
        <f>SUM('Valores Encadeados a Preços 95'!G86:G89)/SUM('Valores Encadeados a Preços 95'!G82:G85)-1</f>
        <v>-3.2195221906395788E-2</v>
      </c>
      <c r="M87" s="3" t="s">
        <v>35</v>
      </c>
      <c r="N87" s="41">
        <f t="shared" si="15"/>
        <v>2.1340001563983839E-3</v>
      </c>
      <c r="O87" s="41">
        <f t="shared" si="16"/>
        <v>-1.3630707517313314E-2</v>
      </c>
      <c r="P87" s="41">
        <f t="shared" si="17"/>
        <v>6.6760164129477913E-3</v>
      </c>
      <c r="Q87" s="41">
        <f t="shared" si="18"/>
        <v>-2.7081958653938254E-2</v>
      </c>
      <c r="R87" s="41">
        <f t="shared" si="19"/>
        <v>-3.2195221906395788E-2</v>
      </c>
      <c r="T87" s="3" t="s">
        <v>35</v>
      </c>
      <c r="U87" s="68">
        <f>SUM('Valores Correntes'!H86:H89)/SUM('Valores Correntes'!$O86:$O89)</f>
        <v>0.17620827226324398</v>
      </c>
      <c r="V87" s="68">
        <f>SUM('Valores Correntes'!I86:I89)/SUM('Valores Correntes'!$O86:$O89)</f>
        <v>5.9337614864536911E-2</v>
      </c>
      <c r="W87" s="68">
        <f>SUM('Valores Correntes'!J86:J89)/SUM('Valores Correntes'!$O86:$O89)</f>
        <v>4.546959595859263E-2</v>
      </c>
      <c r="X87" s="68">
        <f>SUM('Valores Correntes'!K86:K89)/SUM('Valores Correntes'!$O86:$O89)</f>
        <v>0.10738922773958094</v>
      </c>
      <c r="Y87" s="68">
        <f>SUM('Valores Correntes'!L86:L89)/SUM('Valores Correntes'!$O86:$O89)</f>
        <v>0.13281291357100897</v>
      </c>
      <c r="Z87" s="68">
        <f>SUM('Valores Correntes'!M86:M89)/SUM('Valores Correntes'!$O86:$O89)</f>
        <v>0.23844027167347664</v>
      </c>
      <c r="AA87" s="68">
        <f>SUM('Valores Correntes'!N86:N89)/SUM('Valores Correntes'!$O86:$O89)</f>
        <v>0.24034210392955996</v>
      </c>
      <c r="AC87" s="3" t="s">
        <v>35</v>
      </c>
      <c r="AD87" s="67">
        <f>SUM('Valores Encadeados a Preços 95'!H86:H89)/SUM('Valores Encadeados a Preços 95'!H82:H85)-1</f>
        <v>-4.5293031194500011E-2</v>
      </c>
      <c r="AE87" s="67">
        <f>SUM('Valores Encadeados a Preços 95'!I86:I89)/SUM('Valores Encadeados a Preços 95'!I82:I85)-1</f>
        <v>-4.5068764765566871E-2</v>
      </c>
      <c r="AF87" s="67">
        <f>SUM('Valores Encadeados a Preços 95'!J86:J89)/SUM('Valores Encadeados a Preços 95'!J82:J85)-1</f>
        <v>-7.6986958548875828E-3</v>
      </c>
      <c r="AG87" s="67">
        <f>SUM('Valores Encadeados a Preços 95'!K86:K89)/SUM('Valores Encadeados a Preços 95'!K82:K85)-1</f>
        <v>-3.8380176618849182E-2</v>
      </c>
      <c r="AH87" s="67">
        <f>SUM('Valores Encadeados a Preços 95'!L86:L89)/SUM('Valores Encadeados a Preços 95'!L82:L85)-1</f>
        <v>7.2821514992327252E-4</v>
      </c>
      <c r="AI87" s="67">
        <f>SUM('Valores Encadeados a Preços 95'!M86:M89)/SUM('Valores Encadeados a Preços 95'!M82:M85)-1</f>
        <v>-1.0532741500316578E-2</v>
      </c>
      <c r="AJ87" s="67">
        <f>SUM('Valores Encadeados a Preços 95'!N86:N89)/SUM('Valores Encadeados a Preços 95'!N82:N85)-1</f>
        <v>8.7782991546103695E-4</v>
      </c>
      <c r="AK87" s="67">
        <f>SUM('Valores Encadeados a Preços 95'!O86:O89)/SUM('Valores Encadeados a Preços 95'!O82:O85)-1</f>
        <v>-1.7304873445590285E-2</v>
      </c>
      <c r="AL87" s="3" t="s">
        <v>35</v>
      </c>
      <c r="AM87" s="41">
        <f t="shared" si="20"/>
        <v>-8.1823333893374754E-3</v>
      </c>
      <c r="AN87" s="41">
        <f t="shared" si="21"/>
        <v>-2.6964044145659236E-3</v>
      </c>
      <c r="AO87" s="41">
        <f t="shared" si="22"/>
        <v>-3.577948659920568E-4</v>
      </c>
      <c r="AP87" s="41">
        <f t="shared" si="23"/>
        <v>-3.8996912524571462E-3</v>
      </c>
      <c r="AQ87" s="41">
        <f t="shared" si="24"/>
        <v>9.7428874432697247E-5</v>
      </c>
      <c r="AR87" s="41">
        <f t="shared" si="25"/>
        <v>-2.5329747505834551E-3</v>
      </c>
      <c r="AS87" s="41">
        <f t="shared" si="26"/>
        <v>2.0818552347570091E-4</v>
      </c>
      <c r="AT87" s="41">
        <f t="shared" si="27"/>
        <v>-1.7304873445590285E-2</v>
      </c>
    </row>
    <row r="88" spans="1:46" x14ac:dyDescent="0.3">
      <c r="A88" s="3" t="s">
        <v>34</v>
      </c>
      <c r="B88" s="39">
        <f>SUM('Valores Correntes'!C87:C90)/SUM('Valores Correntes'!$G87:$G90)</f>
        <v>6.795015014511975E-2</v>
      </c>
      <c r="C88" s="39">
        <f>SUM('Valores Correntes'!D87:D90)/SUM('Valores Correntes'!$G87:$G90)</f>
        <v>0.58514596223417381</v>
      </c>
      <c r="D88" s="39">
        <f>SUM('Valores Correntes'!E87:E90)/SUM('Valores Correntes'!$G87:$G90)</f>
        <v>0.12649766233694479</v>
      </c>
      <c r="E88" s="39">
        <f>SUM('Valores Correntes'!F87:F90)/SUM('Valores Correntes'!$G87:$G90)</f>
        <v>0.22040622528376178</v>
      </c>
      <c r="G88" s="3" t="s">
        <v>34</v>
      </c>
      <c r="H88" s="40">
        <f>SUM('Valores Encadeados a Preços 95'!C87:C90)/SUM('Valores Encadeados a Preços 95'!C83:C86)-1</f>
        <v>5.4621800716949664E-2</v>
      </c>
      <c r="I88" s="40">
        <f>SUM('Valores Encadeados a Preços 95'!D87:D90)/SUM('Valores Encadeados a Preços 95'!D83:D86)-1</f>
        <v>-1.3063729236005295E-2</v>
      </c>
      <c r="J88" s="40">
        <f>SUM('Valores Encadeados a Preços 95'!E87:E90)/SUM('Valores Encadeados a Preços 95'!E83:E86)-1</f>
        <v>3.1711532920514207E-2</v>
      </c>
      <c r="K88" s="40">
        <f>SUM('Valores Encadeados a Preços 95'!F87:F90)/SUM('Valores Encadeados a Preços 95'!F83:F86)-1</f>
        <v>-0.11462575414958276</v>
      </c>
      <c r="L88" s="40">
        <f>SUM('Valores Encadeados a Preços 95'!G87:G90)/SUM('Valores Encadeados a Preços 95'!G83:G86)-1</f>
        <v>-2.8141248544509501E-2</v>
      </c>
      <c r="M88" s="3" t="s">
        <v>34</v>
      </c>
      <c r="N88" s="41">
        <f t="shared" si="15"/>
        <v>3.6895320585434606E-3</v>
      </c>
      <c r="O88" s="41">
        <f t="shared" si="16"/>
        <v>-7.38550730348297E-3</v>
      </c>
      <c r="P88" s="41">
        <f t="shared" si="17"/>
        <v>3.669372305950594E-3</v>
      </c>
      <c r="Q88" s="41">
        <f t="shared" si="18"/>
        <v>-2.8816646787583926E-2</v>
      </c>
      <c r="R88" s="41">
        <f t="shared" si="19"/>
        <v>-2.8141248544509501E-2</v>
      </c>
      <c r="T88" s="3" t="s">
        <v>34</v>
      </c>
      <c r="U88" s="68">
        <f>SUM('Valores Correntes'!H87:H90)/SUM('Valores Correntes'!$O87:$O90)</f>
        <v>0.17646541057183843</v>
      </c>
      <c r="V88" s="68">
        <f>SUM('Valores Correntes'!I87:I90)/SUM('Valores Correntes'!$O87:$O90)</f>
        <v>5.9246495352763197E-2</v>
      </c>
      <c r="W88" s="68">
        <f>SUM('Valores Correntes'!J87:J90)/SUM('Valores Correntes'!$O87:$O90)</f>
        <v>4.5513294159407754E-2</v>
      </c>
      <c r="X88" s="68">
        <f>SUM('Valores Correntes'!K87:K90)/SUM('Valores Correntes'!$O87:$O90)</f>
        <v>0.10620716773312187</v>
      </c>
      <c r="Y88" s="68">
        <f>SUM('Valores Correntes'!L87:L90)/SUM('Valores Correntes'!$O87:$O90)</f>
        <v>0.13274644546185274</v>
      </c>
      <c r="Z88" s="68">
        <f>SUM('Valores Correntes'!M87:M90)/SUM('Valores Correntes'!$O87:$O90)</f>
        <v>0.23759564325636606</v>
      </c>
      <c r="AA88" s="68">
        <f>SUM('Valores Correntes'!N87:N90)/SUM('Valores Correntes'!$O87:$O90)</f>
        <v>0.24222554346464997</v>
      </c>
      <c r="AC88" s="3" t="s">
        <v>34</v>
      </c>
      <c r="AD88" s="67">
        <f>SUM('Valores Encadeados a Preços 95'!H87:H90)/SUM('Valores Encadeados a Preços 95'!H83:H86)-1</f>
        <v>-2.4596529728273975E-2</v>
      </c>
      <c r="AE88" s="67">
        <f>SUM('Valores Encadeados a Preços 95'!I87:I90)/SUM('Valores Encadeados a Preços 95'!I83:I86)-1</f>
        <v>-3.6145930131334603E-2</v>
      </c>
      <c r="AF88" s="67">
        <f>SUM('Valores Encadeados a Preços 95'!J87:J90)/SUM('Valores Encadeados a Preços 95'!J83:J86)-1</f>
        <v>-2.0571901849774088E-3</v>
      </c>
      <c r="AG88" s="67">
        <f>SUM('Valores Encadeados a Preços 95'!K87:K90)/SUM('Valores Encadeados a Preços 95'!K83:K86)-1</f>
        <v>-3.4450908669077185E-2</v>
      </c>
      <c r="AH88" s="67">
        <f>SUM('Valores Encadeados a Preços 95'!L87:L90)/SUM('Valores Encadeados a Preços 95'!L83:L86)-1</f>
        <v>2.3379025880594373E-3</v>
      </c>
      <c r="AI88" s="67">
        <f>SUM('Valores Encadeados a Preços 95'!M87:M90)/SUM('Valores Encadeados a Preços 95'!M83:M86)-1</f>
        <v>-4.2362507585531617E-3</v>
      </c>
      <c r="AJ88" s="67">
        <f>SUM('Valores Encadeados a Preços 95'!N87:N90)/SUM('Valores Encadeados a Preços 95'!N83:N86)-1</f>
        <v>-1.7411595525526069E-3</v>
      </c>
      <c r="AK88" s="67">
        <f>SUM('Valores Encadeados a Preços 95'!O87:O90)/SUM('Valores Encadeados a Preços 95'!O83:O86)-1</f>
        <v>-1.1270030456215441E-2</v>
      </c>
      <c r="AL88" s="3" t="s">
        <v>34</v>
      </c>
      <c r="AM88" s="41">
        <f t="shared" si="20"/>
        <v>-4.401392310003009E-3</v>
      </c>
      <c r="AN88" s="41">
        <f t="shared" si="21"/>
        <v>-2.1548926618685212E-3</v>
      </c>
      <c r="AO88" s="41">
        <f t="shared" si="22"/>
        <v>-9.4665634155203951E-5</v>
      </c>
      <c r="AP88" s="41">
        <f t="shared" si="23"/>
        <v>-3.6037959585556952E-3</v>
      </c>
      <c r="AQ88" s="41">
        <f t="shared" si="24"/>
        <v>3.1285620694658663E-4</v>
      </c>
      <c r="AR88" s="41">
        <f t="shared" si="25"/>
        <v>-1.0163233861297453E-3</v>
      </c>
      <c r="AS88" s="41">
        <f t="shared" si="26"/>
        <v>-4.1280456778077694E-4</v>
      </c>
      <c r="AT88" s="41">
        <f t="shared" si="27"/>
        <v>-1.1270030456215441E-2</v>
      </c>
    </row>
    <row r="89" spans="1:46" x14ac:dyDescent="0.3">
      <c r="A89" s="3" t="s">
        <v>33</v>
      </c>
      <c r="B89" s="39">
        <f>SUM('Valores Correntes'!C88:C91)/SUM('Valores Correntes'!$G88:$G91)</f>
        <v>7.0987971506594291E-2</v>
      </c>
      <c r="C89" s="39">
        <f>SUM('Valores Correntes'!D88:D91)/SUM('Valores Correntes'!$G88:$G91)</f>
        <v>0.58990324599654398</v>
      </c>
      <c r="D89" s="39">
        <f>SUM('Valores Correntes'!E88:E91)/SUM('Valores Correntes'!$G88:$G91)</f>
        <v>0.12845707931037867</v>
      </c>
      <c r="E89" s="39">
        <f>SUM('Valores Correntes'!F88:F91)/SUM('Valores Correntes'!$G88:$G91)</f>
        <v>0.21065170318648319</v>
      </c>
      <c r="G89" s="3" t="s">
        <v>33</v>
      </c>
      <c r="H89" s="40">
        <f>SUM('Valores Encadeados a Preços 95'!C88:C91)/SUM('Valores Encadeados a Preços 95'!C84:C87)-1</f>
        <v>6.1060141601714468E-2</v>
      </c>
      <c r="I89" s="40">
        <f>SUM('Valores Encadeados a Preços 95'!D88:D91)/SUM('Valores Encadeados a Preços 95'!D84:D87)-1</f>
        <v>1.8155236408372577E-3</v>
      </c>
      <c r="J89" s="40">
        <f>SUM('Valores Encadeados a Preços 95'!E88:E91)/SUM('Valores Encadeados a Preços 95'!E84:E87)-1</f>
        <v>1.7644349439638773E-2</v>
      </c>
      <c r="K89" s="40">
        <f>SUM('Valores Encadeados a Preços 95'!F88:F91)/SUM('Valores Encadeados a Preços 95'!F84:F87)-1</f>
        <v>-0.11388418378987675</v>
      </c>
      <c r="L89" s="40">
        <f>SUM('Valores Encadeados a Preços 95'!G88:G91)/SUM('Valores Encadeados a Preços 95'!G84:G87)-1</f>
        <v>-2.0138629331262536E-2</v>
      </c>
      <c r="M89" s="3" t="s">
        <v>33</v>
      </c>
      <c r="N89" s="41">
        <f t="shared" si="15"/>
        <v>3.2388981811879345E-3</v>
      </c>
      <c r="O89" s="41">
        <f t="shared" si="16"/>
        <v>1.0518599065308045E-3</v>
      </c>
      <c r="P89" s="41">
        <f t="shared" si="17"/>
        <v>2.1231017486807958E-3</v>
      </c>
      <c r="Q89" s="41">
        <f t="shared" si="18"/>
        <v>-2.815878088756766E-2</v>
      </c>
      <c r="R89" s="41">
        <f t="shared" si="19"/>
        <v>-2.0138629331262536E-2</v>
      </c>
      <c r="T89" s="3" t="s">
        <v>33</v>
      </c>
      <c r="U89" s="68">
        <f>SUM('Valores Correntes'!H88:H91)/SUM('Valores Correntes'!$O88:$O91)</f>
        <v>0.17762760451964862</v>
      </c>
      <c r="V89" s="68">
        <f>SUM('Valores Correntes'!I88:I91)/SUM('Valores Correntes'!$O88:$O91)</f>
        <v>5.8852872676240987E-2</v>
      </c>
      <c r="W89" s="68">
        <f>SUM('Valores Correntes'!J88:J91)/SUM('Valores Correntes'!$O88:$O91)</f>
        <v>4.5837430603815184E-2</v>
      </c>
      <c r="X89" s="68">
        <f>SUM('Valores Correntes'!K88:K91)/SUM('Valores Correntes'!$O88:$O91)</f>
        <v>0.10419298319599613</v>
      </c>
      <c r="Y89" s="68">
        <f>SUM('Valores Correntes'!L88:L91)/SUM('Valores Correntes'!$O88:$O91)</f>
        <v>0.13328513665346009</v>
      </c>
      <c r="Z89" s="68">
        <f>SUM('Valores Correntes'!M88:M91)/SUM('Valores Correntes'!$O88:$O91)</f>
        <v>0.2376085922477312</v>
      </c>
      <c r="AA89" s="68">
        <f>SUM('Valores Correntes'!N88:N91)/SUM('Valores Correntes'!$O88:$O91)</f>
        <v>0.24259538010310777</v>
      </c>
      <c r="AC89" s="3" t="s">
        <v>33</v>
      </c>
      <c r="AD89" s="67">
        <f>SUM('Valores Encadeados a Preços 95'!H88:H91)/SUM('Valores Encadeados a Preços 95'!H84:H87)-1</f>
        <v>-2.3470182347118396E-4</v>
      </c>
      <c r="AE89" s="67">
        <f>SUM('Valores Encadeados a Preços 95'!I88:I91)/SUM('Valores Encadeados a Preços 95'!I84:I87)-1</f>
        <v>-1.5048666493731266E-2</v>
      </c>
      <c r="AF89" s="67">
        <f>SUM('Valores Encadeados a Preços 95'!J88:J91)/SUM('Valores Encadeados a Preços 95'!J84:J87)-1</f>
        <v>-3.1044662365782294E-3</v>
      </c>
      <c r="AG89" s="67">
        <f>SUM('Valores Encadeados a Preços 95'!K88:K91)/SUM('Valores Encadeados a Preços 95'!K84:K87)-1</f>
        <v>-2.563955012968866E-2</v>
      </c>
      <c r="AH89" s="67">
        <f>SUM('Valores Encadeados a Preços 95'!L88:L91)/SUM('Valores Encadeados a Preços 95'!L84:L87)-1</f>
        <v>8.2295806331655896E-3</v>
      </c>
      <c r="AI89" s="67">
        <f>SUM('Valores Encadeados a Preços 95'!M88:M91)/SUM('Valores Encadeados a Preços 95'!M84:M87)-1</f>
        <v>-7.5117560802573369E-4</v>
      </c>
      <c r="AJ89" s="67">
        <f>SUM('Valores Encadeados a Preços 95'!N88:N91)/SUM('Valores Encadeados a Preços 95'!N84:N87)-1</f>
        <v>-2.6128943390907322E-3</v>
      </c>
      <c r="AK89" s="67">
        <f>SUM('Valores Encadeados a Preços 95'!O88:O91)/SUM('Valores Encadeados a Preços 95'!O84:O87)-1</f>
        <v>-3.4496124699557873E-3</v>
      </c>
      <c r="AL89" s="3" t="s">
        <v>33</v>
      </c>
      <c r="AM89" s="41">
        <f t="shared" si="20"/>
        <v>-4.1669824996282E-5</v>
      </c>
      <c r="AN89" s="41">
        <f t="shared" si="21"/>
        <v>-9.0020230034815933E-4</v>
      </c>
      <c r="AO89" s="41">
        <f t="shared" si="22"/>
        <v>-1.4259560548295457E-4</v>
      </c>
      <c r="AP89" s="41">
        <f t="shared" si="23"/>
        <v>-2.7366372267705048E-3</v>
      </c>
      <c r="AQ89" s="41">
        <f t="shared" si="24"/>
        <v>1.0984856190895324E-3</v>
      </c>
      <c r="AR89" s="41">
        <f t="shared" si="25"/>
        <v>-1.8012435129152447E-4</v>
      </c>
      <c r="AS89" s="41">
        <f t="shared" si="26"/>
        <v>-6.1847060848265617E-4</v>
      </c>
      <c r="AT89" s="41">
        <f t="shared" si="27"/>
        <v>-3.4496124699557873E-3</v>
      </c>
    </row>
    <row r="90" spans="1:46" x14ac:dyDescent="0.3">
      <c r="A90" s="65" t="s">
        <v>32</v>
      </c>
      <c r="B90" s="39">
        <f>SUM('Valores Correntes'!C89:C92)/SUM('Valores Correntes'!$G89:$G92)</f>
        <v>7.5718817820128598E-2</v>
      </c>
      <c r="C90" s="39">
        <f>SUM('Valores Correntes'!D89:D92)/SUM('Valores Correntes'!$G89:$G92)</f>
        <v>0.58946568705144853</v>
      </c>
      <c r="D90" s="39">
        <f>SUM('Valores Correntes'!E89:E92)/SUM('Valores Correntes'!$G89:$G92)</f>
        <v>0.13044080813258413</v>
      </c>
      <c r="E90" s="39">
        <f>SUM('Valores Correntes'!F89:F92)/SUM('Valores Correntes'!$G89:$G92)</f>
        <v>0.20437468699583869</v>
      </c>
      <c r="G90" s="65" t="s">
        <v>32</v>
      </c>
      <c r="H90" s="40">
        <f>SUM('Valores Encadeados a Preços 95'!C89:C92)/SUM('Valores Encadeados a Preços 95'!C85:C88)-1</f>
        <v>4.9230768848427253E-2</v>
      </c>
      <c r="I90" s="40">
        <f>SUM('Valores Encadeados a Preços 95'!D89:D92)/SUM('Valores Encadeados a Preços 95'!D85:D88)-1</f>
        <v>2.3095418899853559E-2</v>
      </c>
      <c r="J90" s="40">
        <f>SUM('Valores Encadeados a Preços 95'!E89:E92)/SUM('Valores Encadeados a Preços 95'!E85:E88)-1</f>
        <v>9.233230827307759E-3</v>
      </c>
      <c r="K90" s="40">
        <f>SUM('Valores Encadeados a Preços 95'!F89:F92)/SUM('Valores Encadeados a Preços 95'!F85:F88)-1</f>
        <v>-9.2457128983695291E-2</v>
      </c>
      <c r="L90" s="40">
        <f>SUM('Valores Encadeados a Preços 95'!G89:G92)/SUM('Valores Encadeados a Preços 95'!G85:G88)-1</f>
        <v>-5.0072999112712457E-3</v>
      </c>
      <c r="M90" s="65" t="s">
        <v>32</v>
      </c>
      <c r="N90" s="41">
        <f t="shared" si="15"/>
        <v>2.3776418060237866E-3</v>
      </c>
      <c r="O90" s="41">
        <f t="shared" si="16"/>
        <v>1.357237198048116E-2</v>
      </c>
      <c r="P90" s="41">
        <f t="shared" si="17"/>
        <v>1.1531909889063215E-3</v>
      </c>
      <c r="Q90" s="41">
        <f t="shared" si="18"/>
        <v>-2.2110504686682429E-2</v>
      </c>
      <c r="R90" s="41">
        <f t="shared" si="19"/>
        <v>-5.0072999112712457E-3</v>
      </c>
      <c r="T90" s="65" t="s">
        <v>32</v>
      </c>
      <c r="U90" s="68">
        <f>SUM('Valores Correntes'!H89:H92)/SUM('Valores Correntes'!$O89:$O92)</f>
        <v>0.17888546461004415</v>
      </c>
      <c r="V90" s="68">
        <f>SUM('Valores Correntes'!I89:I92)/SUM('Valores Correntes'!$O89:$O92)</f>
        <v>5.8994451165518436E-2</v>
      </c>
      <c r="W90" s="68">
        <f>SUM('Valores Correntes'!J89:J92)/SUM('Valores Correntes'!$O89:$O92)</f>
        <v>4.6631928086635306E-2</v>
      </c>
      <c r="X90" s="68">
        <f>SUM('Valores Correntes'!K89:K92)/SUM('Valores Correntes'!$O89:$O92)</f>
        <v>0.10296021126188556</v>
      </c>
      <c r="Y90" s="68">
        <f>SUM('Valores Correntes'!L89:L92)/SUM('Valores Correntes'!$O89:$O92)</f>
        <v>0.13378884264866781</v>
      </c>
      <c r="Z90" s="68">
        <f>SUM('Valores Correntes'!M89:M92)/SUM('Valores Correntes'!$O89:$O92)</f>
        <v>0.23876360388662027</v>
      </c>
      <c r="AA90" s="68">
        <f>SUM('Valores Correntes'!N89:N92)/SUM('Valores Correntes'!$O89:$O92)</f>
        <v>0.23997549834062845</v>
      </c>
      <c r="AC90" s="65" t="s">
        <v>32</v>
      </c>
      <c r="AD90" s="67">
        <f>SUM('Valores Encadeados a Preços 95'!H89:H92)/SUM('Valores Encadeados a Preços 95'!H85:H88)-1</f>
        <v>2.3137701533961552E-2</v>
      </c>
      <c r="AE90" s="67">
        <f>SUM('Valores Encadeados a Preços 95'!I89:I92)/SUM('Valores Encadeados a Preços 95'!I85:I88)-1</f>
        <v>9.7508673828179404E-3</v>
      </c>
      <c r="AF90" s="67">
        <f>SUM('Valores Encadeados a Preços 95'!J89:J92)/SUM('Valores Encadeados a Preços 95'!J85:J88)-1</f>
        <v>1.3969725620796236E-2</v>
      </c>
      <c r="AG90" s="67">
        <f>SUM('Valores Encadeados a Preços 95'!K89:K92)/SUM('Valores Encadeados a Preços 95'!K85:K88)-1</f>
        <v>-1.1463297613191314E-2</v>
      </c>
      <c r="AH90" s="67">
        <f>SUM('Valores Encadeados a Preços 95'!L89:L92)/SUM('Valores Encadeados a Preços 95'!L85:L88)-1</f>
        <v>1.327499132627552E-2</v>
      </c>
      <c r="AI90" s="67">
        <f>SUM('Valores Encadeados a Preços 95'!M89:M92)/SUM('Valores Encadeados a Preços 95'!M85:M88)-1</f>
        <v>6.7914933909534181E-3</v>
      </c>
      <c r="AJ90" s="67">
        <f>SUM('Valores Encadeados a Preços 95'!N89:N92)/SUM('Valores Encadeados a Preços 95'!N85:N88)-1</f>
        <v>8.2105850554325954E-4</v>
      </c>
      <c r="AK90" s="67">
        <f>SUM('Valores Encadeados a Preços 95'!O89:O92)/SUM('Valores Encadeados a Preços 95'!O85:O88)-1</f>
        <v>7.6566323478906018E-3</v>
      </c>
      <c r="AL90" s="65" t="s">
        <v>32</v>
      </c>
      <c r="AM90" s="41">
        <f t="shared" si="20"/>
        <v>4.0861114338256949E-3</v>
      </c>
      <c r="AN90" s="41">
        <f t="shared" si="21"/>
        <v>5.8070175687807463E-4</v>
      </c>
      <c r="AO90" s="41">
        <f t="shared" si="22"/>
        <v>6.3117562904892784E-4</v>
      </c>
      <c r="AP90" s="41">
        <f t="shared" si="23"/>
        <v>-1.2310574651599945E-3</v>
      </c>
      <c r="AQ90" s="41">
        <f t="shared" si="24"/>
        <v>1.7655756852046111E-3</v>
      </c>
      <c r="AR90" s="41">
        <f t="shared" si="25"/>
        <v>1.6282868184239795E-3</v>
      </c>
      <c r="AS90" s="41">
        <f t="shared" si="26"/>
        <v>1.9583848966904578E-4</v>
      </c>
      <c r="AT90" s="41">
        <f t="shared" si="27"/>
        <v>7.6566323478906018E-3</v>
      </c>
    </row>
    <row r="91" spans="1:46" x14ac:dyDescent="0.3">
      <c r="A91" s="4" t="s">
        <v>31</v>
      </c>
      <c r="B91" s="39">
        <f>SUM('Valores Correntes'!C90:C93)/SUM('Valores Correntes'!$G90:$G93)</f>
        <v>7.7442006245404066E-2</v>
      </c>
      <c r="C91" s="39">
        <f>SUM('Valores Correntes'!D90:D93)/SUM('Valores Correntes'!$G90:$G93)</f>
        <v>0.59132480926829079</v>
      </c>
      <c r="D91" s="39">
        <f>SUM('Valores Correntes'!E90:E93)/SUM('Valores Correntes'!$G90:$G93)</f>
        <v>0.13110261374921928</v>
      </c>
      <c r="E91" s="39">
        <f>SUM('Valores Correntes'!F90:F93)/SUM('Valores Correntes'!$G90:$G93)</f>
        <v>0.20013057073708573</v>
      </c>
      <c r="G91" s="4" t="s">
        <v>31</v>
      </c>
      <c r="H91" s="40">
        <f>SUM('Valores Encadeados a Preços 95'!C90:C93)/SUM('Valores Encadeados a Preços 95'!C86:C89)-1</f>
        <v>2.5179837974396824E-2</v>
      </c>
      <c r="I91" s="40">
        <f>SUM('Valores Encadeados a Preços 95'!D90:D93)/SUM('Valores Encadeados a Preços 95'!D86:D89)-1</f>
        <v>3.2368306250650347E-2</v>
      </c>
      <c r="J91" s="40">
        <f>SUM('Valores Encadeados a Preços 95'!E90:E93)/SUM('Valores Encadeados a Preços 95'!E86:E89)-1</f>
        <v>3.4151719749009324E-3</v>
      </c>
      <c r="K91" s="40">
        <f>SUM('Valores Encadeados a Preços 95'!F90:F93)/SUM('Valores Encadeados a Preços 95'!F86:F89)-1</f>
        <v>-7.6003710227464549E-2</v>
      </c>
      <c r="L91" s="40">
        <f>SUM('Valores Encadeados a Preços 95'!G90:G93)/SUM('Valores Encadeados a Preços 95'!G86:G89)-1</f>
        <v>2.8067360817380926E-3</v>
      </c>
      <c r="M91" s="4" t="s">
        <v>31</v>
      </c>
      <c r="N91" s="41">
        <f t="shared" si="15"/>
        <v>1.4801801889268204E-3</v>
      </c>
      <c r="O91" s="41">
        <f t="shared" si="16"/>
        <v>1.8952318119105718E-2</v>
      </c>
      <c r="P91" s="41">
        <f t="shared" si="17"/>
        <v>4.3130270829418404E-4</v>
      </c>
      <c r="Q91" s="41">
        <f t="shared" si="18"/>
        <v>-1.743560253676182E-2</v>
      </c>
      <c r="R91" s="41">
        <f t="shared" si="19"/>
        <v>2.8067360817380926E-3</v>
      </c>
      <c r="T91" s="4" t="s">
        <v>31</v>
      </c>
      <c r="U91" s="68">
        <f>SUM('Valores Correntes'!H90:H93)/SUM('Valores Correntes'!$O90:$O93)</f>
        <v>0.17899214709382091</v>
      </c>
      <c r="V91" s="68">
        <f>SUM('Valores Correntes'!I90:I93)/SUM('Valores Correntes'!$O90:$O93)</f>
        <v>5.9176013951465753E-2</v>
      </c>
      <c r="W91" s="68">
        <f>SUM('Valores Correntes'!J90:J93)/SUM('Valores Correntes'!$O90:$O93)</f>
        <v>4.6519932580449543E-2</v>
      </c>
      <c r="X91" s="68">
        <f>SUM('Valores Correntes'!K90:K93)/SUM('Valores Correntes'!$O90:$O93)</f>
        <v>0.10184573188378555</v>
      </c>
      <c r="Y91" s="68">
        <f>SUM('Valores Correntes'!L90:L93)/SUM('Valores Correntes'!$O90:$O93)</f>
        <v>0.13403104124873774</v>
      </c>
      <c r="Z91" s="68">
        <f>SUM('Valores Correntes'!M90:M93)/SUM('Valores Correntes'!$O90:$O93)</f>
        <v>0.2402507277832015</v>
      </c>
      <c r="AA91" s="68">
        <f>SUM('Valores Correntes'!N90:N93)/SUM('Valores Correntes'!$O90:$O93)</f>
        <v>0.23918440545853895</v>
      </c>
      <c r="AC91" s="4" t="s">
        <v>31</v>
      </c>
      <c r="AD91" s="67">
        <f>SUM('Valores Encadeados a Preços 95'!H90:H93)/SUM('Valores Encadeados a Preços 95'!H86:H89)-1</f>
        <v>4.2229734047171119E-2</v>
      </c>
      <c r="AE91" s="67">
        <f>SUM('Valores Encadeados a Preços 95'!I90:I93)/SUM('Valores Encadeados a Preços 95'!I86:I89)-1</f>
        <v>2.0109744231048499E-2</v>
      </c>
      <c r="AF91" s="67">
        <f>SUM('Valores Encadeados a Preços 95'!J90:J93)/SUM('Valores Encadeados a Preços 95'!J86:J89)-1</f>
        <v>1.0264724505019363E-2</v>
      </c>
      <c r="AG91" s="67">
        <f>SUM('Valores Encadeados a Preços 95'!K90:K93)/SUM('Valores Encadeados a Preços 95'!K86:K89)-1</f>
        <v>8.8213568305217649E-4</v>
      </c>
      <c r="AH91" s="67">
        <f>SUM('Valores Encadeados a Preços 95'!L90:L93)/SUM('Valores Encadeados a Preços 95'!L86:L89)-1</f>
        <v>2.1649675179993499E-2</v>
      </c>
      <c r="AI91" s="67">
        <f>SUM('Valores Encadeados a Preços 95'!M90:M93)/SUM('Valores Encadeados a Preços 95'!M86:M89)-1</f>
        <v>1.859205068279346E-2</v>
      </c>
      <c r="AJ91" s="67">
        <f>SUM('Valores Encadeados a Preços 95'!N90:N93)/SUM('Valores Encadeados a Preços 95'!N86:N89)-1</f>
        <v>3.5174103984747518E-3</v>
      </c>
      <c r="AK91" s="67">
        <f>SUM('Valores Encadeados a Preços 95'!O90:O93)/SUM('Valores Encadeados a Preços 95'!O86:O89)-1</f>
        <v>1.7337714325294851E-2</v>
      </c>
      <c r="AL91" s="4" t="s">
        <v>31</v>
      </c>
      <c r="AM91" s="41">
        <f t="shared" si="20"/>
        <v>7.4412284745883125E-3</v>
      </c>
      <c r="AN91" s="41">
        <f t="shared" si="21"/>
        <v>1.1932642582062989E-3</v>
      </c>
      <c r="AO91" s="41">
        <f t="shared" si="22"/>
        <v>4.6673287586949513E-4</v>
      </c>
      <c r="AP91" s="41">
        <f t="shared" si="23"/>
        <v>9.4731869764500979E-5</v>
      </c>
      <c r="AQ91" s="41">
        <f t="shared" si="24"/>
        <v>2.8753564385208944E-3</v>
      </c>
      <c r="AR91" s="41">
        <f t="shared" si="25"/>
        <v>4.4330936157723193E-3</v>
      </c>
      <c r="AS91" s="41">
        <f t="shared" si="26"/>
        <v>8.4538181555313368E-4</v>
      </c>
      <c r="AT91" s="41">
        <f t="shared" si="27"/>
        <v>1.7337714325294851E-2</v>
      </c>
    </row>
    <row r="92" spans="1:46" x14ac:dyDescent="0.3">
      <c r="A92" s="4" t="s">
        <v>30</v>
      </c>
      <c r="B92" s="39">
        <f>SUM('Valores Correntes'!C91:C94)/SUM('Valores Correntes'!$G91:$G94)</f>
        <v>8.7526845572733505E-2</v>
      </c>
      <c r="C92" s="39">
        <f>SUM('Valores Correntes'!D91:D94)/SUM('Valores Correntes'!$G91:$G94)</f>
        <v>0.58453660646551309</v>
      </c>
      <c r="D92" s="39">
        <f>SUM('Valores Correntes'!E91:E94)/SUM('Valores Correntes'!$G91:$G94)</f>
        <v>0.13210768392874384</v>
      </c>
      <c r="E92" s="39">
        <f>SUM('Valores Correntes'!F91:F94)/SUM('Valores Correntes'!$G91:$G94)</f>
        <v>0.19582886403300961</v>
      </c>
      <c r="G92" s="4" t="s">
        <v>30</v>
      </c>
      <c r="H92" s="40">
        <f>SUM('Valores Encadeados a Preços 95'!C91:C94)/SUM('Valores Encadeados a Preços 95'!C87:C90)-1</f>
        <v>1.1574924295576272E-2</v>
      </c>
      <c r="I92" s="40">
        <f>SUM('Valores Encadeados a Preços 95'!D91:D94)/SUM('Valores Encadeados a Preços 95'!D87:D90)-1</f>
        <v>3.6782269575601712E-2</v>
      </c>
      <c r="J92" s="40">
        <f>SUM('Valores Encadeados a Preços 95'!E91:E94)/SUM('Valores Encadeados a Preços 95'!E87:E90)-1</f>
        <v>1.5277727684172904E-2</v>
      </c>
      <c r="K92" s="40">
        <f>SUM('Valores Encadeados a Preços 95'!F91:F94)/SUM('Valores Encadeados a Preços 95'!F87:F90)-1</f>
        <v>-5.4923112190879753E-2</v>
      </c>
      <c r="L92" s="40">
        <f>SUM('Valores Encadeados a Preços 95'!G91:G94)/SUM('Valores Encadeados a Preços 95'!G87:G90)-1</f>
        <v>1.1464739202031726E-2</v>
      </c>
      <c r="M92" s="4" t="s">
        <v>30</v>
      </c>
      <c r="N92" s="41">
        <f t="shared" si="15"/>
        <v>7.8651784380280219E-4</v>
      </c>
      <c r="O92" s="41">
        <f t="shared" si="16"/>
        <v>2.152299652397224E-2</v>
      </c>
      <c r="P92" s="41">
        <f t="shared" si="17"/>
        <v>1.9325968378682975E-3</v>
      </c>
      <c r="Q92" s="41">
        <f t="shared" si="18"/>
        <v>-1.2105395838828366E-2</v>
      </c>
      <c r="R92" s="41">
        <f t="shared" si="19"/>
        <v>1.1464739202031726E-2</v>
      </c>
      <c r="T92" s="4" t="s">
        <v>30</v>
      </c>
      <c r="U92" s="68">
        <f>SUM('Valores Correntes'!H91:H94)/SUM('Valores Correntes'!$O91:$O94)</f>
        <v>0.17865552453582972</v>
      </c>
      <c r="V92" s="68">
        <f>SUM('Valores Correntes'!I91:I94)/SUM('Valores Correntes'!$O91:$O94)</f>
        <v>5.9113535893677495E-2</v>
      </c>
      <c r="W92" s="68">
        <f>SUM('Valores Correntes'!J91:J94)/SUM('Valores Correntes'!$O91:$O94)</f>
        <v>4.6981067695380796E-2</v>
      </c>
      <c r="X92" s="68">
        <f>SUM('Valores Correntes'!K91:K94)/SUM('Valores Correntes'!$O91:$O94)</f>
        <v>0.10083662328638299</v>
      </c>
      <c r="Y92" s="68">
        <f>SUM('Valores Correntes'!L91:L94)/SUM('Valores Correntes'!$O91:$O94)</f>
        <v>0.13434938858487178</v>
      </c>
      <c r="Z92" s="68">
        <f>SUM('Valores Correntes'!M91:M94)/SUM('Valores Correntes'!$O91:$O94)</f>
        <v>0.24264670294038104</v>
      </c>
      <c r="AA92" s="68">
        <f>SUM('Valores Correntes'!N91:N94)/SUM('Valores Correntes'!$O91:$O94)</f>
        <v>0.23741715706347619</v>
      </c>
      <c r="AC92" s="4" t="s">
        <v>30</v>
      </c>
      <c r="AD92" s="67">
        <f>SUM('Valores Encadeados a Preços 95'!H91:H94)/SUM('Valores Encadeados a Preços 95'!H87:H90)-1</f>
        <v>4.5336548170897162E-2</v>
      </c>
      <c r="AE92" s="67">
        <f>SUM('Valores Encadeados a Preços 95'!I91:I94)/SUM('Valores Encadeados a Preços 95'!I87:I90)-1</f>
        <v>2.4362236092803968E-2</v>
      </c>
      <c r="AF92" s="67">
        <f>SUM('Valores Encadeados a Preços 95'!J91:J94)/SUM('Valores Encadeados a Preços 95'!J87:J90)-1</f>
        <v>1.5569202904397006E-2</v>
      </c>
      <c r="AG92" s="67">
        <f>SUM('Valores Encadeados a Preços 95'!K91:K94)/SUM('Valores Encadeados a Preços 95'!K87:K90)-1</f>
        <v>8.0145464463434735E-3</v>
      </c>
      <c r="AH92" s="67">
        <f>SUM('Valores Encadeados a Preços 95'!L91:L94)/SUM('Valores Encadeados a Preços 95'!L87:L90)-1</f>
        <v>2.7147839121263173E-2</v>
      </c>
      <c r="AI92" s="67">
        <f>SUM('Valores Encadeados a Preços 95'!M91:M94)/SUM('Valores Encadeados a Preços 95'!M87:M90)-1</f>
        <v>2.4839223105981967E-2</v>
      </c>
      <c r="AJ92" s="67">
        <f>SUM('Valores Encadeados a Preços 95'!N91:N94)/SUM('Valores Encadeados a Preços 95'!N87:N90)-1</f>
        <v>4.6369382069426646E-3</v>
      </c>
      <c r="AK92" s="67">
        <f>SUM('Valores Encadeados a Preços 95'!O91:O94)/SUM('Valores Encadeados a Preços 95'!O87:O90)-1</f>
        <v>2.1671953861267523E-2</v>
      </c>
      <c r="AL92" s="4" t="s">
        <v>30</v>
      </c>
      <c r="AM92" s="41">
        <f t="shared" si="20"/>
        <v>8.0003325868872981E-3</v>
      </c>
      <c r="AN92" s="41">
        <f t="shared" si="21"/>
        <v>1.4433771074552301E-3</v>
      </c>
      <c r="AO92" s="41">
        <f t="shared" si="22"/>
        <v>7.0860571161532652E-4</v>
      </c>
      <c r="AP92" s="41">
        <f t="shared" si="23"/>
        <v>8.5120227873169713E-4</v>
      </c>
      <c r="AQ92" s="41">
        <f t="shared" si="24"/>
        <v>3.603779145317914E-3</v>
      </c>
      <c r="AR92" s="41">
        <f t="shared" si="25"/>
        <v>5.9016911918541764E-3</v>
      </c>
      <c r="AS92" s="41">
        <f t="shared" si="26"/>
        <v>1.1231848771886864E-3</v>
      </c>
      <c r="AT92" s="41">
        <f t="shared" si="27"/>
        <v>2.1671953861267523E-2</v>
      </c>
    </row>
    <row r="93" spans="1:46" x14ac:dyDescent="0.3">
      <c r="A93" s="4" t="s">
        <v>29</v>
      </c>
      <c r="B93" s="39">
        <f>SUM('Valores Correntes'!C92:C95)/SUM('Valores Correntes'!$G92:$G95)</f>
        <v>0.10776463587987249</v>
      </c>
      <c r="C93" s="39">
        <f>SUM('Valores Correntes'!D92:D95)/SUM('Valores Correntes'!$G92:$G95)</f>
        <v>0.57044417973806538</v>
      </c>
      <c r="D93" s="39">
        <f>SUM('Valores Correntes'!E92:E95)/SUM('Valores Correntes'!$G92:$G95)</f>
        <v>0.13119075810981193</v>
      </c>
      <c r="E93" s="39">
        <f>SUM('Valores Correntes'!F92:F95)/SUM('Valores Correntes'!$G92:$G95)</f>
        <v>0.19060042627225013</v>
      </c>
      <c r="G93" s="4" t="s">
        <v>29</v>
      </c>
      <c r="H93" s="40">
        <f>SUM('Valores Encadeados a Preços 95'!C92:C95)/SUM('Valores Encadeados a Preços 95'!C88:C91)-1</f>
        <v>4.283855753496546E-3</v>
      </c>
      <c r="I93" s="40">
        <f>SUM('Valores Encadeados a Preços 95'!D92:D95)/SUM('Valores Encadeados a Preços 95'!D88:D91)-1</f>
        <v>3.3374485139654908E-2</v>
      </c>
      <c r="J93" s="40">
        <f>SUM('Valores Encadeados a Preços 95'!E92:E95)/SUM('Valores Encadeados a Preços 95'!E88:E91)-1</f>
        <v>2.1187025376989466E-2</v>
      </c>
      <c r="K93" s="40">
        <f>SUM('Valores Encadeados a Preços 95'!F92:F95)/SUM('Valores Encadeados a Preços 95'!F88:F91)-1</f>
        <v>-3.2496756139966609E-2</v>
      </c>
      <c r="L93" s="40">
        <f>SUM('Valores Encadeados a Preços 95'!G92:G95)/SUM('Valores Encadeados a Preços 95'!G88:G91)-1</f>
        <v>1.5098113588247752E-2</v>
      </c>
      <c r="M93" s="4" t="s">
        <v>29</v>
      </c>
      <c r="N93" s="41">
        <f t="shared" si="15"/>
        <v>3.0410223016757282E-4</v>
      </c>
      <c r="O93" s="41">
        <f t="shared" si="16"/>
        <v>1.9687717117345852E-2</v>
      </c>
      <c r="P93" s="41">
        <f t="shared" si="17"/>
        <v>2.7216233992029414E-3</v>
      </c>
      <c r="Q93" s="41">
        <f t="shared" si="18"/>
        <v>-6.845497028919771E-3</v>
      </c>
      <c r="R93" s="41">
        <f t="shared" si="19"/>
        <v>1.5098113588247752E-2</v>
      </c>
      <c r="T93" s="4" t="s">
        <v>29</v>
      </c>
      <c r="U93" s="68">
        <f>SUM('Valores Correntes'!H92:H95)/SUM('Valores Correntes'!$O92:$O95)</f>
        <v>0.17892874662721436</v>
      </c>
      <c r="V93" s="68">
        <f>SUM('Valores Correntes'!I92:I95)/SUM('Valores Correntes'!$O92:$O95)</f>
        <v>6.0023525995003227E-2</v>
      </c>
      <c r="W93" s="68">
        <f>SUM('Valores Correntes'!J92:J95)/SUM('Valores Correntes'!$O92:$O95)</f>
        <v>4.6857007432513434E-2</v>
      </c>
      <c r="X93" s="68">
        <f>SUM('Valores Correntes'!K92:K95)/SUM('Valores Correntes'!$O92:$O95)</f>
        <v>9.8265061407968618E-2</v>
      </c>
      <c r="Y93" s="68">
        <f>SUM('Valores Correntes'!L92:L95)/SUM('Valores Correntes'!$O92:$O95)</f>
        <v>0.13431896567474169</v>
      </c>
      <c r="Z93" s="68">
        <f>SUM('Valores Correntes'!M92:M95)/SUM('Valores Correntes'!$O92:$O95)</f>
        <v>0.24437066206791563</v>
      </c>
      <c r="AA93" s="68">
        <f>SUM('Valores Correntes'!N92:N95)/SUM('Valores Correntes'!$O92:$O95)</f>
        <v>0.23723603079464309</v>
      </c>
      <c r="AC93" s="4" t="s">
        <v>29</v>
      </c>
      <c r="AD93" s="67">
        <f>SUM('Valores Encadeados a Preços 95'!H92:H95)/SUM('Valores Encadeados a Preços 95'!H88:H91)-1</f>
        <v>3.8532835000436139E-2</v>
      </c>
      <c r="AE93" s="67">
        <f>SUM('Valores Encadeados a Preços 95'!I92:I95)/SUM('Valores Encadeados a Preços 95'!I88:I91)-1</f>
        <v>2.6380542722400202E-2</v>
      </c>
      <c r="AF93" s="67">
        <f>SUM('Valores Encadeados a Preços 95'!J92:J95)/SUM('Valores Encadeados a Preços 95'!J88:J91)-1</f>
        <v>2.2258887756332557E-2</v>
      </c>
      <c r="AG93" s="67">
        <f>SUM('Valores Encadeados a Preços 95'!K92:K95)/SUM('Valores Encadeados a Preços 95'!K88:K91)-1</f>
        <v>1.42566559293964E-2</v>
      </c>
      <c r="AH93" s="67">
        <f>SUM('Valores Encadeados a Preços 95'!L92:L95)/SUM('Valores Encadeados a Preços 95'!L88:L91)-1</f>
        <v>3.0015612880824882E-2</v>
      </c>
      <c r="AI93" s="67">
        <f>SUM('Valores Encadeados a Preços 95'!M92:M95)/SUM('Valores Encadeados a Preços 95'!M88:M91)-1</f>
        <v>3.0238176169436359E-2</v>
      </c>
      <c r="AJ93" s="67">
        <f>SUM('Valores Encadeados a Preços 95'!N92:N95)/SUM('Valores Encadeados a Preços 95'!N88:N91)-1</f>
        <v>4.0055302828352346E-3</v>
      </c>
      <c r="AK93" s="67">
        <f>SUM('Valores Encadeados a Preços 95'!O92:O95)/SUM('Valores Encadeados a Preços 95'!O88:O91)-1</f>
        <v>2.3148381572072774E-2</v>
      </c>
      <c r="AL93" s="4" t="s">
        <v>29</v>
      </c>
      <c r="AM93" s="41">
        <f t="shared" si="20"/>
        <v>6.8444951764783449E-3</v>
      </c>
      <c r="AN93" s="41">
        <f t="shared" si="21"/>
        <v>1.5525707219715549E-3</v>
      </c>
      <c r="AO93" s="41">
        <f t="shared" si="22"/>
        <v>1.020290222849005E-3</v>
      </c>
      <c r="AP93" s="41">
        <f t="shared" si="23"/>
        <v>1.4854435116826977E-3</v>
      </c>
      <c r="AQ93" s="41">
        <f t="shared" si="24"/>
        <v>4.0006350645581017E-3</v>
      </c>
      <c r="AR93" s="41">
        <f t="shared" si="25"/>
        <v>7.1848504717586664E-3</v>
      </c>
      <c r="AS93" s="41">
        <f t="shared" si="26"/>
        <v>9.7172314147892251E-4</v>
      </c>
      <c r="AT93" s="41">
        <f t="shared" si="27"/>
        <v>2.3148381572072774E-2</v>
      </c>
    </row>
    <row r="94" spans="1:46" x14ac:dyDescent="0.3">
      <c r="A94" s="64" t="s">
        <v>28</v>
      </c>
      <c r="B94" s="39">
        <f>SUM('Valores Correntes'!C93:C96)/SUM('Valores Correntes'!$G93:$G96)</f>
        <v>0.12265288875888687</v>
      </c>
      <c r="C94" s="39">
        <f>SUM('Valores Correntes'!D93:D96)/SUM('Valores Correntes'!$G93:$G96)</f>
        <v>0.5615461349605404</v>
      </c>
      <c r="D94" s="39">
        <f>SUM('Valores Correntes'!E93:E96)/SUM('Valores Correntes'!$G93:$G96)</f>
        <v>0.13054500040189271</v>
      </c>
      <c r="E94" s="39">
        <f>SUM('Valores Correntes'!F93:F96)/SUM('Valores Correntes'!$G93:$G96)</f>
        <v>0.18525597587868006</v>
      </c>
      <c r="G94" s="64" t="s">
        <v>28</v>
      </c>
      <c r="H94" s="40">
        <f>SUM('Valores Encadeados a Preços 95'!C93:C96)/SUM('Valores Encadeados a Preços 95'!C89:C92)-1</f>
        <v>3.8921235236015761E-3</v>
      </c>
      <c r="I94" s="40">
        <f>SUM('Valores Encadeados a Preços 95'!D93:D96)/SUM('Valores Encadeados a Preços 95'!D89:D92)-1</f>
        <v>1.3927955261631819E-2</v>
      </c>
      <c r="J94" s="40">
        <f>SUM('Valores Encadeados a Preços 95'!E93:E96)/SUM('Valores Encadeados a Preços 95'!E89:E92)-1</f>
        <v>3.6641876079689162E-2</v>
      </c>
      <c r="K94" s="40">
        <f>SUM('Valores Encadeados a Preços 95'!F93:F96)/SUM('Valores Encadeados a Preços 95'!F89:F92)-1</f>
        <v>-2.9918300740387593E-2</v>
      </c>
      <c r="L94" s="40">
        <f>SUM('Valores Encadeados a Preços 95'!G93:G96)/SUM('Valores Encadeados a Preços 95'!G89:G92)-1</f>
        <v>7.169811287601302E-3</v>
      </c>
      <c r="M94" s="64" t="s">
        <v>28</v>
      </c>
      <c r="N94" s="41">
        <f t="shared" si="15"/>
        <v>2.9470699201702473E-4</v>
      </c>
      <c r="O94" s="41">
        <f t="shared" si="16"/>
        <v>8.2100517175196387E-3</v>
      </c>
      <c r="P94" s="41">
        <f t="shared" si="17"/>
        <v>4.7795959273286576E-3</v>
      </c>
      <c r="Q94" s="41">
        <f t="shared" si="18"/>
        <v>-6.114543349264083E-3</v>
      </c>
      <c r="R94" s="41">
        <f t="shared" si="19"/>
        <v>7.169811287601302E-3</v>
      </c>
      <c r="T94" s="64" t="s">
        <v>28</v>
      </c>
      <c r="U94" s="68">
        <f>SUM('Valores Correntes'!H93:H96)/SUM('Valores Correntes'!$O93:$O96)</f>
        <v>0.17843853543201404</v>
      </c>
      <c r="V94" s="68">
        <f>SUM('Valores Correntes'!I93:I96)/SUM('Valores Correntes'!$O93:$O96)</f>
        <v>6.0310883726530574E-2</v>
      </c>
      <c r="W94" s="68">
        <f>SUM('Valores Correntes'!J93:J96)/SUM('Valores Correntes'!$O93:$O96)</f>
        <v>4.6963889899136246E-2</v>
      </c>
      <c r="X94" s="68">
        <f>SUM('Valores Correntes'!K93:K96)/SUM('Valores Correntes'!$O93:$O96)</f>
        <v>9.6315021056834399E-2</v>
      </c>
      <c r="Y94" s="68">
        <f>SUM('Valores Correntes'!L93:L96)/SUM('Valores Correntes'!$O93:$O96)</f>
        <v>0.13399998041231653</v>
      </c>
      <c r="Z94" s="68">
        <f>SUM('Valores Correntes'!M93:M96)/SUM('Valores Correntes'!$O93:$O96)</f>
        <v>0.2457523125576245</v>
      </c>
      <c r="AA94" s="68">
        <f>SUM('Valores Correntes'!N93:N96)/SUM('Valores Correntes'!$O93:$O96)</f>
        <v>0.23821937691554373</v>
      </c>
      <c r="AC94" s="64" t="s">
        <v>28</v>
      </c>
      <c r="AD94" s="67">
        <f>SUM('Valores Encadeados a Preços 95'!H93:H96)/SUM('Valores Encadeados a Preços 95'!H89:H92)-1</f>
        <v>2.6328168035812727E-2</v>
      </c>
      <c r="AE94" s="67">
        <f>SUM('Valores Encadeados a Preços 95'!I93:I96)/SUM('Valores Encadeados a Preços 95'!I89:I92)-1</f>
        <v>2.145280939441041E-2</v>
      </c>
      <c r="AF94" s="67">
        <f>SUM('Valores Encadeados a Preços 95'!J93:J96)/SUM('Valores Encadeados a Preços 95'!J89:J92)-1</f>
        <v>1.8266506968021012E-2</v>
      </c>
      <c r="AG94" s="67">
        <f>SUM('Valores Encadeados a Preços 95'!K93:K96)/SUM('Valores Encadeados a Preços 95'!K89:K92)-1</f>
        <v>1.0021817785644371E-2</v>
      </c>
      <c r="AH94" s="67">
        <f>SUM('Valores Encadeados a Preços 95'!L93:L96)/SUM('Valores Encadeados a Preços 95'!L89:L92)-1</f>
        <v>3.3152705702765628E-2</v>
      </c>
      <c r="AI94" s="67">
        <f>SUM('Valores Encadeados a Preços 95'!M93:M96)/SUM('Valores Encadeados a Preços 95'!M89:M92)-1</f>
        <v>3.494256551813546E-2</v>
      </c>
      <c r="AJ94" s="67">
        <f>SUM('Valores Encadeados a Preços 95'!N93:N96)/SUM('Valores Encadeados a Preços 95'!N89:N92)-1</f>
        <v>9.7504948491478061E-4</v>
      </c>
      <c r="AK94" s="67">
        <f>SUM('Valores Encadeados a Preços 95'!O93:O96)/SUM('Valores Encadeados a Preços 95'!O89:O92)-1</f>
        <v>2.0871437188212383E-2</v>
      </c>
      <c r="AL94" s="64" t="s">
        <v>28</v>
      </c>
      <c r="AM94" s="41">
        <f t="shared" si="20"/>
        <v>4.7097265714176727E-3</v>
      </c>
      <c r="AN94" s="41">
        <f t="shared" si="21"/>
        <v>1.2655967161817202E-3</v>
      </c>
      <c r="AO94" s="41">
        <f t="shared" si="22"/>
        <v>8.5180243932677854E-4</v>
      </c>
      <c r="AP94" s="41">
        <f t="shared" si="23"/>
        <v>1.0318484764380667E-3</v>
      </c>
      <c r="AQ94" s="41">
        <f t="shared" si="24"/>
        <v>4.4354621266449023E-3</v>
      </c>
      <c r="AR94" s="41">
        <f t="shared" si="25"/>
        <v>8.3430128721543716E-3</v>
      </c>
      <c r="AS94" s="41">
        <f t="shared" si="26"/>
        <v>2.3398798604919757E-4</v>
      </c>
      <c r="AT94" s="41">
        <f t="shared" si="27"/>
        <v>2.0871437188212383E-2</v>
      </c>
    </row>
    <row r="95" spans="1:46" x14ac:dyDescent="0.3">
      <c r="A95" s="3" t="s">
        <v>27</v>
      </c>
      <c r="B95" s="39">
        <f>SUM('Valores Correntes'!C94:C97)/SUM('Valores Correntes'!$G94:$G97)</f>
        <v>0.12706722135486606</v>
      </c>
      <c r="C95" s="39">
        <f>SUM('Valores Correntes'!D94:D97)/SUM('Valores Correntes'!$G94:$G97)</f>
        <v>0.55781832766626194</v>
      </c>
      <c r="D95" s="39">
        <f>SUM('Valores Correntes'!E94:E97)/SUM('Valores Correntes'!$G94:$G97)</f>
        <v>0.13300318782395271</v>
      </c>
      <c r="E95" s="39">
        <f>SUM('Valores Correntes'!F94:F97)/SUM('Valores Correntes'!$G94:$G97)</f>
        <v>0.18211126315491932</v>
      </c>
      <c r="G95" s="3" t="s">
        <v>27</v>
      </c>
      <c r="H95" s="40">
        <f>SUM('Valores Encadeados a Preços 95'!C94:C97)/SUM('Valores Encadeados a Preços 95'!C90:C93)-1</f>
        <v>-1.7018328024672846E-2</v>
      </c>
      <c r="I95" s="40">
        <f>SUM('Valores Encadeados a Preços 95'!D94:D97)/SUM('Valores Encadeados a Preços 95'!D90:D93)-1</f>
        <v>1.8024835681200724E-3</v>
      </c>
      <c r="J95" s="40">
        <f>SUM('Valores Encadeados a Preços 95'!E94:E97)/SUM('Valores Encadeados a Preços 95'!E90:E93)-1</f>
        <v>4.5626667138755295E-2</v>
      </c>
      <c r="K95" s="40">
        <f>SUM('Valores Encadeados a Preços 95'!F94:F97)/SUM('Valores Encadeados a Preços 95'!F90:F93)-1</f>
        <v>-2.047010051918996E-2</v>
      </c>
      <c r="L95" s="40">
        <f>SUM('Valores Encadeados a Preços 95'!G94:G97)/SUM('Valores Encadeados a Preços 95'!G90:G93)-1</f>
        <v>4.4226878670383662E-4</v>
      </c>
      <c r="M95" s="3" t="s">
        <v>27</v>
      </c>
      <c r="N95" s="41">
        <f t="shared" si="15"/>
        <v>-1.3179334651730497E-3</v>
      </c>
      <c r="O95" s="41">
        <f t="shared" si="16"/>
        <v>1.06585325212783E-3</v>
      </c>
      <c r="P95" s="41">
        <f t="shared" si="17"/>
        <v>5.9817753185564312E-3</v>
      </c>
      <c r="Q95" s="41">
        <f t="shared" si="18"/>
        <v>-4.0966928999510016E-3</v>
      </c>
      <c r="R95" s="41">
        <f t="shared" si="19"/>
        <v>4.4226878670383662E-4</v>
      </c>
      <c r="T95" s="3" t="s">
        <v>27</v>
      </c>
      <c r="U95" s="68">
        <f>SUM('Valores Correntes'!H94:H97)/SUM('Valores Correntes'!$O94:$O97)</f>
        <v>0.1784407801452676</v>
      </c>
      <c r="V95" s="68">
        <f>SUM('Valores Correntes'!I94:I97)/SUM('Valores Correntes'!$O94:$O97)</f>
        <v>6.0795501209835782E-2</v>
      </c>
      <c r="W95" s="68">
        <f>SUM('Valores Correntes'!J94:J97)/SUM('Valores Correntes'!$O94:$O97)</f>
        <v>4.6854116864295095E-2</v>
      </c>
      <c r="X95" s="68">
        <f>SUM('Valores Correntes'!K94:K97)/SUM('Valores Correntes'!$O94:$O97)</f>
        <v>9.5286992023232195E-2</v>
      </c>
      <c r="Y95" s="68">
        <f>SUM('Valores Correntes'!L94:L97)/SUM('Valores Correntes'!$O94:$O97)</f>
        <v>0.13378614191184737</v>
      </c>
      <c r="Z95" s="68">
        <f>SUM('Valores Correntes'!M94:M97)/SUM('Valores Correntes'!$O94:$O97)</f>
        <v>0.24655174988298967</v>
      </c>
      <c r="AA95" s="68">
        <f>SUM('Valores Correntes'!N94:N97)/SUM('Valores Correntes'!$O94:$O97)</f>
        <v>0.23828471796253245</v>
      </c>
      <c r="AC95" s="3" t="s">
        <v>27</v>
      </c>
      <c r="AD95" s="67">
        <f>SUM('Valores Encadeados a Preços 95'!H94:H97)/SUM('Valores Encadeados a Preços 95'!H90:H93)-1</f>
        <v>1.2256355141026409E-2</v>
      </c>
      <c r="AE95" s="67">
        <f>SUM('Valores Encadeados a Preços 95'!I94:I97)/SUM('Valores Encadeados a Preços 95'!I90:I93)-1</f>
        <v>1.8753279698306091E-2</v>
      </c>
      <c r="AF95" s="67">
        <f>SUM('Valores Encadeados a Preços 95'!J94:J97)/SUM('Valores Encadeados a Preços 95'!J90:J93)-1</f>
        <v>3.0532267783992761E-2</v>
      </c>
      <c r="AG95" s="67">
        <f>SUM('Valores Encadeados a Preços 95'!K94:K97)/SUM('Valores Encadeados a Preços 95'!K90:K93)-1</f>
        <v>1.0961883093089542E-2</v>
      </c>
      <c r="AH95" s="67">
        <f>SUM('Valores Encadeados a Preços 95'!L94:L97)/SUM('Valores Encadeados a Preços 95'!L90:L93)-1</f>
        <v>3.4147655106164798E-2</v>
      </c>
      <c r="AI95" s="67">
        <f>SUM('Valores Encadeados a Preços 95'!M94:M97)/SUM('Valores Encadeados a Preços 95'!M90:M93)-1</f>
        <v>3.4153270549515335E-2</v>
      </c>
      <c r="AJ95" s="67">
        <f>SUM('Valores Encadeados a Preços 95'!N94:N97)/SUM('Valores Encadeados a Preços 95'!N90:N93)-1</f>
        <v>-1.5708470551866194E-3</v>
      </c>
      <c r="AK95" s="67">
        <f>SUM('Valores Encadeados a Preços 95'!O94:O97)/SUM('Valores Encadeados a Preços 95'!O90:O93)-1</f>
        <v>1.8194554481667735E-2</v>
      </c>
      <c r="AL95" s="3" t="s">
        <v>27</v>
      </c>
      <c r="AM95" s="41">
        <f t="shared" si="20"/>
        <v>2.1937913222367074E-3</v>
      </c>
      <c r="AN95" s="41">
        <f t="shared" si="21"/>
        <v>1.1097443410627006E-3</v>
      </c>
      <c r="AO95" s="41">
        <f t="shared" si="22"/>
        <v>1.4203590388395747E-3</v>
      </c>
      <c r="AP95" s="41">
        <f t="shared" si="23"/>
        <v>1.1164210064401993E-3</v>
      </c>
      <c r="AQ95" s="41">
        <f t="shared" si="24"/>
        <v>4.5768457700820437E-3</v>
      </c>
      <c r="AR95" s="41">
        <f t="shared" si="25"/>
        <v>8.2053481056976411E-3</v>
      </c>
      <c r="AS95" s="41">
        <f t="shared" si="26"/>
        <v>-3.7572211896110826E-4</v>
      </c>
      <c r="AT95" s="41">
        <f t="shared" si="27"/>
        <v>1.8194554481667735E-2</v>
      </c>
    </row>
    <row r="96" spans="1:46" x14ac:dyDescent="0.3">
      <c r="A96" s="3" t="s">
        <v>26</v>
      </c>
      <c r="B96" s="39">
        <f>SUM('Valores Correntes'!C95:C98)/SUM('Valores Correntes'!$G95:$G98)</f>
        <v>0.12977650942669849</v>
      </c>
      <c r="C96" s="39">
        <f>SUM('Valores Correntes'!D95:D98)/SUM('Valores Correntes'!$G95:$G98)</f>
        <v>0.55769239432359197</v>
      </c>
      <c r="D96" s="39">
        <f>SUM('Valores Correntes'!E95:E98)/SUM('Valores Correntes'!$G95:$G98)</f>
        <v>0.13300192212598647</v>
      </c>
      <c r="E96" s="39">
        <f>SUM('Valores Correntes'!F95:F98)/SUM('Valores Correntes'!$G95:$G98)</f>
        <v>0.17952917412372299</v>
      </c>
      <c r="G96" s="3" t="s">
        <v>26</v>
      </c>
      <c r="H96" s="40">
        <f>SUM('Valores Encadeados a Preços 95'!C95:C98)/SUM('Valores Encadeados a Preços 95'!C91:C94)-1</f>
        <v>-6.3392967475419448E-2</v>
      </c>
      <c r="I96" s="40">
        <f>SUM('Valores Encadeados a Preços 95'!D95:D98)/SUM('Valores Encadeados a Preços 95'!D91:D94)-1</f>
        <v>7.9027476924031781E-4</v>
      </c>
      <c r="J96" s="40">
        <f>SUM('Valores Encadeados a Preços 95'!E95:E98)/SUM('Valores Encadeados a Preços 95'!E91:E94)-1</f>
        <v>4.2841149668274126E-2</v>
      </c>
      <c r="K96" s="40">
        <f>SUM('Valores Encadeados a Preços 95'!F95:F98)/SUM('Valores Encadeados a Preços 95'!F91:F94)-1</f>
        <v>-6.5948669711823893E-3</v>
      </c>
      <c r="L96" s="40">
        <f>SUM('Valores Encadeados a Preços 95'!G95:G98)/SUM('Valores Encadeados a Preços 95'!G91:G94)-1</f>
        <v>-3.3234322251646242E-3</v>
      </c>
      <c r="M96" s="3" t="s">
        <v>26</v>
      </c>
      <c r="N96" s="41">
        <f t="shared" si="15"/>
        <v>-5.5485864746183562E-3</v>
      </c>
      <c r="O96" s="41">
        <f t="shared" si="16"/>
        <v>4.6194453178705183E-4</v>
      </c>
      <c r="P96" s="41">
        <f t="shared" si="17"/>
        <v>5.6596450595203674E-3</v>
      </c>
      <c r="Q96" s="41">
        <f t="shared" si="18"/>
        <v>-1.2914653074154621E-3</v>
      </c>
      <c r="R96" s="41">
        <f t="shared" si="19"/>
        <v>-3.3234322251646242E-3</v>
      </c>
      <c r="T96" s="3" t="s">
        <v>26</v>
      </c>
      <c r="U96" s="68">
        <f>SUM('Valores Correntes'!H95:H98)/SUM('Valores Correntes'!$O95:$O98)</f>
        <v>0.17882803789515264</v>
      </c>
      <c r="V96" s="68">
        <f>SUM('Valores Correntes'!I95:I98)/SUM('Valores Correntes'!$O95:$O98)</f>
        <v>6.1096478121705836E-2</v>
      </c>
      <c r="W96" s="68">
        <f>SUM('Valores Correntes'!J95:J98)/SUM('Valores Correntes'!$O95:$O98)</f>
        <v>4.662205027526483E-2</v>
      </c>
      <c r="X96" s="68">
        <f>SUM('Valores Correntes'!K95:K98)/SUM('Valores Correntes'!$O95:$O98)</f>
        <v>9.4735833382745965E-2</v>
      </c>
      <c r="Y96" s="68">
        <f>SUM('Valores Correntes'!L95:L98)/SUM('Valores Correntes'!$O95:$O98)</f>
        <v>0.13353033109778917</v>
      </c>
      <c r="Z96" s="68">
        <f>SUM('Valores Correntes'!M95:M98)/SUM('Valores Correntes'!$O95:$O98)</f>
        <v>0.24658885019825208</v>
      </c>
      <c r="AA96" s="68">
        <f>SUM('Valores Correntes'!N95:N98)/SUM('Valores Correntes'!$O95:$O98)</f>
        <v>0.23859841902908954</v>
      </c>
      <c r="AC96" s="3" t="s">
        <v>26</v>
      </c>
      <c r="AD96" s="67">
        <f>SUM('Valores Encadeados a Preços 95'!H95:H98)/SUM('Valores Encadeados a Preços 95'!H91:H94)-1</f>
        <v>9.4316954714648293E-3</v>
      </c>
      <c r="AE96" s="67">
        <f>SUM('Valores Encadeados a Preços 95'!I95:I98)/SUM('Valores Encadeados a Preços 95'!I91:I94)-1</f>
        <v>1.8296631105602756E-2</v>
      </c>
      <c r="AF96" s="67">
        <f>SUM('Valores Encadeados a Preços 95'!J95:J98)/SUM('Valores Encadeados a Preços 95'!J91:J94)-1</f>
        <v>3.3425874982611292E-2</v>
      </c>
      <c r="AG96" s="67">
        <f>SUM('Valores Encadeados a Preços 95'!K95:K98)/SUM('Valores Encadeados a Preços 95'!K91:K94)-1</f>
        <v>5.2857316416388134E-3</v>
      </c>
      <c r="AH96" s="67">
        <f>SUM('Valores Encadeados a Preços 95'!L95:L98)/SUM('Valores Encadeados a Preços 95'!L91:L94)-1</f>
        <v>3.3735355273029066E-2</v>
      </c>
      <c r="AI96" s="67">
        <f>SUM('Valores Encadeados a Preços 95'!M95:M98)/SUM('Valores Encadeados a Preços 95'!M91:M94)-1</f>
        <v>3.2715222625956608E-2</v>
      </c>
      <c r="AJ96" s="67">
        <f>SUM('Valores Encadeados a Preços 95'!N95:N98)/SUM('Valores Encadeados a Preços 95'!N91:N94)-1</f>
        <v>-3.5698231926974966E-3</v>
      </c>
      <c r="AK96" s="67">
        <f>SUM('Valores Encadeados a Preços 95'!O95:O98)/SUM('Valores Encadeados a Preços 95'!O91:O94)-1</f>
        <v>1.6393390083676573E-2</v>
      </c>
      <c r="AL96" s="3" t="s">
        <v>26</v>
      </c>
      <c r="AM96" s="41">
        <f t="shared" si="20"/>
        <v>1.6850245017167589E-3</v>
      </c>
      <c r="AN96" s="41">
        <f t="shared" si="21"/>
        <v>1.0815785595944248E-3</v>
      </c>
      <c r="AO96" s="41">
        <f t="shared" si="22"/>
        <v>1.5703832953353966E-3</v>
      </c>
      <c r="AP96" s="41">
        <f t="shared" si="23"/>
        <v>5.3299533034084775E-4</v>
      </c>
      <c r="AQ96" s="41">
        <f t="shared" si="24"/>
        <v>4.5323243546248849E-3</v>
      </c>
      <c r="AR96" s="41">
        <f t="shared" si="25"/>
        <v>7.9382409061489259E-3</v>
      </c>
      <c r="AS96" s="41">
        <f t="shared" si="26"/>
        <v>-8.4753727362950153E-4</v>
      </c>
      <c r="AT96" s="41">
        <f t="shared" si="27"/>
        <v>1.6393390083676573E-2</v>
      </c>
    </row>
    <row r="97" spans="1:46" x14ac:dyDescent="0.3">
      <c r="A97" s="3" t="s">
        <v>25</v>
      </c>
      <c r="B97" s="39">
        <f>SUM('Valores Correntes'!C96:C99)/SUM('Valores Correntes'!$G96:$G99)</f>
        <v>0.13256998978930956</v>
      </c>
      <c r="C97" s="39">
        <f>SUM('Valores Correntes'!D96:D99)/SUM('Valores Correntes'!$G96:$G99)</f>
        <v>0.55347640045244018</v>
      </c>
      <c r="D97" s="39">
        <f>SUM('Valores Correntes'!E96:E99)/SUM('Valores Correntes'!$G96:$G99)</f>
        <v>0.13472901225784412</v>
      </c>
      <c r="E97" s="39">
        <f>SUM('Valores Correntes'!F96:F99)/SUM('Valores Correntes'!$G96:$G99)</f>
        <v>0.17922459750040604</v>
      </c>
      <c r="G97" s="3" t="s">
        <v>25</v>
      </c>
      <c r="H97" s="40">
        <f>SUM('Valores Encadeados a Preços 95'!C96:C99)/SUM('Valores Encadeados a Preços 95'!C92:C95)-1</f>
        <v>-7.8272961724040635E-2</v>
      </c>
      <c r="I97" s="40">
        <f>SUM('Valores Encadeados a Preços 95'!D96:D99)/SUM('Valores Encadeados a Preços 95'!D92:D95)-1</f>
        <v>-8.4150303585347475E-3</v>
      </c>
      <c r="J97" s="40">
        <f>SUM('Valores Encadeados a Preços 95'!E96:E99)/SUM('Valores Encadeados a Preços 95'!E92:E95)-1</f>
        <v>4.338854060786379E-2</v>
      </c>
      <c r="K97" s="40">
        <f>SUM('Valores Encadeados a Preços 95'!F96:F99)/SUM('Valores Encadeados a Preços 95'!F92:F95)-1</f>
        <v>7.9706712263427626E-3</v>
      </c>
      <c r="L97" s="40">
        <f>SUM('Valores Encadeados a Preços 95'!G96:G99)/SUM('Valores Encadeados a Preços 95'!G92:G95)-1</f>
        <v>-7.7999880394954424E-3</v>
      </c>
      <c r="M97" s="3" t="s">
        <v>25</v>
      </c>
      <c r="N97" s="41">
        <f t="shared" si="15"/>
        <v>-8.4350572194304349E-3</v>
      </c>
      <c r="O97" s="41">
        <f t="shared" si="16"/>
        <v>-4.8003050903452724E-3</v>
      </c>
      <c r="P97" s="41">
        <f t="shared" si="17"/>
        <v>5.6921755356240111E-3</v>
      </c>
      <c r="Q97" s="41">
        <f t="shared" si="18"/>
        <v>1.5192133334168893E-3</v>
      </c>
      <c r="R97" s="41">
        <f t="shared" si="19"/>
        <v>-7.7999880394954424E-3</v>
      </c>
      <c r="T97" s="3" t="s">
        <v>25</v>
      </c>
      <c r="U97" s="68">
        <f>SUM('Valores Correntes'!H96:H99)/SUM('Valores Correntes'!$O96:$O99)</f>
        <v>0.17802193175824998</v>
      </c>
      <c r="V97" s="68">
        <f>SUM('Valores Correntes'!I96:I99)/SUM('Valores Correntes'!$O96:$O99)</f>
        <v>6.102917418626283E-2</v>
      </c>
      <c r="W97" s="68">
        <f>SUM('Valores Correntes'!J96:J99)/SUM('Valores Correntes'!$O96:$O99)</f>
        <v>4.6838446762954691E-2</v>
      </c>
      <c r="X97" s="68">
        <f>SUM('Valores Correntes'!K96:K99)/SUM('Valores Correntes'!$O96:$O99)</f>
        <v>9.7263225114112298E-2</v>
      </c>
      <c r="Y97" s="68">
        <f>SUM('Valores Correntes'!L96:L99)/SUM('Valores Correntes'!$O96:$O99)</f>
        <v>0.13316627555371521</v>
      </c>
      <c r="Z97" s="68">
        <f>SUM('Valores Correntes'!M96:M99)/SUM('Valores Correntes'!$O96:$O99)</f>
        <v>0.24597708562014733</v>
      </c>
      <c r="AA97" s="68">
        <f>SUM('Valores Correntes'!N96:N99)/SUM('Valores Correntes'!$O96:$O99)</f>
        <v>0.23770386100455765</v>
      </c>
      <c r="AC97" s="3" t="s">
        <v>25</v>
      </c>
      <c r="AD97" s="67">
        <f>SUM('Valores Encadeados a Preços 95'!H96:H99)/SUM('Valores Encadeados a Preços 95'!H92:H95)-1</f>
        <v>1.0404855847408356E-2</v>
      </c>
      <c r="AE97" s="67">
        <f>SUM('Valores Encadeados a Preços 95'!I96:I99)/SUM('Valores Encadeados a Preços 95'!I92:I95)-1</f>
        <v>8.1865161767011863E-3</v>
      </c>
      <c r="AF97" s="67">
        <f>SUM('Valores Encadeados a Preços 95'!J96:J99)/SUM('Valores Encadeados a Preços 95'!J92:J95)-1</f>
        <v>3.8977148817999963E-2</v>
      </c>
      <c r="AG97" s="67">
        <f>SUM('Valores Encadeados a Preços 95'!K96:K99)/SUM('Valores Encadeados a Preços 95'!K92:K95)-1</f>
        <v>3.5462836189608105E-3</v>
      </c>
      <c r="AH97" s="67">
        <f>SUM('Valores Encadeados a Preços 95'!L96:L99)/SUM('Valores Encadeados a Preços 95'!L92:L95)-1</f>
        <v>3.0405028240885423E-2</v>
      </c>
      <c r="AI97" s="67">
        <f>SUM('Valores Encadeados a Preços 95'!M96:M99)/SUM('Valores Encadeados a Preços 95'!M92:M95)-1</f>
        <v>2.8299929599989726E-2</v>
      </c>
      <c r="AJ97" s="67">
        <f>SUM('Valores Encadeados a Preços 95'!N96:N99)/SUM('Valores Encadeados a Preços 95'!N92:N95)-1</f>
        <v>-5.4056935349939828E-3</v>
      </c>
      <c r="AK97" s="67">
        <f>SUM('Valores Encadeados a Preços 95'!O96:O99)/SUM('Valores Encadeados a Preços 95'!O92:O95)-1</f>
        <v>1.4159202441689223E-2</v>
      </c>
      <c r="AL97" s="3" t="s">
        <v>25</v>
      </c>
      <c r="AM97" s="41">
        <f t="shared" si="20"/>
        <v>1.8617278156136195E-3</v>
      </c>
      <c r="AN97" s="41">
        <f t="shared" si="21"/>
        <v>4.9138356654073812E-4</v>
      </c>
      <c r="AO97" s="41">
        <f t="shared" si="22"/>
        <v>1.8263525518632064E-3</v>
      </c>
      <c r="AP97" s="41">
        <f t="shared" si="23"/>
        <v>3.4847577758725722E-4</v>
      </c>
      <c r="AQ97" s="41">
        <f t="shared" si="24"/>
        <v>4.0839719446270411E-3</v>
      </c>
      <c r="AR97" s="41">
        <f t="shared" si="25"/>
        <v>6.9156725328248922E-3</v>
      </c>
      <c r="AS97" s="41">
        <f t="shared" si="26"/>
        <v>-1.2824252779342355E-3</v>
      </c>
      <c r="AT97" s="41">
        <f t="shared" si="27"/>
        <v>1.4159202441689223E-2</v>
      </c>
    </row>
    <row r="98" spans="1:46" x14ac:dyDescent="0.3">
      <c r="A98" s="65" t="s">
        <v>24</v>
      </c>
      <c r="B98" s="39">
        <f>SUM('Valores Correntes'!C97:C100)/SUM('Valores Correntes'!$G97:$G100)</f>
        <v>0.13192125295056759</v>
      </c>
      <c r="C98" s="39">
        <f>SUM('Valores Correntes'!D97:D100)/SUM('Valores Correntes'!$G97:$G100)</f>
        <v>0.55093072324318326</v>
      </c>
      <c r="D98" s="39">
        <f>SUM('Valores Correntes'!E97:E100)/SUM('Valores Correntes'!$G97:$G100)</f>
        <v>0.13772654719461055</v>
      </c>
      <c r="E98" s="39">
        <f>SUM('Valores Correntes'!F97:F100)/SUM('Valores Correntes'!$G97:$G100)</f>
        <v>0.17942147661163874</v>
      </c>
      <c r="G98" s="65" t="s">
        <v>24</v>
      </c>
      <c r="H98" s="40">
        <f>SUM('Valores Encadeados a Preços 95'!C97:C100)/SUM('Valores Encadeados a Preços 95'!C93:C96)-1</f>
        <v>-9.1494949417392335E-2</v>
      </c>
      <c r="I98" s="40">
        <f>SUM('Valores Encadeados a Preços 95'!D97:D100)/SUM('Valores Encadeados a Preços 95'!D93:D96)-1</f>
        <v>-4.2580427533784881E-3</v>
      </c>
      <c r="J98" s="40">
        <f>SUM('Valores Encadeados a Preços 95'!E97:E100)/SUM('Valores Encadeados a Preços 95'!E93:E96)-1</f>
        <v>2.5776834233797619E-2</v>
      </c>
      <c r="K98" s="40">
        <f>SUM('Valores Encadeados a Preços 95'!F97:F100)/SUM('Valores Encadeados a Preços 95'!F93:F96)-1</f>
        <v>1.9150772372094282E-2</v>
      </c>
      <c r="L98" s="40">
        <f>SUM('Valores Encadeados a Preços 95'!G97:G100)/SUM('Valores Encadeados a Preços 95'!G93:G96)-1</f>
        <v>-6.7003754435145391E-3</v>
      </c>
      <c r="M98" s="65" t="s">
        <v>24</v>
      </c>
      <c r="N98" s="41">
        <f t="shared" si="15"/>
        <v>-1.1222119852891402E-2</v>
      </c>
      <c r="O98" s="41">
        <f t="shared" si="16"/>
        <v>-2.3910874506564276E-3</v>
      </c>
      <c r="P98" s="41">
        <f t="shared" si="17"/>
        <v>3.3650368354106318E-3</v>
      </c>
      <c r="Q98" s="41">
        <f t="shared" si="18"/>
        <v>3.5477950246227911E-3</v>
      </c>
      <c r="R98" s="41">
        <f t="shared" si="19"/>
        <v>-6.7003754435145391E-3</v>
      </c>
      <c r="T98" s="65" t="s">
        <v>24</v>
      </c>
      <c r="U98" s="68">
        <f>SUM('Valores Correntes'!H97:H100)/SUM('Valores Correntes'!$O97:$O100)</f>
        <v>0.17651517139002768</v>
      </c>
      <c r="V98" s="68">
        <f>SUM('Valores Correntes'!I97:I100)/SUM('Valores Correntes'!$O97:$O100)</f>
        <v>6.1043104482213784E-2</v>
      </c>
      <c r="W98" s="68">
        <f>SUM('Valores Correntes'!J97:J100)/SUM('Valores Correntes'!$O97:$O100)</f>
        <v>4.6967425622147112E-2</v>
      </c>
      <c r="X98" s="68">
        <f>SUM('Valores Correntes'!K97:K100)/SUM('Valores Correntes'!$O97:$O100)</f>
        <v>9.8771588808135247E-2</v>
      </c>
      <c r="Y98" s="68">
        <f>SUM('Valores Correntes'!L97:L100)/SUM('Valores Correntes'!$O97:$O100)</f>
        <v>0.13295320383934145</v>
      </c>
      <c r="Z98" s="68">
        <f>SUM('Valores Correntes'!M97:M100)/SUM('Valores Correntes'!$O97:$O100)</f>
        <v>0.24639937716613933</v>
      </c>
      <c r="AA98" s="68">
        <f>SUM('Valores Correntes'!N97:N100)/SUM('Valores Correntes'!$O97:$O100)</f>
        <v>0.23735012869199554</v>
      </c>
      <c r="AC98" s="65" t="s">
        <v>24</v>
      </c>
      <c r="AD98" s="67">
        <f>SUM('Valores Encadeados a Preços 95'!H97:H100)/SUM('Valores Encadeados a Preços 95'!H93:H96)-1</f>
        <v>1.6337461668019637E-2</v>
      </c>
      <c r="AE98" s="67">
        <f>SUM('Valores Encadeados a Preços 95'!I97:I100)/SUM('Valores Encadeados a Preços 95'!I93:I96)-1</f>
        <v>5.9320483012514913E-4</v>
      </c>
      <c r="AF98" s="67">
        <f>SUM('Valores Encadeados a Preços 95'!J97:J100)/SUM('Valores Encadeados a Preços 95'!J93:J96)-1</f>
        <v>4.4606075789101585E-2</v>
      </c>
      <c r="AG98" s="67">
        <f>SUM('Valores Encadeados a Preços 95'!K97:K100)/SUM('Valores Encadeados a Preços 95'!K93:K96)-1</f>
        <v>1.0758005052763586E-2</v>
      </c>
      <c r="AH98" s="67">
        <f>SUM('Valores Encadeados a Preços 95'!L97:L100)/SUM('Valores Encadeados a Preços 95'!L93:L96)-1</f>
        <v>2.4328442477664414E-2</v>
      </c>
      <c r="AI98" s="67">
        <f>SUM('Valores Encadeados a Preços 95'!M97:M100)/SUM('Valores Encadeados a Preços 95'!M93:M96)-1</f>
        <v>2.7633382017544728E-2</v>
      </c>
      <c r="AJ98" s="67">
        <f>SUM('Valores Encadeados a Preços 95'!N97:N100)/SUM('Valores Encadeados a Preços 95'!N93:N96)-1</f>
        <v>-4.2481959056603902E-3</v>
      </c>
      <c r="AK98" s="67">
        <f>SUM('Valores Encadeados a Preços 95'!O97:O100)/SUM('Valores Encadeados a Preços 95'!O93:O96)-1</f>
        <v>1.5121017524039715E-2</v>
      </c>
      <c r="AL98" s="65" t="s">
        <v>24</v>
      </c>
      <c r="AM98" s="41">
        <f t="shared" si="20"/>
        <v>2.9152327327180935E-3</v>
      </c>
      <c r="AN98" s="41">
        <f t="shared" si="21"/>
        <v>3.5776707535694188E-5</v>
      </c>
      <c r="AO98" s="41">
        <f t="shared" si="22"/>
        <v>2.094874832191894E-3</v>
      </c>
      <c r="AP98" s="41">
        <f t="shared" si="23"/>
        <v>1.0361574831864557E-3</v>
      </c>
      <c r="AQ98" s="41">
        <f t="shared" si="24"/>
        <v>3.2600108154692011E-3</v>
      </c>
      <c r="AR98" s="41">
        <f t="shared" si="25"/>
        <v>6.7909675345998923E-3</v>
      </c>
      <c r="AS98" s="41">
        <f t="shared" si="26"/>
        <v>-1.0120025816615821E-3</v>
      </c>
      <c r="AT98" s="41">
        <f t="shared" si="27"/>
        <v>1.5121017524039715E-2</v>
      </c>
    </row>
    <row r="99" spans="1:46" x14ac:dyDescent="0.3">
      <c r="A99" s="4" t="s">
        <v>23</v>
      </c>
      <c r="B99" s="39">
        <f>SUM('Valores Correntes'!C98:C101)/SUM('Valores Correntes'!$G98:$G101)</f>
        <v>0.13821673074264712</v>
      </c>
      <c r="C99" s="39">
        <f>SUM('Valores Correntes'!D98:D101)/SUM('Valores Correntes'!$G98:$G101)</f>
        <v>0.54180967155380566</v>
      </c>
      <c r="D99" s="39">
        <f>SUM('Valores Correntes'!E98:E101)/SUM('Valores Correntes'!$G98:$G101)</f>
        <v>0.13824873204863056</v>
      </c>
      <c r="E99" s="39">
        <f>SUM('Valores Correntes'!F98:F101)/SUM('Valores Correntes'!$G98:$G101)</f>
        <v>0.18172486565491677</v>
      </c>
      <c r="G99" s="4" t="s">
        <v>23</v>
      </c>
      <c r="H99" s="40">
        <f>SUM('Valores Encadeados a Preços 95'!C98:C101)/SUM('Valores Encadeados a Preços 95'!C94:C97)-1</f>
        <v>-6.3260234085979583E-2</v>
      </c>
      <c r="I99" s="40">
        <f>SUM('Valores Encadeados a Preços 95'!D98:D101)/SUM('Valores Encadeados a Preços 95'!D94:D97)-1</f>
        <v>-6.6270126861742717E-3</v>
      </c>
      <c r="J99" s="40">
        <f>SUM('Valores Encadeados a Preços 95'!E98:E101)/SUM('Valores Encadeados a Preços 95'!E94:E97)-1</f>
        <v>1.1600886543630118E-3</v>
      </c>
      <c r="K99" s="40">
        <f>SUM('Valores Encadeados a Preços 95'!F98:F101)/SUM('Valores Encadeados a Preços 95'!F94:F97)-1</f>
        <v>2.5775645668713709E-2</v>
      </c>
      <c r="L99" s="40">
        <f>SUM('Valores Encadeados a Preços 95'!G98:G101)/SUM('Valores Encadeados a Preços 95'!G94:G97)-1</f>
        <v>-6.0436119405808952E-3</v>
      </c>
      <c r="M99" s="4" t="s">
        <v>23</v>
      </c>
      <c r="N99" s="41">
        <f t="shared" si="15"/>
        <v>-8.0383021675638107E-3</v>
      </c>
      <c r="O99" s="41">
        <f t="shared" si="16"/>
        <v>-3.6966691340248347E-3</v>
      </c>
      <c r="P99" s="41">
        <f t="shared" si="17"/>
        <v>1.5429548918868022E-4</v>
      </c>
      <c r="Q99" s="41">
        <f t="shared" si="18"/>
        <v>4.6940353913630791E-3</v>
      </c>
      <c r="R99" s="41">
        <f t="shared" si="19"/>
        <v>-6.0436119405808952E-3</v>
      </c>
      <c r="T99" s="4" t="s">
        <v>23</v>
      </c>
      <c r="U99" s="68">
        <f>SUM('Valores Correntes'!H98:H101)/SUM('Valores Correntes'!$O98:$O101)</f>
        <v>0.17600008263465328</v>
      </c>
      <c r="V99" s="68">
        <f>SUM('Valores Correntes'!I98:I101)/SUM('Valores Correntes'!$O98:$O101)</f>
        <v>5.992467901466246E-2</v>
      </c>
      <c r="W99" s="68">
        <f>SUM('Valores Correntes'!J98:J101)/SUM('Valores Correntes'!$O98:$O101)</f>
        <v>4.7616054249312458E-2</v>
      </c>
      <c r="X99" s="68">
        <f>SUM('Valores Correntes'!K98:K101)/SUM('Valores Correntes'!$O98:$O101)</f>
        <v>9.969475725932167E-2</v>
      </c>
      <c r="Y99" s="68">
        <f>SUM('Valores Correntes'!L98:L101)/SUM('Valores Correntes'!$O98:$O101)</f>
        <v>0.13352290075480794</v>
      </c>
      <c r="Z99" s="68">
        <f>SUM('Valores Correntes'!M98:M101)/SUM('Valores Correntes'!$O98:$O101)</f>
        <v>0.24606731174052282</v>
      </c>
      <c r="AA99" s="68">
        <f>SUM('Valores Correntes'!N98:N101)/SUM('Valores Correntes'!$O98:$O101)</f>
        <v>0.23717421434671929</v>
      </c>
      <c r="AC99" s="4" t="s">
        <v>23</v>
      </c>
      <c r="AD99" s="67">
        <f>SUM('Valores Encadeados a Preços 95'!H98:H101)/SUM('Valores Encadeados a Preços 95'!H94:H97)-1</f>
        <v>2.1959007323071988E-2</v>
      </c>
      <c r="AE99" s="67">
        <f>SUM('Valores Encadeados a Preços 95'!I98:I101)/SUM('Valores Encadeados a Preços 95'!I94:I97)-1</f>
        <v>-1.2215537553091016E-2</v>
      </c>
      <c r="AF99" s="67">
        <f>SUM('Valores Encadeados a Preços 95'!J98:J101)/SUM('Valores Encadeados a Preços 95'!J94:J97)-1</f>
        <v>4.1833408131647598E-2</v>
      </c>
      <c r="AG99" s="67">
        <f>SUM('Valores Encadeados a Preços 95'!K98:K101)/SUM('Valores Encadeados a Preços 95'!K94:K97)-1</f>
        <v>8.4910425180011462E-3</v>
      </c>
      <c r="AH99" s="67">
        <f>SUM('Valores Encadeados a Preços 95'!L98:L101)/SUM('Valores Encadeados a Preços 95'!L94:L97)-1</f>
        <v>1.9911355543496212E-2</v>
      </c>
      <c r="AI99" s="67">
        <f>SUM('Valores Encadeados a Preços 95'!M98:M101)/SUM('Valores Encadeados a Preços 95'!M94:M97)-1</f>
        <v>1.7506007504483279E-2</v>
      </c>
      <c r="AJ99" s="67">
        <f>SUM('Valores Encadeados a Preços 95'!N98:N101)/SUM('Valores Encadeados a Preços 95'!N94:N97)-1</f>
        <v>-4.3652677838983411E-3</v>
      </c>
      <c r="AK99" s="67">
        <f>SUM('Valores Encadeados a Preços 95'!O98:O101)/SUM('Valores Encadeados a Preços 95'!O94:O97)-1</f>
        <v>1.193930757200734E-2</v>
      </c>
      <c r="AL99" s="4" t="s">
        <v>23</v>
      </c>
      <c r="AM99" s="41">
        <f t="shared" si="20"/>
        <v>3.9183823979446102E-3</v>
      </c>
      <c r="AN99" s="41">
        <f t="shared" si="21"/>
        <v>-7.4264972808773925E-4</v>
      </c>
      <c r="AO99" s="41">
        <f t="shared" si="22"/>
        <v>1.9600673934319691E-3</v>
      </c>
      <c r="AP99" s="41">
        <f t="shared" si="23"/>
        <v>8.0908590068170063E-4</v>
      </c>
      <c r="AQ99" s="41">
        <f t="shared" si="24"/>
        <v>2.6638634383994329E-3</v>
      </c>
      <c r="AR99" s="41">
        <f t="shared" si="25"/>
        <v>4.3161367836951018E-3</v>
      </c>
      <c r="AS99" s="41">
        <f t="shared" si="26"/>
        <v>-1.0401766027171454E-3</v>
      </c>
      <c r="AT99" s="41">
        <f t="shared" si="27"/>
        <v>1.193930757200734E-2</v>
      </c>
    </row>
    <row r="100" spans="1:46" x14ac:dyDescent="0.3">
      <c r="A100" s="4" t="s">
        <v>22</v>
      </c>
      <c r="B100" s="39">
        <f>SUM('Valores Correntes'!C99:C102)/SUM('Valores Correntes'!$G99:$G102)</f>
        <v>0.13428119112642084</v>
      </c>
      <c r="C100" s="39">
        <f>SUM('Valores Correntes'!D99:D102)/SUM('Valores Correntes'!$G99:$G102)</f>
        <v>0.53748646265938549</v>
      </c>
      <c r="D100" s="39">
        <f>SUM('Valores Correntes'!E99:E102)/SUM('Valores Correntes'!$G99:$G102)</f>
        <v>0.14448602137884486</v>
      </c>
      <c r="E100" s="39">
        <f>SUM('Valores Correntes'!F99:F102)/SUM('Valores Correntes'!$G99:$G102)</f>
        <v>0.18374632483534881</v>
      </c>
      <c r="G100" s="4" t="s">
        <v>22</v>
      </c>
      <c r="H100" s="40">
        <f>SUM('Valores Encadeados a Preços 95'!C99:C102)/SUM('Valores Encadeados a Preços 95'!C95:C98)-1</f>
        <v>-6.0788788292495122E-3</v>
      </c>
      <c r="I100" s="40">
        <f>SUM('Valores Encadeados a Preços 95'!D99:D102)/SUM('Valores Encadeados a Preços 95'!D95:D98)-1</f>
        <v>-6.3641443480671023E-2</v>
      </c>
      <c r="J100" s="40">
        <f>SUM('Valores Encadeados a Preços 95'!E99:E102)/SUM('Valores Encadeados a Preços 95'!E95:E98)-1</f>
        <v>-7.7773090356367813E-3</v>
      </c>
      <c r="K100" s="40">
        <f>SUM('Valores Encadeados a Preços 95'!F99:F102)/SUM('Valores Encadeados a Preços 95'!F95:F98)-1</f>
        <v>-4.7147362138127979E-3</v>
      </c>
      <c r="L100" s="40">
        <f>SUM('Valores Encadeados a Preços 95'!G99:G102)/SUM('Valores Encadeados a Preços 95'!G95:G98)-1</f>
        <v>-3.7616429829881781E-2</v>
      </c>
      <c r="M100" s="4" t="s">
        <v>22</v>
      </c>
      <c r="N100" s="41">
        <f t="shared" si="15"/>
        <v>-7.8889567568785719E-4</v>
      </c>
      <c r="O100" s="41">
        <f t="shared" si="16"/>
        <v>-3.5492348992944976E-2</v>
      </c>
      <c r="P100" s="41">
        <f t="shared" si="17"/>
        <v>-1.034397050707494E-3</v>
      </c>
      <c r="Q100" s="41">
        <f t="shared" si="18"/>
        <v>-8.4643269867702025E-4</v>
      </c>
      <c r="R100" s="41">
        <f t="shared" si="19"/>
        <v>-3.7616429829881781E-2</v>
      </c>
      <c r="T100" s="4" t="s">
        <v>22</v>
      </c>
      <c r="U100" s="68">
        <f>SUM('Valores Correntes'!H99:H102)/SUM('Valores Correntes'!$O99:$O102)</f>
        <v>0.17166686743714313</v>
      </c>
      <c r="V100" s="68">
        <f>SUM('Valores Correntes'!I99:I102)/SUM('Valores Correntes'!$O99:$O102)</f>
        <v>5.8554595801676101E-2</v>
      </c>
      <c r="W100" s="68">
        <f>SUM('Valores Correntes'!J99:J102)/SUM('Valores Correntes'!$O99:$O102)</f>
        <v>4.906565923853571E-2</v>
      </c>
      <c r="X100" s="68">
        <f>SUM('Valores Correntes'!K99:K102)/SUM('Valores Correntes'!$O99:$O102)</f>
        <v>0.10162901742229354</v>
      </c>
      <c r="Y100" s="68">
        <f>SUM('Valores Correntes'!L99:L102)/SUM('Valores Correntes'!$O99:$O102)</f>
        <v>0.13643063488490142</v>
      </c>
      <c r="Z100" s="68">
        <f>SUM('Valores Correntes'!M99:M102)/SUM('Valores Correntes'!$O99:$O102)</f>
        <v>0.24127627193476739</v>
      </c>
      <c r="AA100" s="68">
        <f>SUM('Valores Correntes'!N99:N102)/SUM('Valores Correntes'!$O99:$O102)</f>
        <v>0.24137695328068273</v>
      </c>
      <c r="AC100" s="4" t="s">
        <v>22</v>
      </c>
      <c r="AD100" s="67">
        <f>SUM('Valores Encadeados a Preços 95'!H99:H102)/SUM('Valores Encadeados a Preços 95'!H95:H98)-1</f>
        <v>-1.2425167005769899E-2</v>
      </c>
      <c r="AE100" s="67">
        <f>SUM('Valores Encadeados a Preços 95'!I99:I102)/SUM('Valores Encadeados a Preços 95'!I95:I98)-1</f>
        <v>-7.1551618341928469E-2</v>
      </c>
      <c r="AF100" s="67">
        <f>SUM('Valores Encadeados a Preços 95'!J99:J102)/SUM('Valores Encadeados a Preços 95'!J95:J98)-1</f>
        <v>2.9036218142135084E-2</v>
      </c>
      <c r="AG100" s="67">
        <f>SUM('Valores Encadeados a Preços 95'!K99:K102)/SUM('Valores Encadeados a Preços 95'!K95:K98)-1</f>
        <v>2.336114936700473E-2</v>
      </c>
      <c r="AH100" s="67">
        <f>SUM('Valores Encadeados a Preços 95'!L99:L102)/SUM('Valores Encadeados a Preços 95'!L95:L98)-1</f>
        <v>1.426495293450647E-2</v>
      </c>
      <c r="AI100" s="67">
        <f>SUM('Valores Encadeados a Preços 95'!M99:M102)/SUM('Valores Encadeados a Preços 95'!M95:M98)-1</f>
        <v>-3.5068190440605829E-2</v>
      </c>
      <c r="AJ100" s="67">
        <f>SUM('Valores Encadeados a Preços 95'!N99:N102)/SUM('Valores Encadeados a Preços 95'!N95:N98)-1</f>
        <v>-2.5478973195598331E-2</v>
      </c>
      <c r="AK100" s="67">
        <f>SUM('Valores Encadeados a Preços 95'!O99:O102)/SUM('Valores Encadeados a Preços 95'!O95:O98)-1</f>
        <v>-1.5609533320744107E-2</v>
      </c>
      <c r="AL100" s="4" t="s">
        <v>22</v>
      </c>
      <c r="AM100" s="41">
        <f t="shared" si="20"/>
        <v>-2.2219682361614198E-3</v>
      </c>
      <c r="AN100" s="41">
        <f t="shared" si="21"/>
        <v>-4.3715518846002789E-3</v>
      </c>
      <c r="AO100" s="41">
        <f t="shared" si="22"/>
        <v>1.3537280220261786E-3</v>
      </c>
      <c r="AP100" s="41">
        <f t="shared" si="23"/>
        <v>2.2131379540620013E-3</v>
      </c>
      <c r="AQ100" s="41">
        <f t="shared" si="24"/>
        <v>1.9048038884390281E-3</v>
      </c>
      <c r="AR100" s="41">
        <f t="shared" si="25"/>
        <v>-8.647424759282327E-3</v>
      </c>
      <c r="AS100" s="41">
        <f t="shared" si="26"/>
        <v>-6.0792427229543113E-3</v>
      </c>
      <c r="AT100" s="41">
        <f t="shared" si="27"/>
        <v>-1.5609533320744107E-2</v>
      </c>
    </row>
    <row r="101" spans="1:46" x14ac:dyDescent="0.3">
      <c r="A101" s="4" t="s">
        <v>21</v>
      </c>
      <c r="B101" s="39">
        <f>SUM('Valores Correntes'!C100:C103)/SUM('Valores Correntes'!$G100:$G103)</f>
        <v>0.12790476476214158</v>
      </c>
      <c r="C101" s="39">
        <f>SUM('Valores Correntes'!D100:D103)/SUM('Valores Correntes'!$G100:$G103)</f>
        <v>0.544084055870804</v>
      </c>
      <c r="D101" s="39">
        <f>SUM('Valores Correntes'!E100:E103)/SUM('Valores Correntes'!$G100:$G103)</f>
        <v>0.14469250612640874</v>
      </c>
      <c r="E101" s="39">
        <f>SUM('Valores Correntes'!F100:F103)/SUM('Valores Correntes'!$G100:$G103)</f>
        <v>0.18331867324064585</v>
      </c>
      <c r="G101" s="4" t="s">
        <v>21</v>
      </c>
      <c r="H101" s="40">
        <f>SUM('Valores Encadeados a Preços 95'!C100:C103)/SUM('Valores Encadeados a Preços 95'!C96:C99)-1</f>
        <v>1.3106594238151414E-2</v>
      </c>
      <c r="I101" s="40">
        <f>SUM('Valores Encadeados a Preços 95'!D100:D103)/SUM('Valores Encadeados a Preços 95'!D96:D99)-1</f>
        <v>-6.0081811255033091E-2</v>
      </c>
      <c r="J101" s="40">
        <f>SUM('Valores Encadeados a Preços 95'!E100:E103)/SUM('Valores Encadeados a Preços 95'!E96:E99)-1</f>
        <v>-4.5208189988235059E-3</v>
      </c>
      <c r="K101" s="40">
        <f>SUM('Valores Encadeados a Preços 95'!F100:F103)/SUM('Valores Encadeados a Preços 95'!F96:F99)-1</f>
        <v>-2.1865938745332381E-2</v>
      </c>
      <c r="L101" s="40">
        <f>SUM('Valores Encadeados a Preços 95'!G100:G103)/SUM('Valores Encadeados a Preços 95'!G96:G99)-1</f>
        <v>-3.5685900386806302E-2</v>
      </c>
      <c r="M101" s="4" t="s">
        <v>21</v>
      </c>
      <c r="N101" s="41">
        <f t="shared" si="15"/>
        <v>1.7375410643243566E-3</v>
      </c>
      <c r="O101" s="41">
        <f t="shared" si="16"/>
        <v>-3.3253864626098625E-2</v>
      </c>
      <c r="P101" s="41">
        <f t="shared" si="17"/>
        <v>-6.0908547830798674E-4</v>
      </c>
      <c r="Q101" s="41">
        <f t="shared" si="18"/>
        <v>-3.9189140706007292E-3</v>
      </c>
      <c r="R101" s="41">
        <f t="shared" si="19"/>
        <v>-3.5685900386806302E-2</v>
      </c>
      <c r="T101" s="4" t="s">
        <v>21</v>
      </c>
      <c r="U101" s="68">
        <f>SUM('Valores Correntes'!H100:H103)/SUM('Valores Correntes'!$O100:$O103)</f>
        <v>0.17318537234609219</v>
      </c>
      <c r="V101" s="68">
        <f>SUM('Valores Correntes'!I100:I103)/SUM('Valores Correntes'!$O100:$O103)</f>
        <v>5.7537328821975285E-2</v>
      </c>
      <c r="W101" s="68">
        <f>SUM('Valores Correntes'!J100:J103)/SUM('Valores Correntes'!$O100:$O103)</f>
        <v>4.9859803006882815E-2</v>
      </c>
      <c r="X101" s="68">
        <f>SUM('Valores Correntes'!K100:K103)/SUM('Valores Correntes'!$O100:$O103)</f>
        <v>0.10094998225632525</v>
      </c>
      <c r="Y101" s="68">
        <f>SUM('Valores Correntes'!L100:L103)/SUM('Valores Correntes'!$O100:$O103)</f>
        <v>0.13889488142367637</v>
      </c>
      <c r="Z101" s="68">
        <f>SUM('Valores Correntes'!M100:M103)/SUM('Valores Correntes'!$O100:$O103)</f>
        <v>0.2358262836149308</v>
      </c>
      <c r="AA101" s="68">
        <f>SUM('Valores Correntes'!N100:N103)/SUM('Valores Correntes'!$O100:$O103)</f>
        <v>0.24374634853011715</v>
      </c>
      <c r="AC101" s="4" t="s">
        <v>21</v>
      </c>
      <c r="AD101" s="67">
        <f>SUM('Valores Encadeados a Preços 95'!H100:H103)/SUM('Valores Encadeados a Preços 95'!H96:H99)-1</f>
        <v>-1.6429709127663172E-2</v>
      </c>
      <c r="AE101" s="67">
        <f>SUM('Valores Encadeados a Preços 95'!I100:I103)/SUM('Valores Encadeados a Preços 95'!I96:I99)-1</f>
        <v>-0.10853249935922105</v>
      </c>
      <c r="AF101" s="67">
        <f>SUM('Valores Encadeados a Preços 95'!J100:J103)/SUM('Valores Encadeados a Preços 95'!J96:J99)-1</f>
        <v>1.9553807915875465E-2</v>
      </c>
      <c r="AG101" s="67">
        <f>SUM('Valores Encadeados a Preços 95'!K100:K103)/SUM('Valores Encadeados a Preços 95'!K96:K99)-1</f>
        <v>3.2561090561589623E-2</v>
      </c>
      <c r="AH101" s="67">
        <f>SUM('Valores Encadeados a Preços 95'!L100:L103)/SUM('Valores Encadeados a Preços 95'!L96:L99)-1</f>
        <v>1.3167764226680978E-2</v>
      </c>
      <c r="AI101" s="67">
        <f>SUM('Valores Encadeados a Preços 95'!M100:M103)/SUM('Valores Encadeados a Preços 95'!M96:M99)-1</f>
        <v>-6.7183824069133591E-2</v>
      </c>
      <c r="AJ101" s="67">
        <f>SUM('Valores Encadeados a Preços 95'!N100:N103)/SUM('Valores Encadeados a Preços 95'!N96:N99)-1</f>
        <v>-3.6970872822509881E-2</v>
      </c>
      <c r="AK101" s="67">
        <f>SUM('Valores Encadeados a Preços 95'!O100:O103)/SUM('Valores Encadeados a Preços 95'!O96:O99)-1</f>
        <v>-2.8923869870278285E-2</v>
      </c>
      <c r="AL101" s="4" t="s">
        <v>21</v>
      </c>
      <c r="AM101" s="41">
        <f t="shared" si="20"/>
        <v>-2.9248485571327499E-3</v>
      </c>
      <c r="AN101" s="41">
        <f t="shared" si="21"/>
        <v>-6.6236488082643602E-3</v>
      </c>
      <c r="AO101" s="41">
        <f t="shared" si="22"/>
        <v>9.1586999108077499E-4</v>
      </c>
      <c r="AP101" s="41">
        <f t="shared" si="23"/>
        <v>3.1669966812528888E-3</v>
      </c>
      <c r="AQ101" s="41">
        <f t="shared" si="24"/>
        <v>1.7535021194365528E-3</v>
      </c>
      <c r="AR101" s="41">
        <f t="shared" si="25"/>
        <v>-1.6525681245342188E-2</v>
      </c>
      <c r="AS101" s="41">
        <f t="shared" si="26"/>
        <v>-8.7881192146190661E-3</v>
      </c>
      <c r="AT101" s="41">
        <f t="shared" si="27"/>
        <v>-2.8923869870278285E-2</v>
      </c>
    </row>
    <row r="102" spans="1:46" x14ac:dyDescent="0.3">
      <c r="A102" s="64" t="s">
        <v>20</v>
      </c>
      <c r="B102" s="39">
        <f>SUM('Valores Correntes'!C101:C104)/SUM('Valores Correntes'!$G101:$G104)</f>
        <v>0.13043870764132998</v>
      </c>
      <c r="C102" s="39">
        <f>SUM('Valores Correntes'!D101:D104)/SUM('Valores Correntes'!$G101:$G104)</f>
        <v>0.54818346502503479</v>
      </c>
      <c r="D102" s="39">
        <f>SUM('Valores Correntes'!E101:E104)/SUM('Valores Correntes'!$G101:$G104)</f>
        <v>0.14087905913312551</v>
      </c>
      <c r="E102" s="39">
        <f>SUM('Valores Correntes'!F101:F104)/SUM('Valores Correntes'!$G101:$G104)</f>
        <v>0.1804987682005097</v>
      </c>
      <c r="G102" s="64" t="s">
        <v>20</v>
      </c>
      <c r="H102" s="40">
        <f>SUM('Valores Encadeados a Preços 95'!C101:C104)/SUM('Valores Encadeados a Preços 95'!C97:C100)-1</f>
        <v>8.5878226622568832E-3</v>
      </c>
      <c r="I102" s="40">
        <f>SUM('Valores Encadeados a Preços 95'!D101:D104)/SUM('Valores Encadeados a Preços 95'!D97:D100)-1</f>
        <v>-4.6665147324093104E-2</v>
      </c>
      <c r="J102" s="40">
        <f>SUM('Valores Encadeados a Preços 95'!E101:E104)/SUM('Valores Encadeados a Preços 95'!E97:E100)-1</f>
        <v>-1.0096300009449055E-2</v>
      </c>
      <c r="K102" s="40">
        <f>SUM('Valores Encadeados a Preços 95'!F101:F104)/SUM('Valores Encadeados a Preços 95'!F97:F100)-1</f>
        <v>-2.0857212492549237E-2</v>
      </c>
      <c r="L102" s="40">
        <f>SUM('Valores Encadeados a Preços 95'!G101:G104)/SUM('Valores Encadeados a Preços 95'!G97:G100)-1</f>
        <v>-2.9709107442948191E-2</v>
      </c>
      <c r="M102" s="64" t="s">
        <v>20</v>
      </c>
      <c r="N102" s="41">
        <f t="shared" si="15"/>
        <v>1.1329163257222071E-3</v>
      </c>
      <c r="O102" s="41">
        <f t="shared" si="16"/>
        <v>-2.5709263365512311E-2</v>
      </c>
      <c r="P102" s="41">
        <f t="shared" si="17"/>
        <v>-1.3905285397423322E-3</v>
      </c>
      <c r="Q102" s="41">
        <f t="shared" si="18"/>
        <v>-3.7422318634159021E-3</v>
      </c>
      <c r="R102" s="41">
        <f t="shared" si="19"/>
        <v>-2.9709107442948191E-2</v>
      </c>
      <c r="T102" s="64" t="s">
        <v>20</v>
      </c>
      <c r="U102" s="68">
        <f>SUM('Valores Correntes'!H101:H104)/SUM('Valores Correntes'!$O101:$O104)</f>
        <v>0.17650763612820353</v>
      </c>
      <c r="V102" s="68">
        <f>SUM('Valores Correntes'!I101:I104)/SUM('Valores Correntes'!$O101:$O104)</f>
        <v>5.8434608002242906E-2</v>
      </c>
      <c r="W102" s="68">
        <f>SUM('Valores Correntes'!J101:J104)/SUM('Valores Correntes'!$O101:$O104)</f>
        <v>5.0807328255661255E-2</v>
      </c>
      <c r="X102" s="68">
        <f>SUM('Valores Correntes'!K101:K104)/SUM('Valores Correntes'!$O101:$O104)</f>
        <v>9.7209589694881304E-2</v>
      </c>
      <c r="Y102" s="68">
        <f>SUM('Valores Correntes'!L101:L104)/SUM('Valores Correntes'!$O101:$O104)</f>
        <v>0.14029425707199136</v>
      </c>
      <c r="Z102" s="68">
        <f>SUM('Valores Correntes'!M101:M104)/SUM('Valores Correntes'!$O101:$O104)</f>
        <v>0.23147174105335142</v>
      </c>
      <c r="AA102" s="68">
        <f>SUM('Valores Correntes'!N101:N104)/SUM('Valores Correntes'!$O101:$O104)</f>
        <v>0.24527483979366835</v>
      </c>
      <c r="AC102" s="64" t="s">
        <v>20</v>
      </c>
      <c r="AD102" s="67">
        <f>SUM('Valores Encadeados a Preços 95'!H101:H104)/SUM('Valores Encadeados a Preços 95'!H97:H100)-1</f>
        <v>-1.4511482222030359E-2</v>
      </c>
      <c r="AE102" s="67">
        <f>SUM('Valores Encadeados a Preços 95'!I101:I104)/SUM('Valores Encadeados a Preços 95'!I97:I100)-1</f>
        <v>-0.12699009777335235</v>
      </c>
      <c r="AF102" s="67">
        <f>SUM('Valores Encadeados a Preços 95'!J101:J104)/SUM('Valores Encadeados a Preços 95'!J97:J100)-1</f>
        <v>2.0751475802244457E-2</v>
      </c>
      <c r="AG102" s="67">
        <f>SUM('Valores Encadeados a Preços 95'!K101:K104)/SUM('Valores Encadeados a Preços 95'!K97:K100)-1</f>
        <v>3.2581492043562532E-2</v>
      </c>
      <c r="AH102" s="67">
        <f>SUM('Valores Encadeados a Preços 95'!L101:L104)/SUM('Valores Encadeados a Preços 95'!L97:L100)-1</f>
        <v>1.7405226488776737E-2</v>
      </c>
      <c r="AI102" s="67">
        <f>SUM('Valores Encadeados a Preços 95'!M101:M104)/SUM('Valores Encadeados a Preços 95'!M97:M100)-1</f>
        <v>-9.2646102999721647E-2</v>
      </c>
      <c r="AJ102" s="67">
        <f>SUM('Valores Encadeados a Preços 95'!N101:N104)/SUM('Valores Encadeados a Preços 95'!N97:N100)-1</f>
        <v>-4.5277467670253202E-2</v>
      </c>
      <c r="AK102" s="67">
        <f>SUM('Valores Encadeados a Preços 95'!O101:O104)/SUM('Valores Encadeados a Preços 95'!O97:O100)-1</f>
        <v>-3.7381071676107602E-2</v>
      </c>
      <c r="AL102" s="64" t="s">
        <v>20</v>
      </c>
      <c r="AM102" s="41">
        <f t="shared" si="20"/>
        <v>-2.5614967715450283E-3</v>
      </c>
      <c r="AN102" s="41">
        <f t="shared" si="21"/>
        <v>-7.7518698065852914E-3</v>
      </c>
      <c r="AO102" s="41">
        <f t="shared" si="22"/>
        <v>9.7464339629170212E-4</v>
      </c>
      <c r="AP102" s="41">
        <f t="shared" si="23"/>
        <v>3.2181257348822888E-3</v>
      </c>
      <c r="AQ102" s="41">
        <f t="shared" si="24"/>
        <v>2.3140806252322389E-3</v>
      </c>
      <c r="AR102" s="41">
        <f t="shared" si="25"/>
        <v>-2.2827942076001407E-2</v>
      </c>
      <c r="AS102" s="41">
        <f t="shared" si="26"/>
        <v>-1.0746612778382264E-2</v>
      </c>
      <c r="AT102" s="41">
        <f t="shared" si="27"/>
        <v>-3.7381071676107602E-2</v>
      </c>
    </row>
    <row r="103" spans="1:46" x14ac:dyDescent="0.3">
      <c r="A103" s="3" t="s">
        <v>19</v>
      </c>
      <c r="B103" s="39">
        <f>SUM('Valores Correntes'!C102:C105)/SUM('Valores Correntes'!$G102:$G105)</f>
        <v>0.14397708432928522</v>
      </c>
      <c r="C103" s="39">
        <f>SUM('Valores Correntes'!D102:D105)/SUM('Valores Correntes'!$G102:$G105)</f>
        <v>0.55065432623944011</v>
      </c>
      <c r="D103" s="39">
        <f>SUM('Valores Correntes'!E102:E105)/SUM('Valores Correntes'!$G102:$G105)</f>
        <v>0.13328684620311096</v>
      </c>
      <c r="E103" s="39">
        <f>SUM('Valores Correntes'!F102:F105)/SUM('Valores Correntes'!$G102:$G105)</f>
        <v>0.17208174322816372</v>
      </c>
      <c r="G103" s="3" t="s">
        <v>19</v>
      </c>
      <c r="H103" s="40">
        <f>SUM('Valores Encadeados a Preços 95'!C102:C105)/SUM('Valores Encadeados a Preços 95'!C98:C101)-1</f>
        <v>-2.1463936588925758E-3</v>
      </c>
      <c r="I103" s="40">
        <f>SUM('Valores Encadeados a Preços 95'!D102:D105)/SUM('Valores Encadeados a Preços 95'!D98:D101)-1</f>
        <v>-2.3932798687057444E-2</v>
      </c>
      <c r="J103" s="40">
        <f>SUM('Valores Encadeados a Preços 95'!E102:E105)/SUM('Valores Encadeados a Preços 95'!E98:E101)-1</f>
        <v>8.8508757797252091E-3</v>
      </c>
      <c r="K103" s="40">
        <f>SUM('Valores Encadeados a Preços 95'!F102:F105)/SUM('Valores Encadeados a Preços 95'!F98:F101)-1</f>
        <v>-5.7030234271127078E-4</v>
      </c>
      <c r="L103" s="40">
        <f>SUM('Valores Encadeados a Preços 95'!G102:G105)/SUM('Valores Encadeados a Preços 95'!G98:G101)-1</f>
        <v>-1.2239697082744527E-2</v>
      </c>
      <c r="M103" s="3" t="s">
        <v>19</v>
      </c>
      <c r="N103" s="41">
        <f t="shared" si="15"/>
        <v>-2.9666751441888035E-4</v>
      </c>
      <c r="O103" s="41">
        <f t="shared" si="16"/>
        <v>-1.2967021795997945E-2</v>
      </c>
      <c r="P103" s="41">
        <f t="shared" si="17"/>
        <v>1.2236223540669445E-3</v>
      </c>
      <c r="Q103" s="41">
        <f t="shared" si="18"/>
        <v>-1.0363811661188998E-4</v>
      </c>
      <c r="R103" s="41">
        <f t="shared" si="19"/>
        <v>-1.2239697082744527E-2</v>
      </c>
      <c r="T103" s="3" t="s">
        <v>19</v>
      </c>
      <c r="U103" s="68">
        <f>SUM('Valores Correntes'!H102:H105)/SUM('Valores Correntes'!$O102:$O105)</f>
        <v>0.17913186832227457</v>
      </c>
      <c r="V103" s="68">
        <f>SUM('Valores Correntes'!I102:I105)/SUM('Valores Correntes'!$O102:$O105)</f>
        <v>5.9843131112059363E-2</v>
      </c>
      <c r="W103" s="68">
        <f>SUM('Valores Correntes'!J102:J105)/SUM('Valores Correntes'!$O102:$O105)</f>
        <v>5.1346785823343948E-2</v>
      </c>
      <c r="X103" s="68">
        <f>SUM('Valores Correntes'!K102:K105)/SUM('Valores Correntes'!$O102:$O105)</f>
        <v>9.4968220798460803E-2</v>
      </c>
      <c r="Y103" s="68">
        <f>SUM('Valores Correntes'!L102:L105)/SUM('Valores Correntes'!$O102:$O105)</f>
        <v>0.1413378486649432</v>
      </c>
      <c r="Z103" s="68">
        <f>SUM('Valores Correntes'!M102:M105)/SUM('Valores Correntes'!$O102:$O105)</f>
        <v>0.22793288356669614</v>
      </c>
      <c r="AA103" s="68">
        <f>SUM('Valores Correntes'!N102:N105)/SUM('Valores Correntes'!$O102:$O105)</f>
        <v>0.24543926171222186</v>
      </c>
      <c r="AC103" s="3" t="s">
        <v>19</v>
      </c>
      <c r="AD103" s="67">
        <f>SUM('Valores Encadeados a Preços 95'!H102:H105)/SUM('Valores Encadeados a Preços 95'!H98:H101)-1</f>
        <v>-1.3637785217317733E-2</v>
      </c>
      <c r="AE103" s="67">
        <f>SUM('Valores Encadeados a Preços 95'!I102:I105)/SUM('Valores Encadeados a Preços 95'!I98:I101)-1</f>
        <v>-0.12822979653193689</v>
      </c>
      <c r="AF103" s="67">
        <f>SUM('Valores Encadeados a Preços 95'!J102:J105)/SUM('Valores Encadeados a Preços 95'!J98:J101)-1</f>
        <v>2.9552719729825538E-2</v>
      </c>
      <c r="AG103" s="67">
        <f>SUM('Valores Encadeados a Preços 95'!K102:K105)/SUM('Valores Encadeados a Preços 95'!K98:K101)-1</f>
        <v>3.8818226335310513E-2</v>
      </c>
      <c r="AH103" s="67">
        <f>SUM('Valores Encadeados a Preços 95'!L102:L105)/SUM('Valores Encadeados a Preços 95'!L98:L101)-1</f>
        <v>1.8577145304486065E-2</v>
      </c>
      <c r="AI103" s="67">
        <f>SUM('Valores Encadeados a Preços 95'!M102:M105)/SUM('Valores Encadeados a Preços 95'!M98:M101)-1</f>
        <v>-9.8650843708552149E-2</v>
      </c>
      <c r="AJ103" s="67">
        <f>SUM('Valores Encadeados a Preços 95'!N102:N105)/SUM('Valores Encadeados a Preços 95'!N98:N101)-1</f>
        <v>-5.3525131607807475E-2</v>
      </c>
      <c r="AK103" s="67">
        <f>SUM('Valores Encadeados a Preços 95'!O102:O105)/SUM('Valores Encadeados a Preços 95'!O98:O101)-1</f>
        <v>-3.9367538438294325E-2</v>
      </c>
      <c r="AL103" s="3" t="s">
        <v>19</v>
      </c>
      <c r="AM103" s="41">
        <f t="shared" si="20"/>
        <v>-2.400251325201574E-3</v>
      </c>
      <c r="AN103" s="41">
        <f t="shared" si="21"/>
        <v>-7.6841293972917954E-3</v>
      </c>
      <c r="AO103" s="41">
        <f t="shared" si="22"/>
        <v>1.4071839058700994E-3</v>
      </c>
      <c r="AP103" s="41">
        <f t="shared" si="23"/>
        <v>3.8699736517361894E-3</v>
      </c>
      <c r="AQ103" s="41">
        <f t="shared" si="24"/>
        <v>2.480474328798539E-3</v>
      </c>
      <c r="AR103" s="41">
        <f t="shared" si="25"/>
        <v>-2.4274747912297896E-2</v>
      </c>
      <c r="AS103" s="41">
        <f t="shared" si="26"/>
        <v>-1.2694781036886489E-2</v>
      </c>
      <c r="AT103" s="41">
        <f t="shared" si="27"/>
        <v>-3.9367538438294325E-2</v>
      </c>
    </row>
    <row r="104" spans="1:46" x14ac:dyDescent="0.3">
      <c r="A104" s="3" t="s">
        <v>18</v>
      </c>
      <c r="B104" s="39">
        <f>SUM('Valores Correntes'!C103:C106)/SUM('Valores Correntes'!$G103:$G106)</f>
        <v>0.1732920468469836</v>
      </c>
      <c r="C104" s="39">
        <f>SUM('Valores Correntes'!D103:D106)/SUM('Valores Correntes'!$G103:$G106)</f>
        <v>0.54622014870855051</v>
      </c>
      <c r="D104" s="39">
        <f>SUM('Valores Correntes'!E103:E106)/SUM('Valores Correntes'!$G103:$G106)</f>
        <v>0.12257739561155137</v>
      </c>
      <c r="E104" s="39">
        <f>SUM('Valores Correntes'!F103:F106)/SUM('Valores Correntes'!$G103:$G106)</f>
        <v>0.15791040883291468</v>
      </c>
      <c r="G104" s="3" t="s">
        <v>18</v>
      </c>
      <c r="H104" s="40">
        <f>SUM('Valores Encadeados a Preços 95'!C103:C106)/SUM('Valores Encadeados a Preços 95'!C99:C102)-1</f>
        <v>1.2795591341969725E-3</v>
      </c>
      <c r="I104" s="40">
        <f>SUM('Valores Encadeados a Preços 95'!D103:D106)/SUM('Valores Encadeados a Preços 95'!D99:D102)-1</f>
        <v>8.8406832817849335E-2</v>
      </c>
      <c r="J104" s="40">
        <f>SUM('Valores Encadeados a Preços 95'!E103:E106)/SUM('Valores Encadeados a Preços 95'!E99:E102)-1</f>
        <v>1.7144570913824042E-2</v>
      </c>
      <c r="K104" s="40">
        <f>SUM('Valores Encadeados a Preços 95'!F103:F106)/SUM('Valores Encadeados a Preços 95'!F99:F102)-1</f>
        <v>6.695839636911094E-2</v>
      </c>
      <c r="L104" s="40">
        <f>SUM('Valores Encadeados a Preços 95'!G103:G106)/SUM('Valores Encadeados a Preços 95'!G99:G102)-1</f>
        <v>6.2867415501834722E-2</v>
      </c>
      <c r="M104" s="3" t="s">
        <v>18</v>
      </c>
      <c r="N104" s="41">
        <f t="shared" si="15"/>
        <v>1.7182072465666125E-4</v>
      </c>
      <c r="O104" s="41">
        <f t="shared" si="16"/>
        <v>4.7517475846185514E-2</v>
      </c>
      <c r="P104" s="41">
        <f t="shared" si="17"/>
        <v>2.4771508395859025E-3</v>
      </c>
      <c r="Q104" s="41">
        <f t="shared" si="18"/>
        <v>1.2303359249692699E-2</v>
      </c>
      <c r="R104" s="41">
        <f t="shared" si="19"/>
        <v>6.2867415501834722E-2</v>
      </c>
      <c r="T104" s="3" t="s">
        <v>18</v>
      </c>
      <c r="U104" s="68">
        <f>SUM('Valores Correntes'!H103:H106)/SUM('Valores Correntes'!$O103:$O106)</f>
        <v>0.18629225318584439</v>
      </c>
      <c r="V104" s="68">
        <f>SUM('Valores Correntes'!I103:I106)/SUM('Valores Correntes'!$O103:$O106)</f>
        <v>6.1236454160917955E-2</v>
      </c>
      <c r="W104" s="68">
        <f>SUM('Valores Correntes'!J103:J106)/SUM('Valores Correntes'!$O103:$O106)</f>
        <v>5.1318811441801573E-2</v>
      </c>
      <c r="X104" s="68">
        <f>SUM('Valores Correntes'!K103:K106)/SUM('Valores Correntes'!$O103:$O106)</f>
        <v>8.9710165296682909E-2</v>
      </c>
      <c r="Y104" s="68">
        <f>SUM('Valores Correntes'!L103:L106)/SUM('Valores Correntes'!$O103:$O106)</f>
        <v>0.13949167995480063</v>
      </c>
      <c r="Z104" s="68">
        <f>SUM('Valores Correntes'!M103:M106)/SUM('Valores Correntes'!$O103:$O106)</f>
        <v>0.22979791363557497</v>
      </c>
      <c r="AA104" s="68">
        <f>SUM('Valores Correntes'!N103:N106)/SUM('Valores Correntes'!$O103:$O106)</f>
        <v>0.2421527223243774</v>
      </c>
      <c r="AC104" s="3" t="s">
        <v>18</v>
      </c>
      <c r="AD104" s="67">
        <f>SUM('Valores Encadeados a Preços 95'!H103:H106)/SUM('Valores Encadeados a Preços 95'!H99:H102)-1</f>
        <v>5.5430463036984845E-2</v>
      </c>
      <c r="AE104" s="67">
        <f>SUM('Valores Encadeados a Preços 95'!I103:I106)/SUM('Valores Encadeados a Preços 95'!I99:I102)-1</f>
        <v>-3.3702910095265382E-2</v>
      </c>
      <c r="AF104" s="67">
        <f>SUM('Valores Encadeados a Preços 95'!J103:J106)/SUM('Valores Encadeados a Preços 95'!J99:J102)-1</f>
        <v>7.5092750061263924E-2</v>
      </c>
      <c r="AG104" s="67">
        <f>SUM('Valores Encadeados a Preços 95'!K103:K106)/SUM('Valores Encadeados a Preços 95'!K99:K102)-1</f>
        <v>2.0875568735241767E-2</v>
      </c>
      <c r="AH104" s="67">
        <f>SUM('Valores Encadeados a Preços 95'!L103:L106)/SUM('Valores Encadeados a Preços 95'!L99:L102)-1</f>
        <v>2.1626910245836184E-2</v>
      </c>
      <c r="AI104" s="67">
        <f>SUM('Valores Encadeados a Preços 95'!M103:M106)/SUM('Valores Encadeados a Preços 95'!M99:M102)-1</f>
        <v>-1.5831965677724047E-2</v>
      </c>
      <c r="AJ104" s="67">
        <f>SUM('Valores Encadeados a Preços 95'!N103:N106)/SUM('Valores Encadeados a Preços 95'!N99:N102)-1</f>
        <v>-1.6077884471424553E-2</v>
      </c>
      <c r="AK104" s="67">
        <f>SUM('Valores Encadeados a Preços 95'!O103:O106)/SUM('Valores Encadeados a Preços 95'!O99:O102)-1</f>
        <v>9.0590916504567076E-3</v>
      </c>
      <c r="AL104" s="3" t="s">
        <v>18</v>
      </c>
      <c r="AM104" s="41">
        <f t="shared" si="20"/>
        <v>9.51557395014954E-3</v>
      </c>
      <c r="AN104" s="41">
        <f t="shared" si="21"/>
        <v>-1.9734602779684935E-3</v>
      </c>
      <c r="AO104" s="41">
        <f t="shared" si="22"/>
        <v>3.6844752857905071E-3</v>
      </c>
      <c r="AP104" s="41">
        <f t="shared" si="23"/>
        <v>2.1215635386941717E-3</v>
      </c>
      <c r="AQ104" s="41">
        <f t="shared" si="24"/>
        <v>2.95057309543821E-3</v>
      </c>
      <c r="AR104" s="41">
        <f t="shared" si="25"/>
        <v>-3.8198776561204511E-3</v>
      </c>
      <c r="AS104" s="41">
        <f t="shared" si="26"/>
        <v>-3.8808307689112585E-3</v>
      </c>
      <c r="AT104" s="41">
        <f t="shared" si="27"/>
        <v>9.0590916504567076E-3</v>
      </c>
    </row>
    <row r="105" spans="1:46" x14ac:dyDescent="0.3">
      <c r="A105" s="3" t="s">
        <v>17</v>
      </c>
      <c r="B105" s="39">
        <f>SUM('Valores Correntes'!C104:C107)/SUM('Valores Correntes'!$G104:$G107)</f>
        <v>0.20011394261199739</v>
      </c>
      <c r="C105" s="39">
        <f>SUM('Valores Correntes'!D104:D107)/SUM('Valores Correntes'!$G104:$G107)</f>
        <v>0.53896439087832682</v>
      </c>
      <c r="D105" s="39">
        <f>SUM('Valores Correntes'!E104:E107)/SUM('Valores Correntes'!$G104:$G107)</f>
        <v>0.11518297242972253</v>
      </c>
      <c r="E105" s="39">
        <f>SUM('Valores Correntes'!F104:F107)/SUM('Valores Correntes'!$G104:$G107)</f>
        <v>0.14573869407995316</v>
      </c>
      <c r="G105" s="3" t="s">
        <v>17</v>
      </c>
      <c r="H105" s="40">
        <f>SUM('Valores Encadeados a Preços 95'!C104:C107)/SUM('Valores Encadeados a Preços 95'!C100:C103)-1</f>
        <v>7.3524152894230976E-3</v>
      </c>
      <c r="I105" s="40">
        <f>SUM('Valores Encadeados a Preços 95'!D104:D107)/SUM('Valores Encadeados a Preços 95'!D100:D103)-1</f>
        <v>8.4535515405165684E-2</v>
      </c>
      <c r="J105" s="40">
        <f>SUM('Valores Encadeados a Preços 95'!E104:E107)/SUM('Valores Encadeados a Preços 95'!E100:E103)-1</f>
        <v>2.4393179464845538E-3</v>
      </c>
      <c r="K105" s="40">
        <f>SUM('Valores Encadeados a Preços 95'!F104:F107)/SUM('Valores Encadeados a Preços 95'!F100:F103)-1</f>
        <v>0.10702168324120098</v>
      </c>
      <c r="L105" s="40">
        <f>SUM('Valores Encadeados a Preços 95'!G104:G107)/SUM('Valores Encadeados a Preços 95'!G100:G103)-1</f>
        <v>6.6608193805344218E-2</v>
      </c>
      <c r="M105" s="3" t="s">
        <v>17</v>
      </c>
      <c r="N105" s="41">
        <f t="shared" si="15"/>
        <v>9.4040894802723441E-4</v>
      </c>
      <c r="O105" s="41">
        <f t="shared" si="16"/>
        <v>4.599442608677138E-2</v>
      </c>
      <c r="P105" s="41">
        <f t="shared" si="17"/>
        <v>3.5295102691597509E-4</v>
      </c>
      <c r="Q105" s="41">
        <f t="shared" si="18"/>
        <v>1.9619072979757627E-2</v>
      </c>
      <c r="R105" s="41">
        <f t="shared" si="19"/>
        <v>6.6608193805344218E-2</v>
      </c>
      <c r="T105" s="3" t="s">
        <v>17</v>
      </c>
      <c r="U105" s="68">
        <f>SUM('Valores Correntes'!H104:H107)/SUM('Valores Correntes'!$O104:$O107)</f>
        <v>0.18878964828113354</v>
      </c>
      <c r="V105" s="68">
        <f>SUM('Valores Correntes'!I104:I107)/SUM('Valores Correntes'!$O104:$O107)</f>
        <v>6.1420461313675789E-2</v>
      </c>
      <c r="W105" s="68">
        <f>SUM('Valores Correntes'!J104:J107)/SUM('Valores Correntes'!$O104:$O107)</f>
        <v>5.1418967647988312E-2</v>
      </c>
      <c r="X105" s="68">
        <f>SUM('Valores Correntes'!K104:K107)/SUM('Valores Correntes'!$O104:$O107)</f>
        <v>8.5713141912254501E-2</v>
      </c>
      <c r="Y105" s="68">
        <f>SUM('Valores Correntes'!L104:L107)/SUM('Valores Correntes'!$O104:$O107)</f>
        <v>0.1376180502630778</v>
      </c>
      <c r="Z105" s="68">
        <f>SUM('Valores Correntes'!M104:M107)/SUM('Valores Correntes'!$O104:$O107)</f>
        <v>0.23530374384510067</v>
      </c>
      <c r="AA105" s="68">
        <f>SUM('Valores Correntes'!N104:N107)/SUM('Valores Correntes'!$O104:$O107)</f>
        <v>0.23973598673676932</v>
      </c>
      <c r="AC105" s="3" t="s">
        <v>17</v>
      </c>
      <c r="AD105" s="67">
        <f>SUM('Valores Encadeados a Preços 95'!H104:H107)/SUM('Valores Encadeados a Preços 95'!H100:H103)-1</f>
        <v>5.7975959821633394E-2</v>
      </c>
      <c r="AE105" s="67">
        <f>SUM('Valores Encadeados a Preços 95'!I104:I107)/SUM('Valores Encadeados a Preços 95'!I100:I103)-1</f>
        <v>2.9228273561634932E-2</v>
      </c>
      <c r="AF105" s="67">
        <f>SUM('Valores Encadeados a Preços 95'!J104:J107)/SUM('Valores Encadeados a Preços 95'!J100:J103)-1</f>
        <v>0.11434407723518913</v>
      </c>
      <c r="AG105" s="67">
        <f>SUM('Valores Encadeados a Preços 95'!K104:K107)/SUM('Valores Encadeados a Preços 95'!K100:K103)-1</f>
        <v>4.980172473754152E-4</v>
      </c>
      <c r="AH105" s="67">
        <f>SUM('Valores Encadeados a Preços 95'!L104:L107)/SUM('Valores Encadeados a Preços 95'!L100:L103)-1</f>
        <v>2.1238020153076409E-2</v>
      </c>
      <c r="AI105" s="67">
        <f>SUM('Valores Encadeados a Preços 95'!M104:M107)/SUM('Valores Encadeados a Preços 95'!M100:M103)-1</f>
        <v>4.8115038413803157E-2</v>
      </c>
      <c r="AJ105" s="67">
        <f>SUM('Valores Encadeados a Preços 95'!N104:N107)/SUM('Valores Encadeados a Preços 95'!N100:N103)-1</f>
        <v>8.8863762119337775E-3</v>
      </c>
      <c r="AK105" s="67">
        <f>SUM('Valores Encadeados a Preços 95'!O104:O107)/SUM('Valores Encadeados a Preços 95'!O100:O103)-1</f>
        <v>3.4316175725342957E-2</v>
      </c>
      <c r="AL105" s="3" t="s">
        <v>17</v>
      </c>
      <c r="AM105" s="41">
        <f t="shared" si="20"/>
        <v>1.004058818883166E-2</v>
      </c>
      <c r="AN105" s="41">
        <f t="shared" si="21"/>
        <v>1.6817167868144359E-3</v>
      </c>
      <c r="AO105" s="41">
        <f t="shared" si="22"/>
        <v>5.7011731659503241E-3</v>
      </c>
      <c r="AP105" s="41">
        <f t="shared" si="23"/>
        <v>5.0274832285892108E-5</v>
      </c>
      <c r="AQ105" s="41">
        <f t="shared" si="24"/>
        <v>2.9498522908351968E-3</v>
      </c>
      <c r="AR105" s="41">
        <f t="shared" si="25"/>
        <v>1.1346790695116833E-2</v>
      </c>
      <c r="AS105" s="41">
        <f t="shared" si="26"/>
        <v>2.1660217533237525E-3</v>
      </c>
      <c r="AT105" s="41">
        <f t="shared" si="27"/>
        <v>3.4316175725342957E-2</v>
      </c>
    </row>
    <row r="106" spans="1:46" x14ac:dyDescent="0.3">
      <c r="A106" s="65" t="s">
        <v>16</v>
      </c>
      <c r="B106" s="39">
        <f>SUM('Valores Correntes'!C105:C108)/SUM('Valores Correntes'!$G105:$G108)</f>
        <v>0.21309419859367842</v>
      </c>
      <c r="C106" s="39">
        <f>SUM('Valores Correntes'!D105:D108)/SUM('Valores Correntes'!$G105:$G108)</f>
        <v>0.53808784137967047</v>
      </c>
      <c r="D106" s="39">
        <f>SUM('Valores Correntes'!E105:E108)/SUM('Valores Correntes'!$G105:$G108)</f>
        <v>0.11083464279810154</v>
      </c>
      <c r="E106" s="39">
        <f>SUM('Valores Correntes'!F105:F108)/SUM('Valores Correntes'!$G105:$G108)</f>
        <v>0.13798331722854948</v>
      </c>
      <c r="G106" s="65" t="s">
        <v>16</v>
      </c>
      <c r="H106" s="40">
        <f>SUM('Valores Encadeados a Preços 95'!C105:C108)/SUM('Valores Encadeados a Preços 95'!C101:C104)-1</f>
        <v>3.5978617476478014E-2</v>
      </c>
      <c r="I106" s="40">
        <f>SUM('Valores Encadeados a Preços 95'!D105:D108)/SUM('Valores Encadeados a Preços 95'!D101:D104)-1</f>
        <v>3.7776103674689976E-2</v>
      </c>
      <c r="J106" s="40">
        <f>SUM('Valores Encadeados a Preços 95'!E105:E108)/SUM('Valores Encadeados a Preços 95'!E101:E104)-1</f>
        <v>1.5470178629064968E-2</v>
      </c>
      <c r="K106" s="40">
        <f>SUM('Valores Encadeados a Preços 95'!F105:F108)/SUM('Valores Encadeados a Preços 95'!F101:F104)-1</f>
        <v>0.12616405508877881</v>
      </c>
      <c r="L106" s="40">
        <f>SUM('Valores Encadeados a Preços 95'!G105:G108)/SUM('Valores Encadeados a Preços 95'!G101:G104)-1</f>
        <v>5.0353120518479955E-2</v>
      </c>
      <c r="M106" s="65" t="s">
        <v>16</v>
      </c>
      <c r="N106" s="41">
        <f t="shared" si="15"/>
        <v>4.693004366353561E-3</v>
      </c>
      <c r="O106" s="41">
        <f t="shared" si="16"/>
        <v>2.07082354075365E-2</v>
      </c>
      <c r="P106" s="41">
        <f t="shared" si="17"/>
        <v>2.1794242098840582E-3</v>
      </c>
      <c r="Q106" s="41">
        <f t="shared" si="18"/>
        <v>2.2772456534705825E-2</v>
      </c>
      <c r="R106" s="41">
        <f t="shared" si="19"/>
        <v>5.0353120518479955E-2</v>
      </c>
      <c r="T106" s="65" t="s">
        <v>16</v>
      </c>
      <c r="U106" s="68">
        <f>SUM('Valores Correntes'!H105:H108)/SUM('Valores Correntes'!$O105:$O108)</f>
        <v>0.188278484591686</v>
      </c>
      <c r="V106" s="68">
        <f>SUM('Valores Correntes'!I105:I108)/SUM('Valores Correntes'!$O105:$O108)</f>
        <v>5.9277672679961271E-2</v>
      </c>
      <c r="W106" s="68">
        <f>SUM('Valores Correntes'!J105:J108)/SUM('Valores Correntes'!$O105:$O108)</f>
        <v>5.1574394411817236E-2</v>
      </c>
      <c r="X106" s="68">
        <f>SUM('Valores Correntes'!K105:K108)/SUM('Valores Correntes'!$O105:$O108)</f>
        <v>8.7158895843447451E-2</v>
      </c>
      <c r="Y106" s="68">
        <f>SUM('Valores Correntes'!L105:L108)/SUM('Valores Correntes'!$O105:$O108)</f>
        <v>0.13637147927133439</v>
      </c>
      <c r="Z106" s="68">
        <f>SUM('Valores Correntes'!M105:M108)/SUM('Valores Correntes'!$O105:$O108)</f>
        <v>0.23968481894752322</v>
      </c>
      <c r="AA106" s="68">
        <f>SUM('Valores Correntes'!N105:N108)/SUM('Valores Correntes'!$O105:$O108)</f>
        <v>0.2376542542542304</v>
      </c>
      <c r="AC106" s="65" t="s">
        <v>16</v>
      </c>
      <c r="AD106" s="67">
        <f>SUM('Valores Encadeados a Preços 95'!H105:H108)/SUM('Valores Encadeados a Preços 95'!H101:H104)-1</f>
        <v>4.4908438202287737E-2</v>
      </c>
      <c r="AE106" s="67">
        <f>SUM('Valores Encadeados a Preços 95'!I105:I108)/SUM('Valores Encadeados a Preços 95'!I101:I104)-1</f>
        <v>6.4577165663911806E-2</v>
      </c>
      <c r="AF106" s="67">
        <f>SUM('Valores Encadeados a Preços 95'!J105:J108)/SUM('Valores Encadeados a Preços 95'!J101:J104)-1</f>
        <v>0.13935447484028574</v>
      </c>
      <c r="AG106" s="67">
        <f>SUM('Valores Encadeados a Preços 95'!K105:K108)/SUM('Valores Encadeados a Preços 95'!K101:K104)-1</f>
        <v>-7.1785281992683414E-3</v>
      </c>
      <c r="AH106" s="67">
        <f>SUM('Valores Encadeados a Preços 95'!L105:L108)/SUM('Valores Encadeados a Preços 95'!L101:L104)-1</f>
        <v>1.8522498711219582E-2</v>
      </c>
      <c r="AI106" s="67">
        <f>SUM('Valores Encadeados a Preços 95'!M105:M108)/SUM('Valores Encadeados a Preços 95'!M101:M104)-1</f>
        <v>9.0172650637599272E-2</v>
      </c>
      <c r="AJ106" s="67">
        <f>SUM('Valores Encadeados a Preços 95'!N105:N108)/SUM('Valores Encadeados a Preços 95'!N101:N104)-1</f>
        <v>2.6402476260649177E-2</v>
      </c>
      <c r="AK106" s="67">
        <f>SUM('Valores Encadeados a Preços 95'!O105:O108)/SUM('Valores Encadeados a Preços 95'!O101:O104)-1</f>
        <v>4.8029514166278764E-2</v>
      </c>
      <c r="AL106" s="65" t="s">
        <v>16</v>
      </c>
      <c r="AM106" s="41">
        <f t="shared" si="20"/>
        <v>7.9266822692953178E-3</v>
      </c>
      <c r="AN106" s="41">
        <f t="shared" si="21"/>
        <v>3.7735413614665867E-3</v>
      </c>
      <c r="AO106" s="41">
        <f t="shared" si="22"/>
        <v>7.0802285471056846E-3</v>
      </c>
      <c r="AP106" s="41">
        <f t="shared" si="23"/>
        <v>-6.9782178086401066E-4</v>
      </c>
      <c r="AQ106" s="41">
        <f t="shared" si="24"/>
        <v>2.5986001958074687E-3</v>
      </c>
      <c r="AR106" s="41">
        <f t="shared" si="25"/>
        <v>2.0872420438480702E-2</v>
      </c>
      <c r="AS106" s="41">
        <f t="shared" si="26"/>
        <v>6.4758631349868586E-3</v>
      </c>
      <c r="AT106" s="41">
        <f t="shared" si="27"/>
        <v>4.8029514166278764E-2</v>
      </c>
    </row>
    <row r="107" spans="1:46" x14ac:dyDescent="0.3">
      <c r="A107" s="4" t="s">
        <v>15</v>
      </c>
      <c r="B107" s="39">
        <f>SUM('Valores Correntes'!C106:C109)/SUM('Valores Correntes'!$G106:$G109)</f>
        <v>0.21555023710943425</v>
      </c>
      <c r="C107" s="39">
        <f>SUM('Valores Correntes'!D106:D109)/SUM('Valores Correntes'!$G106:$G109)</f>
        <v>0.53945370499597933</v>
      </c>
      <c r="D107" s="39">
        <f>SUM('Valores Correntes'!E106:E109)/SUM('Valores Correntes'!$G106:$G109)</f>
        <v>0.112205260359653</v>
      </c>
      <c r="E107" s="39">
        <f>SUM('Valores Correntes'!F106:F109)/SUM('Valores Correntes'!$G106:$G109)</f>
        <v>0.13279079753493339</v>
      </c>
      <c r="G107" s="4" t="s">
        <v>15</v>
      </c>
      <c r="H107" s="40">
        <f>SUM('Valores Encadeados a Preços 95'!C106:C109)/SUM('Valores Encadeados a Preços 95'!C102:C105)-1</f>
        <v>3.8183336479269192E-2</v>
      </c>
      <c r="I107" s="40">
        <f>SUM('Valores Encadeados a Preços 95'!D106:D109)/SUM('Valores Encadeados a Preços 95'!D102:D105)-1</f>
        <v>2.6316097265564053E-3</v>
      </c>
      <c r="J107" s="40">
        <f>SUM('Valores Encadeados a Preços 95'!E106:E109)/SUM('Valores Encadeados a Preços 95'!E102:E105)-1</f>
        <v>2.6150227043937324E-2</v>
      </c>
      <c r="K107" s="40">
        <f>SUM('Valores Encadeados a Preços 95'!F106:F109)/SUM('Valores Encadeados a Preços 95'!F102:F105)-1</f>
        <v>0.11954989532839466</v>
      </c>
      <c r="L107" s="40">
        <f>SUM('Valores Encadeados a Preços 95'!G106:G109)/SUM('Valores Encadeados a Preços 95'!G102:G105)-1</f>
        <v>2.8939874464390281E-2</v>
      </c>
      <c r="M107" s="4" t="s">
        <v>15</v>
      </c>
      <c r="N107" s="41">
        <f t="shared" si="15"/>
        <v>5.4975254562492125E-3</v>
      </c>
      <c r="O107" s="41">
        <f t="shared" si="16"/>
        <v>1.4491072809020746E-3</v>
      </c>
      <c r="P107" s="41">
        <f t="shared" si="17"/>
        <v>3.4854812901817071E-3</v>
      </c>
      <c r="Q107" s="41">
        <f t="shared" si="18"/>
        <v>2.0572354390854659E-2</v>
      </c>
      <c r="R107" s="41">
        <f t="shared" si="19"/>
        <v>2.8939874464390281E-2</v>
      </c>
      <c r="T107" s="4" t="s">
        <v>15</v>
      </c>
      <c r="U107" s="68">
        <f>SUM('Valores Correntes'!H106:H109)/SUM('Valores Correntes'!$O106:$O109)</f>
        <v>0.18981668925615047</v>
      </c>
      <c r="V107" s="68">
        <f>SUM('Valores Correntes'!I106:I109)/SUM('Valores Correntes'!$O106:$O109)</f>
        <v>5.7285565322155174E-2</v>
      </c>
      <c r="W107" s="68">
        <f>SUM('Valores Correntes'!J106:J109)/SUM('Valores Correntes'!$O106:$O109)</f>
        <v>5.1007654502169986E-2</v>
      </c>
      <c r="X107" s="68">
        <f>SUM('Valores Correntes'!K106:K109)/SUM('Valores Correntes'!$O106:$O109)</f>
        <v>8.9848637749550084E-2</v>
      </c>
      <c r="Y107" s="68">
        <f>SUM('Valores Correntes'!L106:L109)/SUM('Valores Correntes'!$O106:$O109)</f>
        <v>0.13537178071592065</v>
      </c>
      <c r="Z107" s="68">
        <f>SUM('Valores Correntes'!M106:M109)/SUM('Valores Correntes'!$O106:$O109)</f>
        <v>0.24147384134403979</v>
      </c>
      <c r="AA107" s="68">
        <f>SUM('Valores Correntes'!N106:N109)/SUM('Valores Correntes'!$O106:$O109)</f>
        <v>0.23519583111001388</v>
      </c>
      <c r="AC107" s="4" t="s">
        <v>15</v>
      </c>
      <c r="AD107" s="67">
        <f>SUM('Valores Encadeados a Preços 95'!H106:H109)/SUM('Valores Encadeados a Preços 95'!H102:H105)-1</f>
        <v>3.3698466238872626E-2</v>
      </c>
      <c r="AE107" s="67">
        <f>SUM('Valores Encadeados a Preços 95'!I106:I109)/SUM('Valores Encadeados a Preços 95'!I102:I105)-1</f>
        <v>9.0889918747260046E-2</v>
      </c>
      <c r="AF107" s="67">
        <f>SUM('Valores Encadeados a Preços 95'!J106:J109)/SUM('Valores Encadeados a Preços 95'!J102:J105)-1</f>
        <v>0.13525278661729345</v>
      </c>
      <c r="AG107" s="67">
        <f>SUM('Valores Encadeados a Preços 95'!K106:K109)/SUM('Valores Encadeados a Preços 95'!K102:K105)-1</f>
        <v>-1.9037834228608053E-2</v>
      </c>
      <c r="AH107" s="67">
        <f>SUM('Valores Encadeados a Preços 95'!L106:L109)/SUM('Valores Encadeados a Preços 95'!L102:L105)-1</f>
        <v>1.4919106555892903E-2</v>
      </c>
      <c r="AI107" s="67">
        <f>SUM('Valores Encadeados a Preços 95'!M106:M109)/SUM('Valores Encadeados a Preços 95'!M102:M105)-1</f>
        <v>0.12843326456022264</v>
      </c>
      <c r="AJ107" s="67">
        <f>SUM('Valores Encadeados a Preços 95'!N106:N109)/SUM('Valores Encadeados a Preços 95'!N102:N105)-1</f>
        <v>4.6055349741517038E-2</v>
      </c>
      <c r="AK107" s="67">
        <f>SUM('Valores Encadeados a Preços 95'!O106:O109)/SUM('Valores Encadeados a Preços 95'!O102:O105)-1</f>
        <v>5.8854779673953805E-2</v>
      </c>
      <c r="AL107" s="4" t="s">
        <v>15</v>
      </c>
      <c r="AM107" s="41">
        <f t="shared" si="20"/>
        <v>6.0364692169643467E-3</v>
      </c>
      <c r="AN107" s="41">
        <f t="shared" si="21"/>
        <v>5.4391373243567048E-3</v>
      </c>
      <c r="AO107" s="41">
        <f t="shared" si="22"/>
        <v>6.9447958664486074E-3</v>
      </c>
      <c r="AP107" s="41">
        <f t="shared" si="23"/>
        <v>-1.8079892445469442E-3</v>
      </c>
      <c r="AQ107" s="41">
        <f t="shared" si="24"/>
        <v>2.1086344246129532E-3</v>
      </c>
      <c r="AR107" s="41">
        <f t="shared" si="25"/>
        <v>2.9274164337095909E-2</v>
      </c>
      <c r="AS107" s="41">
        <f t="shared" si="26"/>
        <v>1.1303791038456109E-2</v>
      </c>
      <c r="AT107" s="41">
        <f t="shared" si="27"/>
        <v>5.8854779673953805E-2</v>
      </c>
    </row>
    <row r="108" spans="1:46" x14ac:dyDescent="0.3">
      <c r="A108" s="4" t="s">
        <v>14</v>
      </c>
      <c r="B108" s="39">
        <f>SUM('Valores Correntes'!C107:C110)/SUM('Valores Correntes'!$G107:$G110)</f>
        <v>0.21153219742833762</v>
      </c>
      <c r="C108" s="39">
        <f>SUM('Valores Correntes'!D107:D110)/SUM('Valores Correntes'!$G107:$G110)</f>
        <v>0.55143904460625104</v>
      </c>
      <c r="D108" s="39">
        <f>SUM('Valores Correntes'!E107:E110)/SUM('Valores Correntes'!$G107:$G110)</f>
        <v>0.10760048610267517</v>
      </c>
      <c r="E108" s="39">
        <f>SUM('Valores Correntes'!F107:F110)/SUM('Valores Correntes'!$G107:$G110)</f>
        <v>0.12942827186273614</v>
      </c>
      <c r="G108" s="4" t="s">
        <v>14</v>
      </c>
      <c r="H108" s="40">
        <f>SUM('Valores Encadeados a Preços 95'!C107:C110)/SUM('Valores Encadeados a Preços 95'!C103:C106)-1</f>
        <v>1.1494817876313013E-2</v>
      </c>
      <c r="I108" s="40">
        <f>SUM('Valores Encadeados a Preços 95'!D107:D110)/SUM('Valores Encadeados a Preços 95'!D103:D106)-1</f>
        <v>-5.2624268739167257E-2</v>
      </c>
      <c r="J108" s="40">
        <f>SUM('Valores Encadeados a Preços 95'!E107:E110)/SUM('Valores Encadeados a Preços 95'!E103:E106)-1</f>
        <v>4.6856551239190747E-2</v>
      </c>
      <c r="K108" s="40">
        <f>SUM('Valores Encadeados a Preços 95'!F107:F110)/SUM('Valores Encadeados a Preços 95'!F103:F106)-1</f>
        <v>9.6479884034632146E-2</v>
      </c>
      <c r="L108" s="40">
        <f>SUM('Valores Encadeados a Preços 95'!G107:G110)/SUM('Valores Encadeados a Preços 95'!G103:G106)-1</f>
        <v>-8.8049909387984959E-3</v>
      </c>
      <c r="M108" s="4" t="s">
        <v>14</v>
      </c>
      <c r="N108" s="41">
        <f t="shared" si="15"/>
        <v>1.9919605179195793E-3</v>
      </c>
      <c r="O108" s="41">
        <f t="shared" si="16"/>
        <v>-2.8744435896386665E-2</v>
      </c>
      <c r="P108" s="41">
        <f t="shared" si="17"/>
        <v>5.7435540182392119E-3</v>
      </c>
      <c r="Q108" s="41">
        <f t="shared" si="18"/>
        <v>1.523517793206096E-2</v>
      </c>
      <c r="R108" s="41">
        <f t="shared" si="19"/>
        <v>-8.8049909387984959E-3</v>
      </c>
      <c r="T108" s="4" t="s">
        <v>14</v>
      </c>
      <c r="U108" s="68">
        <f>SUM('Valores Correntes'!H107:H110)/SUM('Valores Correntes'!$O107:$O110)</f>
        <v>0.19155167847668242</v>
      </c>
      <c r="V108" s="68">
        <f>SUM('Valores Correntes'!I107:I110)/SUM('Valores Correntes'!$O107:$O110)</f>
        <v>5.3879201905441015E-2</v>
      </c>
      <c r="W108" s="68">
        <f>SUM('Valores Correntes'!J107:J110)/SUM('Valores Correntes'!$O107:$O110)</f>
        <v>5.0163285521377665E-2</v>
      </c>
      <c r="X108" s="68">
        <f>SUM('Valores Correntes'!K107:K110)/SUM('Valores Correntes'!$O107:$O110)</f>
        <v>9.464181101830578E-2</v>
      </c>
      <c r="Y108" s="68">
        <f>SUM('Valores Correntes'!L107:L110)/SUM('Valores Correntes'!$O107:$O110)</f>
        <v>0.13368610140768575</v>
      </c>
      <c r="Z108" s="68">
        <f>SUM('Valores Correntes'!M107:M110)/SUM('Valores Correntes'!$O107:$O110)</f>
        <v>0.24304959691390404</v>
      </c>
      <c r="AA108" s="68">
        <f>SUM('Valores Correntes'!N107:N110)/SUM('Valores Correntes'!$O107:$O110)</f>
        <v>0.23302832475660337</v>
      </c>
      <c r="AC108" s="4" t="s">
        <v>14</v>
      </c>
      <c r="AD108" s="67">
        <f>SUM('Valores Encadeados a Preços 95'!H107:H110)/SUM('Valores Encadeados a Preços 95'!H103:H106)-1</f>
        <v>2.2247886757726931E-3</v>
      </c>
      <c r="AE108" s="67">
        <f>SUM('Valores Encadeados a Preços 95'!I107:I110)/SUM('Valores Encadeados a Preços 95'!I103:I106)-1</f>
        <v>6.7659967730932413E-2</v>
      </c>
      <c r="AF108" s="67">
        <f>SUM('Valores Encadeados a Preços 95'!J107:J110)/SUM('Valores Encadeados a Preços 95'!J103:J106)-1</f>
        <v>0.10197585398780795</v>
      </c>
      <c r="AG108" s="67">
        <f>SUM('Valores Encadeados a Preços 95'!K107:K110)/SUM('Valores Encadeados a Preços 95'!K103:K106)-1</f>
        <v>-1.8550226140341408E-2</v>
      </c>
      <c r="AH108" s="67">
        <f>SUM('Valores Encadeados a Preços 95'!L107:L110)/SUM('Valores Encadeados a Preços 95'!L103:L106)-1</f>
        <v>1.3129303321162133E-2</v>
      </c>
      <c r="AI108" s="67">
        <f>SUM('Valores Encadeados a Preços 95'!M107:M110)/SUM('Valores Encadeados a Preços 95'!M103:M106)-1</f>
        <v>0.11711693862188755</v>
      </c>
      <c r="AJ108" s="67">
        <f>SUM('Valores Encadeados a Preços 95'!N107:N110)/SUM('Valores Encadeados a Preços 95'!N103:N106)-1</f>
        <v>3.3197822937108601E-2</v>
      </c>
      <c r="AK108" s="67">
        <f>SUM('Valores Encadeados a Preços 95'!O107:O110)/SUM('Valores Encadeados a Preços 95'!O103:O106)-1</f>
        <v>4.4824524700671109E-2</v>
      </c>
      <c r="AL108" s="4" t="s">
        <v>14</v>
      </c>
      <c r="AM108" s="41">
        <f t="shared" si="20"/>
        <v>4.1446089527204602E-4</v>
      </c>
      <c r="AN108" s="41">
        <f t="shared" si="21"/>
        <v>4.1432565124844304E-3</v>
      </c>
      <c r="AO108" s="41">
        <f t="shared" si="22"/>
        <v>5.2332796224170055E-3</v>
      </c>
      <c r="AP108" s="41">
        <f t="shared" si="23"/>
        <v>-1.6641438533408759E-3</v>
      </c>
      <c r="AQ108" s="41">
        <f t="shared" si="24"/>
        <v>1.8314285769050493E-3</v>
      </c>
      <c r="AR108" s="41">
        <f t="shared" si="25"/>
        <v>2.6913228146695448E-2</v>
      </c>
      <c r="AS108" s="41">
        <f t="shared" si="26"/>
        <v>8.0389431994635063E-3</v>
      </c>
      <c r="AT108" s="41">
        <f t="shared" si="27"/>
        <v>4.4824524700671109E-2</v>
      </c>
    </row>
    <row r="109" spans="1:46" x14ac:dyDescent="0.3">
      <c r="A109" s="4" t="s">
        <v>13</v>
      </c>
      <c r="B109" s="39">
        <f>SUM('Valores Correntes'!C108:C111)/SUM('Valores Correntes'!$G108:$G111)</f>
        <v>0.21012244799167218</v>
      </c>
      <c r="C109" s="39">
        <f>SUM('Valores Correntes'!D108:D111)/SUM('Valores Correntes'!$G108:$G111)</f>
        <v>0.56509020385461595</v>
      </c>
      <c r="D109" s="39">
        <f>SUM('Valores Correntes'!E108:E111)/SUM('Valores Correntes'!$G108:$G111)</f>
        <v>9.6602748704822661E-2</v>
      </c>
      <c r="E109" s="39">
        <f>SUM('Valores Correntes'!F108:F111)/SUM('Valores Correntes'!$G108:$G111)</f>
        <v>0.12818459944888916</v>
      </c>
      <c r="G109" s="4" t="s">
        <v>13</v>
      </c>
      <c r="H109" s="40">
        <f>SUM('Valores Encadeados a Preços 95'!C108:C111)/SUM('Valores Encadeados a Preços 95'!C104:C107)-1</f>
        <v>-5.9273000284912891E-3</v>
      </c>
      <c r="I109" s="40">
        <f>SUM('Valores Encadeados a Preços 95'!D108:D111)/SUM('Valores Encadeados a Preços 95'!D104:D107)-1</f>
        <v>-4.3736642104906243E-2</v>
      </c>
      <c r="J109" s="40">
        <f>SUM('Valores Encadeados a Preços 95'!E108:E111)/SUM('Valores Encadeados a Preços 95'!E104:E107)-1</f>
        <v>7.9890481349149667E-2</v>
      </c>
      <c r="K109" s="40">
        <f>SUM('Valores Encadeados a Preços 95'!F108:F111)/SUM('Valores Encadeados a Preços 95'!F104:F107)-1</f>
        <v>7.9600249610060514E-2</v>
      </c>
      <c r="L109" s="40">
        <f>SUM('Valores Encadeados a Preços 95'!G108:G111)/SUM('Valores Encadeados a Preços 95'!G104:G107)-1</f>
        <v>-5.5807172468792521E-3</v>
      </c>
      <c r="M109" s="4" t="s">
        <v>13</v>
      </c>
      <c r="N109" s="41">
        <f t="shared" si="15"/>
        <v>-1.1861353777455964E-3</v>
      </c>
      <c r="O109" s="41">
        <f t="shared" si="16"/>
        <v>-2.3572492671134173E-2</v>
      </c>
      <c r="P109" s="41">
        <f t="shared" si="17"/>
        <v>9.2020231106363683E-3</v>
      </c>
      <c r="Q109" s="41">
        <f t="shared" si="18"/>
        <v>1.1600836426608519E-2</v>
      </c>
      <c r="R109" s="41">
        <f t="shared" si="19"/>
        <v>-5.5807172468792521E-3</v>
      </c>
      <c r="T109" s="4" t="s">
        <v>13</v>
      </c>
      <c r="U109" s="68">
        <f>SUM('Valores Correntes'!H108:H111)/SUM('Valores Correntes'!$O108:$O111)</f>
        <v>0.19198030326100954</v>
      </c>
      <c r="V109" s="68">
        <f>SUM('Valores Correntes'!I108:I111)/SUM('Valores Correntes'!$O108:$O111)</f>
        <v>5.0531335792363352E-2</v>
      </c>
      <c r="W109" s="68">
        <f>SUM('Valores Correntes'!J108:J111)/SUM('Valores Correntes'!$O108:$O111)</f>
        <v>5.0044825902907895E-2</v>
      </c>
      <c r="X109" s="68">
        <f>SUM('Valores Correntes'!K108:K111)/SUM('Valores Correntes'!$O108:$O111)</f>
        <v>9.9631784218405017E-2</v>
      </c>
      <c r="Y109" s="68">
        <f>SUM('Valores Correntes'!L108:L111)/SUM('Valores Correntes'!$O108:$O111)</f>
        <v>0.13253307517180107</v>
      </c>
      <c r="Z109" s="68">
        <f>SUM('Valores Correntes'!M108:M111)/SUM('Valores Correntes'!$O108:$O111)</f>
        <v>0.24324956833769501</v>
      </c>
      <c r="AA109" s="68">
        <f>SUM('Valores Correntes'!N108:N111)/SUM('Valores Correntes'!$O108:$O111)</f>
        <v>0.23202910731581805</v>
      </c>
      <c r="AC109" s="4" t="s">
        <v>13</v>
      </c>
      <c r="AD109" s="67">
        <f>SUM('Valores Encadeados a Preços 95'!H108:H111)/SUM('Valores Encadeados a Preços 95'!H104:H107)-1</f>
        <v>3.7048386131313116E-3</v>
      </c>
      <c r="AE109" s="67">
        <f>SUM('Valores Encadeados a Preços 95'!I108:I111)/SUM('Valores Encadeados a Preços 95'!I104:I107)-1</f>
        <v>7.1115855774369852E-2</v>
      </c>
      <c r="AF109" s="67">
        <f>SUM('Valores Encadeados a Preços 95'!J108:J111)/SUM('Valores Encadeados a Preços 95'!J104:J107)-1</f>
        <v>7.712558024117655E-2</v>
      </c>
      <c r="AG109" s="67">
        <f>SUM('Valores Encadeados a Preços 95'!K108:K111)/SUM('Valores Encadeados a Preços 95'!K104:K107)-1</f>
        <v>-6.315613888452587E-3</v>
      </c>
      <c r="AH109" s="67">
        <f>SUM('Valores Encadeados a Preços 95'!L108:L111)/SUM('Valores Encadeados a Preços 95'!L104:L107)-1</f>
        <v>1.5923475104380858E-2</v>
      </c>
      <c r="AI109" s="67">
        <f>SUM('Valores Encadeados a Preços 95'!M108:M111)/SUM('Valores Encadeados a Preços 95'!M104:M107)-1</f>
        <v>0.109396604650984</v>
      </c>
      <c r="AJ109" s="67">
        <f>SUM('Valores Encadeados a Preços 95'!N108:N111)/SUM('Valores Encadeados a Preços 95'!N104:N107)-1</f>
        <v>2.6881634878672234E-2</v>
      </c>
      <c r="AK109" s="67">
        <f>SUM('Valores Encadeados a Preços 95'!O108:O111)/SUM('Valores Encadeados a Preços 95'!O104:O107)-1</f>
        <v>4.2959074365263472E-2</v>
      </c>
      <c r="AL109" s="4" t="s">
        <v>13</v>
      </c>
      <c r="AM109" s="41">
        <f t="shared" si="20"/>
        <v>6.9943517871142293E-4</v>
      </c>
      <c r="AN109" s="41">
        <f t="shared" si="21"/>
        <v>4.3679686683786301E-3</v>
      </c>
      <c r="AO109" s="41">
        <f t="shared" si="22"/>
        <v>3.965717715253384E-3</v>
      </c>
      <c r="AP109" s="41">
        <f t="shared" si="23"/>
        <v>-5.4133110948394202E-4</v>
      </c>
      <c r="AQ109" s="41">
        <f t="shared" si="24"/>
        <v>2.1913575972775531E-3</v>
      </c>
      <c r="AR109" s="41">
        <f t="shared" si="25"/>
        <v>2.5741430638318887E-2</v>
      </c>
      <c r="AS109" s="41">
        <f t="shared" si="26"/>
        <v>6.4444952627360419E-3</v>
      </c>
      <c r="AT109" s="41">
        <f t="shared" si="27"/>
        <v>4.2959074365263472E-2</v>
      </c>
    </row>
    <row r="110" spans="1:46" x14ac:dyDescent="0.3">
      <c r="A110" s="64" t="s">
        <v>12</v>
      </c>
      <c r="B110" s="39">
        <f>SUM('Valores Correntes'!C109:C112)/SUM('Valores Correntes'!$G109:$G112)</f>
        <v>0.20723933859776325</v>
      </c>
      <c r="C110" s="39">
        <f>SUM('Valores Correntes'!D109:D112)/SUM('Valores Correntes'!$G109:$G112)</f>
        <v>0.57293570624949952</v>
      </c>
      <c r="D110" s="39">
        <f>SUM('Valores Correntes'!E109:E112)/SUM('Valores Correntes'!$G109:$G112)</f>
        <v>9.1988904118284934E-2</v>
      </c>
      <c r="E110" s="39">
        <f>SUM('Valores Correntes'!F109:F112)/SUM('Valores Correntes'!$G109:$G112)</f>
        <v>0.12783605103445234</v>
      </c>
      <c r="G110" s="64" t="s">
        <v>12</v>
      </c>
      <c r="H110" s="40">
        <f>SUM('Valores Encadeados a Preços 95'!C109:C112)/SUM('Valores Encadeados a Preços 95'!C105:C108)-1</f>
        <v>-1.3878888627935182E-2</v>
      </c>
      <c r="I110" s="40">
        <f>SUM('Valores Encadeados a Preços 95'!D109:D112)/SUM('Valores Encadeados a Preços 95'!D105:D108)-1</f>
        <v>-5.4662444908927244E-3</v>
      </c>
      <c r="J110" s="40">
        <f>SUM('Valores Encadeados a Preços 95'!E109:E112)/SUM('Valores Encadeados a Preços 95'!E105:E108)-1</f>
        <v>0.10517440180387205</v>
      </c>
      <c r="K110" s="40">
        <f>SUM('Valores Encadeados a Preços 95'!F109:F112)/SUM('Valores Encadeados a Preços 95'!F105:F108)-1</f>
        <v>6.8487840047340764E-2</v>
      </c>
      <c r="L110" s="40">
        <f>SUM('Valores Encadeados a Preços 95'!G109:G112)/SUM('Valores Encadeados a Preços 95'!G105:G108)-1</f>
        <v>1.52083162668879E-2</v>
      </c>
      <c r="M110" s="64" t="s">
        <v>12</v>
      </c>
      <c r="N110" s="41">
        <f t="shared" si="15"/>
        <v>-2.9575106495407649E-3</v>
      </c>
      <c r="O110" s="41">
        <f t="shared" si="16"/>
        <v>-2.9413196985579818E-3</v>
      </c>
      <c r="P110" s="41">
        <f t="shared" si="17"/>
        <v>1.1656967255436166E-2</v>
      </c>
      <c r="Q110" s="41">
        <f t="shared" si="18"/>
        <v>9.4501793595503751E-3</v>
      </c>
      <c r="R110" s="41">
        <f t="shared" si="19"/>
        <v>1.52083162668879E-2</v>
      </c>
      <c r="T110" s="64" t="s">
        <v>12</v>
      </c>
      <c r="U110" s="68">
        <f>SUM('Valores Correntes'!H109:H112)/SUM('Valores Correntes'!$O109:$O112)</f>
        <v>0.19090456051403845</v>
      </c>
      <c r="V110" s="68">
        <f>SUM('Valores Correntes'!I109:I112)/SUM('Valores Correntes'!$O109:$O112)</f>
        <v>4.771670526053394E-2</v>
      </c>
      <c r="W110" s="68">
        <f>SUM('Valores Correntes'!J109:J112)/SUM('Valores Correntes'!$O109:$O112)</f>
        <v>4.9732649416768207E-2</v>
      </c>
      <c r="X110" s="68">
        <f>SUM('Valores Correntes'!K109:K112)/SUM('Valores Correntes'!$O109:$O112)</f>
        <v>0.10407771994808061</v>
      </c>
      <c r="Y110" s="68">
        <f>SUM('Valores Correntes'!L109:L112)/SUM('Valores Correntes'!$O109:$O112)</f>
        <v>0.13154117137015262</v>
      </c>
      <c r="Z110" s="68">
        <f>SUM('Valores Correntes'!M109:M112)/SUM('Valores Correntes'!$O109:$O112)</f>
        <v>0.24274991566383403</v>
      </c>
      <c r="AA110" s="68">
        <f>SUM('Valores Correntes'!N109:N112)/SUM('Valores Correntes'!$O109:$O112)</f>
        <v>0.23327727782659213</v>
      </c>
      <c r="AC110" s="64" t="s">
        <v>12</v>
      </c>
      <c r="AD110" s="67">
        <f>SUM('Valores Encadeados a Preços 95'!H109:H112)/SUM('Valores Encadeados a Preços 95'!H105:H108)-1</f>
        <v>8.9751738842938078E-3</v>
      </c>
      <c r="AE110" s="67">
        <f>SUM('Valores Encadeados a Preços 95'!I109:I112)/SUM('Valores Encadeados a Preços 95'!I105:I108)-1</f>
        <v>8.0658980013108783E-2</v>
      </c>
      <c r="AF110" s="67">
        <f>SUM('Valores Encadeados a Preços 95'!J109:J112)/SUM('Valores Encadeados a Preços 95'!J105:J108)-1</f>
        <v>5.1652890316811639E-2</v>
      </c>
      <c r="AG110" s="67">
        <f>SUM('Valores Encadeados a Preços 95'!K109:K112)/SUM('Valores Encadeados a Preços 95'!K105:K108)-1</f>
        <v>-1.9452256737424456E-3</v>
      </c>
      <c r="AH110" s="67">
        <f>SUM('Valores Encadeados a Preços 95'!L109:L112)/SUM('Valores Encadeados a Preços 95'!L105:L108)-1</f>
        <v>1.8662936034685051E-2</v>
      </c>
      <c r="AI110" s="67">
        <f>SUM('Valores Encadeados a Preços 95'!M109:M112)/SUM('Valores Encadeados a Preços 95'!M105:M108)-1</f>
        <v>0.11350330395929453</v>
      </c>
      <c r="AJ110" s="67">
        <f>SUM('Valores Encadeados a Preços 95'!N109:N112)/SUM('Valores Encadeados a Preços 95'!N105:N108)-1</f>
        <v>1.6205181365573251E-2</v>
      </c>
      <c r="AK110" s="67">
        <f>SUM('Valores Encadeados a Preços 95'!O109:O112)/SUM('Valores Encadeados a Preços 95'!O105:O108)-1</f>
        <v>4.2566872916133702E-2</v>
      </c>
      <c r="AL110" s="64" t="s">
        <v>12</v>
      </c>
      <c r="AM110" s="41">
        <f t="shared" si="20"/>
        <v>1.6898321378817143E-3</v>
      </c>
      <c r="AN110" s="41">
        <f t="shared" si="21"/>
        <v>4.7812766159166008E-3</v>
      </c>
      <c r="AO110" s="41">
        <f t="shared" si="22"/>
        <v>2.6639665377095789E-3</v>
      </c>
      <c r="AP110" s="41">
        <f t="shared" si="23"/>
        <v>-1.6954372188971771E-4</v>
      </c>
      <c r="AQ110" s="41">
        <f t="shared" si="24"/>
        <v>2.5450921945962923E-3</v>
      </c>
      <c r="AR110" s="41">
        <f t="shared" si="25"/>
        <v>2.7205018859429206E-2</v>
      </c>
      <c r="AS110" s="41">
        <f t="shared" si="26"/>
        <v>3.8512302924898619E-3</v>
      </c>
      <c r="AT110" s="41">
        <f t="shared" si="27"/>
        <v>4.2566872916133702E-2</v>
      </c>
    </row>
    <row r="111" spans="1:46" x14ac:dyDescent="0.3">
      <c r="A111" s="3" t="s">
        <v>11</v>
      </c>
      <c r="B111" s="39">
        <f>SUM('Valores Correntes'!C110:C113)/SUM('Valores Correntes'!$G110:$G113)</f>
        <v>0.20051764346357082</v>
      </c>
      <c r="C111" s="39">
        <f>SUM('Valores Correntes'!D110:D113)/SUM('Valores Correntes'!$G110:$G113)</f>
        <v>0.58422274502929616</v>
      </c>
      <c r="D111" s="39">
        <f>SUM('Valores Correntes'!E110:E113)/SUM('Valores Correntes'!$G110:$G113)</f>
        <v>8.8006497774908696E-2</v>
      </c>
      <c r="E111" s="39">
        <f>SUM('Valores Correntes'!F110:F113)/SUM('Valores Correntes'!$G110:$G113)</f>
        <v>0.12725311373222412</v>
      </c>
      <c r="G111" s="3" t="s">
        <v>11</v>
      </c>
      <c r="H111" s="40">
        <f>SUM('Valores Encadeados a Preços 95'!C110:C113)/SUM('Valores Encadeados a Preços 95'!C106:C109)-1</f>
        <v>7.5282827673501806E-3</v>
      </c>
      <c r="I111" s="40">
        <f>SUM('Valores Encadeados a Preços 95'!D110:D113)/SUM('Valores Encadeados a Preços 95'!D106:D109)-1</f>
        <v>7.2608853132996032E-3</v>
      </c>
      <c r="J111" s="40">
        <f>SUM('Valores Encadeados a Preços 95'!E110:E113)/SUM('Valores Encadeados a Preços 95'!E106:E109)-1</f>
        <v>0.10048356004286152</v>
      </c>
      <c r="K111" s="40">
        <f>SUM('Valores Encadeados a Preços 95'!F110:F113)/SUM('Valores Encadeados a Preços 95'!F106:F109)-1</f>
        <v>5.4522187101901487E-2</v>
      </c>
      <c r="L111" s="40">
        <f>SUM('Valores Encadeados a Preços 95'!G110:G113)/SUM('Valores Encadeados a Preços 95'!G106:G109)-1</f>
        <v>2.4792392002000119E-2</v>
      </c>
      <c r="M111" s="3" t="s">
        <v>11</v>
      </c>
      <c r="N111" s="41">
        <f t="shared" si="15"/>
        <v>1.6227231355291992E-3</v>
      </c>
      <c r="O111" s="41">
        <f t="shared" si="16"/>
        <v>3.9169114838103628E-3</v>
      </c>
      <c r="P111" s="41">
        <f t="shared" si="17"/>
        <v>1.1274784016474103E-2</v>
      </c>
      <c r="Q111" s="41">
        <f t="shared" si="18"/>
        <v>7.2400447086103572E-3</v>
      </c>
      <c r="R111" s="41">
        <f t="shared" si="19"/>
        <v>2.4792392002000119E-2</v>
      </c>
      <c r="T111" s="3" t="s">
        <v>11</v>
      </c>
      <c r="U111" s="68">
        <f>SUM('Valores Correntes'!H110:H113)/SUM('Valores Correntes'!$O110:$O113)</f>
        <v>0.18901377406633629</v>
      </c>
      <c r="V111" s="68">
        <f>SUM('Valores Correntes'!I110:I113)/SUM('Valores Correntes'!$O110:$O113)</f>
        <v>4.7090471552376688E-2</v>
      </c>
      <c r="W111" s="68">
        <f>SUM('Valores Correntes'!J110:J113)/SUM('Valores Correntes'!$O110:$O113)</f>
        <v>4.987272544140154E-2</v>
      </c>
      <c r="X111" s="68">
        <f>SUM('Valores Correntes'!K110:K113)/SUM('Valores Correntes'!$O110:$O113)</f>
        <v>0.10770089592315468</v>
      </c>
      <c r="Y111" s="68">
        <f>SUM('Valores Correntes'!L110:L113)/SUM('Valores Correntes'!$O110:$O113)</f>
        <v>0.13049126737977834</v>
      </c>
      <c r="Z111" s="68">
        <f>SUM('Valores Correntes'!M110:M113)/SUM('Valores Correntes'!$O110:$O113)</f>
        <v>0.24365544275514356</v>
      </c>
      <c r="AA111" s="68">
        <f>SUM('Valores Correntes'!N110:N113)/SUM('Valores Correntes'!$O110:$O113)</f>
        <v>0.2321754228818089</v>
      </c>
      <c r="AC111" s="3" t="s">
        <v>11</v>
      </c>
      <c r="AD111" s="67">
        <f>SUM('Valores Encadeados a Preços 95'!H110:H113)/SUM('Valores Encadeados a Preços 95'!H106:H109)-1</f>
        <v>1.7137907494807259E-2</v>
      </c>
      <c r="AE111" s="67">
        <f>SUM('Valores Encadeados a Preços 95'!I110:I113)/SUM('Valores Encadeados a Preços 95'!I106:I109)-1</f>
        <v>7.8632640477740878E-2</v>
      </c>
      <c r="AF111" s="67">
        <f>SUM('Valores Encadeados a Preços 95'!J110:J113)/SUM('Valores Encadeados a Preços 95'!J106:J109)-1</f>
        <v>5.2219416155012466E-2</v>
      </c>
      <c r="AG111" s="67">
        <f>SUM('Valores Encadeados a Preços 95'!K110:K113)/SUM('Valores Encadeados a Preços 95'!K106:K109)-1</f>
        <v>1.8604394316176442E-2</v>
      </c>
      <c r="AH111" s="67">
        <f>SUM('Valores Encadeados a Preços 95'!L110:L113)/SUM('Valores Encadeados a Preços 95'!L106:L109)-1</f>
        <v>2.4132047679835011E-2</v>
      </c>
      <c r="AI111" s="67">
        <f>SUM('Valores Encadeados a Preços 95'!M110:M113)/SUM('Valores Encadeados a Preços 95'!M106:M109)-1</f>
        <v>9.9852528681404484E-2</v>
      </c>
      <c r="AJ111" s="67">
        <f>SUM('Valores Encadeados a Preços 95'!N110:N113)/SUM('Valores Encadeados a Preços 95'!N106:N109)-1</f>
        <v>8.0422660151180381E-3</v>
      </c>
      <c r="AK111" s="67">
        <f>SUM('Valores Encadeados a Preços 95'!O110:O113)/SUM('Valores Encadeados a Preços 95'!O106:O109)-1</f>
        <v>4.1815605492469876E-2</v>
      </c>
      <c r="AL111" s="3" t="s">
        <v>11</v>
      </c>
      <c r="AM111" s="41">
        <f t="shared" si="20"/>
        <v>3.2530608614424815E-3</v>
      </c>
      <c r="AN111" s="41">
        <f t="shared" si="21"/>
        <v>4.5045152625411682E-3</v>
      </c>
      <c r="AO111" s="41">
        <f t="shared" si="22"/>
        <v>2.6635899375399095E-3</v>
      </c>
      <c r="AP111" s="41">
        <f t="shared" si="23"/>
        <v>1.6715794854639256E-3</v>
      </c>
      <c r="AQ111" s="41">
        <f t="shared" si="24"/>
        <v>3.2667982667407671E-3</v>
      </c>
      <c r="AR111" s="41">
        <f t="shared" si="25"/>
        <v>2.4111773668614649E-2</v>
      </c>
      <c r="AS111" s="41">
        <f t="shared" si="26"/>
        <v>1.8915074394335065E-3</v>
      </c>
      <c r="AT111" s="41">
        <f t="shared" si="27"/>
        <v>4.1815605492469876E-2</v>
      </c>
    </row>
    <row r="112" spans="1:46" x14ac:dyDescent="0.3">
      <c r="A112" s="3" t="s">
        <v>10</v>
      </c>
      <c r="B112" s="39">
        <f>SUM('Valores Correntes'!C111:C114)/SUM('Valores Correntes'!$G111:$G114)</f>
        <v>0.18691354594368989</v>
      </c>
      <c r="C112" s="39">
        <f>SUM('Valores Correntes'!D111:D114)/SUM('Valores Correntes'!$G111:$G114)</f>
        <v>0.59179719009944587</v>
      </c>
      <c r="D112" s="39">
        <f>SUM('Valores Correntes'!E111:E114)/SUM('Valores Correntes'!$G111:$G114)</f>
        <v>9.0347223607668642E-2</v>
      </c>
      <c r="E112" s="39">
        <f>SUM('Valores Correntes'!F111:F114)/SUM('Valores Correntes'!$G111:$G114)</f>
        <v>0.13094204034919557</v>
      </c>
      <c r="G112" s="3" t="s">
        <v>10</v>
      </c>
      <c r="H112" s="40">
        <f>SUM('Valores Encadeados a Preços 95'!C111:C114)/SUM('Valores Encadeados a Preços 95'!C107:C110)-1</f>
        <v>3.8407740864916162E-2</v>
      </c>
      <c r="I112" s="40">
        <f>SUM('Valores Encadeados a Preços 95'!D111:D114)/SUM('Valores Encadeados a Preços 95'!D107:D110)-1</f>
        <v>5.3096330973345651E-3</v>
      </c>
      <c r="J112" s="40">
        <f>SUM('Valores Encadeados a Preços 95'!E111:E114)/SUM('Valores Encadeados a Preços 95'!E107:E110)-1</f>
        <v>7.6759248993265583E-2</v>
      </c>
      <c r="K112" s="40">
        <f>SUM('Valores Encadeados a Preços 95'!F111:F114)/SUM('Valores Encadeados a Preços 95'!F107:F110)-1</f>
        <v>3.4642700789344838E-2</v>
      </c>
      <c r="L112" s="40">
        <f>SUM('Valores Encadeados a Preços 95'!G111:G114)/SUM('Valores Encadeados a Preços 95'!G107:G110)-1</f>
        <v>2.4380579486306786E-2</v>
      </c>
      <c r="M112" s="3" t="s">
        <v>10</v>
      </c>
      <c r="N112" s="41">
        <f t="shared" si="15"/>
        <v>8.1244738234138771E-3</v>
      </c>
      <c r="O112" s="41">
        <f t="shared" si="16"/>
        <v>2.9279390024039022E-3</v>
      </c>
      <c r="P112" s="41">
        <f t="shared" si="17"/>
        <v>8.2593325045516568E-3</v>
      </c>
      <c r="Q112" s="41">
        <f t="shared" si="18"/>
        <v>4.483744895822748E-3</v>
      </c>
      <c r="R112" s="41">
        <f t="shared" si="19"/>
        <v>2.4380579486306786E-2</v>
      </c>
      <c r="T112" s="3" t="s">
        <v>10</v>
      </c>
      <c r="U112" s="68">
        <f>SUM('Valores Correntes'!H111:H114)/SUM('Valores Correntes'!$O111:$O114)</f>
        <v>0.18421021732146503</v>
      </c>
      <c r="V112" s="68">
        <f>SUM('Valores Correntes'!I111:I114)/SUM('Valores Correntes'!$O111:$O114)</f>
        <v>4.8869634204708599E-2</v>
      </c>
      <c r="W112" s="68">
        <f>SUM('Valores Correntes'!J111:J114)/SUM('Valores Correntes'!$O111:$O114)</f>
        <v>5.0212279016380361E-2</v>
      </c>
      <c r="X112" s="68">
        <f>SUM('Valores Correntes'!K111:K114)/SUM('Valores Correntes'!$O111:$O114)</f>
        <v>0.11066044861622595</v>
      </c>
      <c r="Y112" s="68">
        <f>SUM('Valores Correntes'!L111:L114)/SUM('Valores Correntes'!$O111:$O114)</f>
        <v>0.13008455815790457</v>
      </c>
      <c r="Z112" s="68">
        <f>SUM('Valores Correntes'!M111:M114)/SUM('Valores Correntes'!$O111:$O114)</f>
        <v>0.2441998287665004</v>
      </c>
      <c r="AA112" s="68">
        <f>SUM('Valores Correntes'!N111:N114)/SUM('Valores Correntes'!$O111:$O114)</f>
        <v>0.23176303391681513</v>
      </c>
      <c r="AC112" s="3" t="s">
        <v>10</v>
      </c>
      <c r="AD112" s="67">
        <f>SUM('Valores Encadeados a Preços 95'!H111:H114)/SUM('Valores Encadeados a Preços 95'!H107:H110)-1</f>
        <v>1.3317718623045982E-2</v>
      </c>
      <c r="AE112" s="67">
        <f>SUM('Valores Encadeados a Preços 95'!I111:I114)/SUM('Valores Encadeados a Preços 95'!I107:I110)-1</f>
        <v>6.7215265887384801E-2</v>
      </c>
      <c r="AF112" s="67">
        <f>SUM('Valores Encadeados a Preços 95'!J111:J114)/SUM('Valores Encadeados a Preços 95'!J107:J110)-1</f>
        <v>5.2755339804014811E-2</v>
      </c>
      <c r="AG112" s="67">
        <f>SUM('Valores Encadeados a Preços 95'!K111:K114)/SUM('Valores Encadeados a Preços 95'!K107:K110)-1</f>
        <v>4.2835245742434802E-2</v>
      </c>
      <c r="AH112" s="67">
        <f>SUM('Valores Encadeados a Preços 95'!L111:L114)/SUM('Valores Encadeados a Preços 95'!L107:L110)-1</f>
        <v>2.7994670601541927E-2</v>
      </c>
      <c r="AI112" s="67">
        <f>SUM('Valores Encadeados a Preços 95'!M111:M114)/SUM('Valores Encadeados a Preços 95'!M107:M110)-1</f>
        <v>7.4754880863539874E-2</v>
      </c>
      <c r="AJ112" s="67">
        <f>SUM('Valores Encadeados a Preços 95'!N111:N114)/SUM('Valores Encadeados a Preços 95'!N107:N110)-1</f>
        <v>1.0953323111748903E-2</v>
      </c>
      <c r="AK112" s="67">
        <f>SUM('Valores Encadeados a Preços 95'!O111:O114)/SUM('Valores Encadeados a Preços 95'!O107:O110)-1</f>
        <v>3.7964735331397659E-2</v>
      </c>
      <c r="AL112" s="3" t="s">
        <v>10</v>
      </c>
      <c r="AM112" s="41">
        <f t="shared" si="20"/>
        <v>2.5510313557246295E-3</v>
      </c>
      <c r="AN112" s="41">
        <f t="shared" si="21"/>
        <v>3.6215048818743077E-3</v>
      </c>
      <c r="AO112" s="41">
        <f t="shared" si="22"/>
        <v>2.6463811733660951E-3</v>
      </c>
      <c r="AP112" s="41">
        <f t="shared" si="23"/>
        <v>4.0540052324782019E-3</v>
      </c>
      <c r="AQ112" s="41">
        <f t="shared" si="24"/>
        <v>3.7424983729124929E-3</v>
      </c>
      <c r="AR112" s="41">
        <f t="shared" si="25"/>
        <v>1.8169143661230285E-2</v>
      </c>
      <c r="AS112" s="41">
        <f t="shared" si="26"/>
        <v>2.5524345352486329E-3</v>
      </c>
      <c r="AT112" s="41">
        <f t="shared" si="27"/>
        <v>3.7964735331397659E-2</v>
      </c>
    </row>
    <row r="113" spans="1:46" x14ac:dyDescent="0.3">
      <c r="A113" s="3" t="s">
        <v>9</v>
      </c>
      <c r="B113" s="39">
        <f>SUM('Valores Correntes'!C112:C115)/SUM('Valores Correntes'!$G112:$G115)</f>
        <v>0.17086415416731116</v>
      </c>
      <c r="C113" s="39">
        <f>SUM('Valores Correntes'!D112:D115)/SUM('Valores Correntes'!$G112:$G115)</f>
        <v>0.60103988363568628</v>
      </c>
      <c r="D113" s="39">
        <f>SUM('Valores Correntes'!E112:E115)/SUM('Valores Correntes'!$G112:$G115)</f>
        <v>9.4320054318988086E-2</v>
      </c>
      <c r="E113" s="39">
        <f>SUM('Valores Correntes'!F112:F115)/SUM('Valores Correntes'!$G112:$G115)</f>
        <v>0.13377590787801444</v>
      </c>
      <c r="G113" s="3" t="s">
        <v>9</v>
      </c>
      <c r="H113" s="40">
        <f>SUM('Valores Encadeados a Preços 95'!C112:C115)/SUM('Valores Encadeados a Preços 95'!C108:C111)-1</f>
        <v>6.7586382762997665E-2</v>
      </c>
      <c r="I113" s="40">
        <f>SUM('Valores Encadeados a Preços 95'!D112:D115)/SUM('Valores Encadeados a Preços 95'!D108:D111)-1</f>
        <v>-1.7921665947421284E-3</v>
      </c>
      <c r="J113" s="40">
        <f>SUM('Valores Encadeados a Preços 95'!E112:E115)/SUM('Valores Encadeados a Preços 95'!E108:E111)-1</f>
        <v>6.212309704783503E-2</v>
      </c>
      <c r="K113" s="40">
        <f>SUM('Valores Encadeados a Preços 95'!F112:F115)/SUM('Valores Encadeados a Preços 95'!F108:F111)-1</f>
        <v>6.2004195018976471E-3</v>
      </c>
      <c r="L113" s="40">
        <f>SUM('Valores Encadeados a Preços 95'!G112:G115)/SUM('Valores Encadeados a Preços 95'!G108:G111)-1</f>
        <v>2.0456048376644054E-2</v>
      </c>
      <c r="M113" s="3" t="s">
        <v>9</v>
      </c>
      <c r="N113" s="41">
        <f t="shared" si="15"/>
        <v>1.4201416197063227E-2</v>
      </c>
      <c r="O113" s="41">
        <f t="shared" si="16"/>
        <v>-1.0127357863642622E-3</v>
      </c>
      <c r="P113" s="41">
        <f t="shared" si="17"/>
        <v>6.0012619328773179E-3</v>
      </c>
      <c r="Q113" s="41">
        <f t="shared" si="18"/>
        <v>7.9479829026583067E-4</v>
      </c>
      <c r="R113" s="41">
        <f t="shared" si="19"/>
        <v>2.0456048376644054E-2</v>
      </c>
      <c r="T113" s="3" t="s">
        <v>9</v>
      </c>
      <c r="U113" s="68">
        <f>SUM('Valores Correntes'!H112:H115)/SUM('Valores Correntes'!$O112:$O115)</f>
        <v>0.18030794471040473</v>
      </c>
      <c r="V113" s="68">
        <f>SUM('Valores Correntes'!I112:I115)/SUM('Valores Correntes'!$O112:$O115)</f>
        <v>5.0952547912326465E-2</v>
      </c>
      <c r="W113" s="68">
        <f>SUM('Valores Correntes'!J112:J115)/SUM('Valores Correntes'!$O112:$O115)</f>
        <v>5.0201384150757991E-2</v>
      </c>
      <c r="X113" s="68">
        <f>SUM('Valores Correntes'!K112:K115)/SUM('Valores Correntes'!$O112:$O115)</f>
        <v>0.11121334963477016</v>
      </c>
      <c r="Y113" s="68">
        <f>SUM('Valores Correntes'!L112:L115)/SUM('Valores Correntes'!$O112:$O115)</f>
        <v>0.13033649476530099</v>
      </c>
      <c r="Z113" s="68">
        <f>SUM('Valores Correntes'!M112:M115)/SUM('Valores Correntes'!$O112:$O115)</f>
        <v>0.24550122419121276</v>
      </c>
      <c r="AA113" s="68">
        <f>SUM('Valores Correntes'!N112:N115)/SUM('Valores Correntes'!$O112:$O115)</f>
        <v>0.23148705463522692</v>
      </c>
      <c r="AC113" s="3" t="s">
        <v>9</v>
      </c>
      <c r="AD113" s="67">
        <f>SUM('Valores Encadeados a Preços 95'!H112:H115)/SUM('Valores Encadeados a Preços 95'!H108:H111)-1</f>
        <v>1.0006908805429759E-2</v>
      </c>
      <c r="AE113" s="67">
        <f>SUM('Valores Encadeados a Preços 95'!I112:I115)/SUM('Valores Encadeados a Preços 95'!I108:I111)-1</f>
        <v>4.6434678435083532E-2</v>
      </c>
      <c r="AF113" s="67">
        <f>SUM('Valores Encadeados a Preços 95'!J112:J115)/SUM('Valores Encadeados a Preços 95'!J108:J111)-1</f>
        <v>4.1311818996551564E-2</v>
      </c>
      <c r="AG113" s="67">
        <f>SUM('Valores Encadeados a Preços 95'!K112:K115)/SUM('Valores Encadeados a Preços 95'!K108:K111)-1</f>
        <v>5.7727193020151502E-2</v>
      </c>
      <c r="AH113" s="67">
        <f>SUM('Valores Encadeados a Preços 95'!L112:L115)/SUM('Valores Encadeados a Preços 95'!L108:L111)-1</f>
        <v>3.0352204666894256E-2</v>
      </c>
      <c r="AI113" s="67">
        <f>SUM('Valores Encadeados a Preços 95'!M112:M115)/SUM('Valores Encadeados a Preços 95'!M108:M111)-1</f>
        <v>5.1050797798073866E-2</v>
      </c>
      <c r="AJ113" s="67">
        <f>SUM('Valores Encadeados a Preços 95'!N112:N115)/SUM('Valores Encadeados a Preços 95'!N108:N111)-1</f>
        <v>9.8228466531451453E-3</v>
      </c>
      <c r="AK113" s="67">
        <f>SUM('Valores Encadeados a Preços 95'!O112:O115)/SUM('Valores Encadeados a Preços 95'!O108:O111)-1</f>
        <v>3.1176288581891365E-2</v>
      </c>
      <c r="AL113" s="3" t="s">
        <v>9</v>
      </c>
      <c r="AM113" s="41">
        <f t="shared" si="20"/>
        <v>1.9211293871716718E-3</v>
      </c>
      <c r="AN113" s="41">
        <f t="shared" si="21"/>
        <v>2.3464063284136193E-3</v>
      </c>
      <c r="AO113" s="41">
        <f t="shared" si="22"/>
        <v>2.067442789414866E-3</v>
      </c>
      <c r="AP113" s="41">
        <f t="shared" si="23"/>
        <v>5.7514632385179502E-3</v>
      </c>
      <c r="AQ113" s="41">
        <f t="shared" si="24"/>
        <v>4.0226710227473875E-3</v>
      </c>
      <c r="AR113" s="41">
        <f t="shared" si="25"/>
        <v>1.2418084527676419E-2</v>
      </c>
      <c r="AS113" s="41">
        <f t="shared" si="26"/>
        <v>2.2791863402294391E-3</v>
      </c>
      <c r="AT113" s="41">
        <f t="shared" si="27"/>
        <v>3.1176288581891365E-2</v>
      </c>
    </row>
    <row r="114" spans="1:46" x14ac:dyDescent="0.3">
      <c r="A114" s="65" t="s">
        <v>8</v>
      </c>
      <c r="B114" s="39">
        <f>SUM('Valores Correntes'!C113:C116)/SUM('Valores Correntes'!$G113:$G116)</f>
        <v>0.16600348206675716</v>
      </c>
      <c r="C114" s="39">
        <f>SUM('Valores Correntes'!D113:D116)/SUM('Valores Correntes'!$G113:$G116)</f>
        <v>0.59849437907680048</v>
      </c>
      <c r="D114" s="39">
        <f>SUM('Valores Correntes'!E113:E116)/SUM('Valores Correntes'!$G113:$G116)</f>
        <v>0.10011866914958027</v>
      </c>
      <c r="E114" s="39">
        <f>SUM('Valores Correntes'!F113:F116)/SUM('Valores Correntes'!$G113:$G116)</f>
        <v>0.13538346970686221</v>
      </c>
      <c r="G114" s="65" t="s">
        <v>8</v>
      </c>
      <c r="H114" s="40">
        <f>SUM('Valores Encadeados a Preços 95'!C113:C116)/SUM('Valores Encadeados a Preços 95'!C109:C112)-1</f>
        <v>9.2404163269290462E-2</v>
      </c>
      <c r="I114" s="40">
        <f>SUM('Valores Encadeados a Preços 95'!D113:D116)/SUM('Valores Encadeados a Preços 95'!D109:D112)-1</f>
        <v>-1.2729034796949645E-2</v>
      </c>
      <c r="J114" s="40">
        <f>SUM('Valores Encadeados a Preços 95'!E113:E116)/SUM('Valores Encadeados a Preços 95'!E109:E112)-1</f>
        <v>5.787205465940759E-2</v>
      </c>
      <c r="K114" s="40">
        <f>SUM('Valores Encadeados a Preços 95'!F113:F116)/SUM('Valores Encadeados a Preços 95'!F109:F112)-1</f>
        <v>-3.105671755674555E-3</v>
      </c>
      <c r="L114" s="40">
        <f>SUM('Valores Encadeados a Preços 95'!G113:G116)/SUM('Valores Encadeados a Preços 95'!G109:G112)-1</f>
        <v>1.6783429212480216E-2</v>
      </c>
      <c r="M114" s="65" t="s">
        <v>8</v>
      </c>
      <c r="N114" s="41">
        <f t="shared" si="15"/>
        <v>1.9149777679607485E-2</v>
      </c>
      <c r="O114" s="41">
        <f t="shared" si="16"/>
        <v>-7.2929185412648001E-3</v>
      </c>
      <c r="P114" s="41">
        <f t="shared" si="17"/>
        <v>5.3235868871923898E-3</v>
      </c>
      <c r="Q114" s="41">
        <f t="shared" si="18"/>
        <v>-3.9701681305466958E-4</v>
      </c>
      <c r="R114" s="41">
        <f t="shared" si="19"/>
        <v>1.6783429212480216E-2</v>
      </c>
      <c r="T114" s="65" t="s">
        <v>8</v>
      </c>
      <c r="U114" s="68">
        <f>SUM('Valores Correntes'!H113:H116)/SUM('Valores Correntes'!$O113:$O116)</f>
        <v>0.17688466087638274</v>
      </c>
      <c r="V114" s="68">
        <f>SUM('Valores Correntes'!I113:I116)/SUM('Valores Correntes'!$O113:$O116)</f>
        <v>5.2065769951952744E-2</v>
      </c>
      <c r="W114" s="68">
        <f>SUM('Valores Correntes'!J113:J116)/SUM('Valores Correntes'!$O113:$O116)</f>
        <v>4.9876174225067293E-2</v>
      </c>
      <c r="X114" s="68">
        <f>SUM('Valores Correntes'!K113:K116)/SUM('Valores Correntes'!$O113:$O116)</f>
        <v>0.11063119978400908</v>
      </c>
      <c r="Y114" s="68">
        <f>SUM('Valores Correntes'!L113:L116)/SUM('Valores Correntes'!$O113:$O116)</f>
        <v>0.12954517160502224</v>
      </c>
      <c r="Z114" s="68">
        <f>SUM('Valores Correntes'!M113:M116)/SUM('Valores Correntes'!$O113:$O116)</f>
        <v>0.24686531985951835</v>
      </c>
      <c r="AA114" s="68">
        <f>SUM('Valores Correntes'!N113:N116)/SUM('Valores Correntes'!$O113:$O116)</f>
        <v>0.23413170369804756</v>
      </c>
      <c r="AC114" s="65" t="s">
        <v>8</v>
      </c>
      <c r="AD114" s="67">
        <f>SUM('Valores Encadeados a Preços 95'!H113:H116)/SUM('Valores Encadeados a Preços 95'!H109:H112)-1</f>
        <v>7.9861325599090982E-3</v>
      </c>
      <c r="AE114" s="67">
        <f>SUM('Valores Encadeados a Preços 95'!I113:I116)/SUM('Valores Encadeados a Preços 95'!I109:I112)-1</f>
        <v>2.4295609389136663E-2</v>
      </c>
      <c r="AF114" s="67">
        <f>SUM('Valores Encadeados a Preços 95'!J113:J116)/SUM('Valores Encadeados a Preços 95'!J109:J112)-1</f>
        <v>2.9060004792702765E-2</v>
      </c>
      <c r="AG114" s="67">
        <f>SUM('Valores Encadeados a Preços 95'!K113:K116)/SUM('Valores Encadeados a Preços 95'!K109:K112)-1</f>
        <v>7.5221667036075468E-2</v>
      </c>
      <c r="AH114" s="67">
        <f>SUM('Valores Encadeados a Preços 95'!L113:L116)/SUM('Valores Encadeados a Preços 95'!L109:L112)-1</f>
        <v>2.9989785619432885E-2</v>
      </c>
      <c r="AI114" s="67">
        <f>SUM('Valores Encadeados a Preços 95'!M113:M116)/SUM('Valores Encadeados a Preços 95'!M109:M112)-1</f>
        <v>3.3562520202987001E-2</v>
      </c>
      <c r="AJ114" s="67">
        <f>SUM('Valores Encadeados a Preços 95'!N113:N116)/SUM('Valores Encadeados a Preços 95'!N109:N112)-1</f>
        <v>1.596331983960031E-2</v>
      </c>
      <c r="AK114" s="67">
        <f>SUM('Valores Encadeados a Preços 95'!O113:O116)/SUM('Valores Encadeados a Preços 95'!O109:O112)-1</f>
        <v>2.7774096460634112E-2</v>
      </c>
      <c r="AL114" s="65" t="s">
        <v>8</v>
      </c>
      <c r="AM114" s="41">
        <f t="shared" si="20"/>
        <v>1.5245891265562993E-3</v>
      </c>
      <c r="AN114" s="41">
        <f t="shared" si="21"/>
        <v>1.1593064323464951E-3</v>
      </c>
      <c r="AO114" s="41">
        <f t="shared" si="22"/>
        <v>1.4452310304050905E-3</v>
      </c>
      <c r="AP114" s="41">
        <f t="shared" si="23"/>
        <v>7.8288995958084289E-3</v>
      </c>
      <c r="AQ114" s="41">
        <f t="shared" si="24"/>
        <v>3.9448915295199598E-3</v>
      </c>
      <c r="AR114" s="41">
        <f t="shared" si="25"/>
        <v>8.1472989487408193E-3</v>
      </c>
      <c r="AS114" s="41">
        <f t="shared" si="26"/>
        <v>3.7238797972571915E-3</v>
      </c>
      <c r="AT114" s="41">
        <f t="shared" si="27"/>
        <v>2.7774096460634112E-2</v>
      </c>
    </row>
    <row r="115" spans="1:46" x14ac:dyDescent="0.3">
      <c r="A115" s="4" t="s">
        <v>7</v>
      </c>
      <c r="B115" s="39">
        <f>SUM('Valores Correntes'!C114:C117)/SUM('Valores Correntes'!$G114:$G117)</f>
        <v>0.16650025284210826</v>
      </c>
      <c r="C115" s="39">
        <f>SUM('Valores Correntes'!D114:D117)/SUM('Valores Correntes'!$G114:$G117)</f>
        <v>0.59144720894982339</v>
      </c>
      <c r="D115" s="39">
        <f>SUM('Valores Correntes'!E114:E117)/SUM('Valores Correntes'!$G114:$G117)</f>
        <v>0.10269475367176072</v>
      </c>
      <c r="E115" s="39">
        <f>SUM('Valores Correntes'!F114:F117)/SUM('Valores Correntes'!$G114:$G117)</f>
        <v>0.13935778453630773</v>
      </c>
      <c r="G115" s="4" t="s">
        <v>7</v>
      </c>
      <c r="H115" s="40">
        <f>SUM('Valores Encadeados a Preços 95'!C114:C117)/SUM('Valores Encadeados a Preços 95'!C110:C113)-1</f>
        <v>8.5111616917439736E-2</v>
      </c>
      <c r="I115" s="40">
        <f>SUM('Valores Encadeados a Preços 95'!D114:D117)/SUM('Valores Encadeados a Preços 95'!D110:D113)-1</f>
        <v>-5.3848989804726743E-3</v>
      </c>
      <c r="J115" s="40">
        <f>SUM('Valores Encadeados a Preços 95'!E114:E117)/SUM('Valores Encadeados a Preços 95'!E110:E113)-1</f>
        <v>5.5406488100633755E-2</v>
      </c>
      <c r="K115" s="40">
        <f>SUM('Valores Encadeados a Preços 95'!F114:F117)/SUM('Valores Encadeados a Preços 95'!F110:F113)-1</f>
        <v>-2.2017963717954059E-3</v>
      </c>
      <c r="L115" s="40">
        <f>SUM('Valores Encadeados a Preços 95'!G114:G117)/SUM('Valores Encadeados a Preços 95'!G110:G113)-1</f>
        <v>2.0033745799449054E-2</v>
      </c>
      <c r="M115" s="4" t="s">
        <v>7</v>
      </c>
      <c r="N115" s="41">
        <f t="shared" si="15"/>
        <v>1.7066380855659202E-2</v>
      </c>
      <c r="O115" s="41">
        <f t="shared" si="16"/>
        <v>-3.1459804640772042E-3</v>
      </c>
      <c r="P115" s="41">
        <f t="shared" si="17"/>
        <v>4.8761309717439295E-3</v>
      </c>
      <c r="Q115" s="41">
        <f t="shared" si="18"/>
        <v>-2.8018544411527918E-4</v>
      </c>
      <c r="R115" s="41">
        <f t="shared" si="19"/>
        <v>2.0033745799449054E-2</v>
      </c>
      <c r="T115" s="4" t="s">
        <v>7</v>
      </c>
      <c r="U115" s="68">
        <f>SUM('Valores Correntes'!H114:H117)/SUM('Valores Correntes'!$O114:$O117)</f>
        <v>0.17426901740329495</v>
      </c>
      <c r="V115" s="68">
        <f>SUM('Valores Correntes'!I114:I117)/SUM('Valores Correntes'!$O114:$O117)</f>
        <v>5.25785902430854E-2</v>
      </c>
      <c r="W115" s="68">
        <f>SUM('Valores Correntes'!J114:J117)/SUM('Valores Correntes'!$O114:$O117)</f>
        <v>5.0010013985374108E-2</v>
      </c>
      <c r="X115" s="68">
        <f>SUM('Valores Correntes'!K114:K117)/SUM('Valores Correntes'!$O114:$O117)</f>
        <v>0.1094738580903175</v>
      </c>
      <c r="Y115" s="68">
        <f>SUM('Valores Correntes'!L114:L117)/SUM('Valores Correntes'!$O114:$O117)</f>
        <v>0.12975289310860352</v>
      </c>
      <c r="Z115" s="68">
        <f>SUM('Valores Correntes'!M114:M117)/SUM('Valores Correntes'!$O114:$O117)</f>
        <v>0.24912978474395525</v>
      </c>
      <c r="AA115" s="68">
        <f>SUM('Valores Correntes'!N114:N117)/SUM('Valores Correntes'!$O114:$O117)</f>
        <v>0.23478584242536921</v>
      </c>
      <c r="AC115" s="4" t="s">
        <v>7</v>
      </c>
      <c r="AD115" s="67">
        <f>SUM('Valores Encadeados a Preços 95'!H114:H117)/SUM('Valores Encadeados a Preços 95'!H110:H113)-1</f>
        <v>1.0015212252196593E-2</v>
      </c>
      <c r="AE115" s="67">
        <f>SUM('Valores Encadeados a Preços 95'!I114:I117)/SUM('Valores Encadeados a Preços 95'!I110:I113)-1</f>
        <v>1.2318060831645772E-2</v>
      </c>
      <c r="AF115" s="67">
        <f>SUM('Valores Encadeados a Preços 95'!J114:J117)/SUM('Valores Encadeados a Preços 95'!J110:J113)-1</f>
        <v>2.6177040848190947E-2</v>
      </c>
      <c r="AG115" s="67">
        <f>SUM('Valores Encadeados a Preços 95'!K114:K117)/SUM('Valores Encadeados a Preços 95'!K110:K113)-1</f>
        <v>7.3801937931053052E-2</v>
      </c>
      <c r="AH115" s="67">
        <f>SUM('Valores Encadeados a Preços 95'!L114:L117)/SUM('Valores Encadeados a Preços 95'!L110:L113)-1</f>
        <v>3.2458090558162178E-2</v>
      </c>
      <c r="AI115" s="67">
        <f>SUM('Valores Encadeados a Preços 95'!M114:M117)/SUM('Valores Encadeados a Preços 95'!M110:M113)-1</f>
        <v>3.3012929757864518E-2</v>
      </c>
      <c r="AJ115" s="67">
        <f>SUM('Valores Encadeados a Preços 95'!N114:N117)/SUM('Valores Encadeados a Preços 95'!N110:N113)-1</f>
        <v>1.833350422491864E-2</v>
      </c>
      <c r="AK115" s="67">
        <f>SUM('Valores Encadeados a Preços 95'!O114:O117)/SUM('Valores Encadeados a Preços 95'!O110:O113)-1</f>
        <v>2.7963124856606347E-2</v>
      </c>
      <c r="AL115" s="4" t="s">
        <v>7</v>
      </c>
      <c r="AM115" s="41">
        <f t="shared" si="20"/>
        <v>1.8930130658630898E-3</v>
      </c>
      <c r="AN115" s="41">
        <f t="shared" si="21"/>
        <v>5.8006329317306072E-4</v>
      </c>
      <c r="AO115" s="41">
        <f t="shared" si="22"/>
        <v>1.30552037109018E-3</v>
      </c>
      <c r="AP115" s="41">
        <f t="shared" si="23"/>
        <v>7.948534836039467E-3</v>
      </c>
      <c r="AQ115" s="41">
        <f t="shared" si="24"/>
        <v>4.2354973736621997E-3</v>
      </c>
      <c r="AR115" s="41">
        <f t="shared" si="25"/>
        <v>8.043780016796934E-3</v>
      </c>
      <c r="AS115" s="41">
        <f t="shared" si="26"/>
        <v>4.256589096325915E-3</v>
      </c>
      <c r="AT115" s="41">
        <f t="shared" si="27"/>
        <v>2.7963124856606347E-2</v>
      </c>
    </row>
    <row r="116" spans="1:46" x14ac:dyDescent="0.3">
      <c r="A116" s="4" t="s">
        <v>6</v>
      </c>
      <c r="B116" s="39">
        <f>SUM('Valores Correntes'!C115:C118)/SUM('Valores Correntes'!$G115:$G118)</f>
        <v>0.17018563175365514</v>
      </c>
      <c r="C116" s="39">
        <f>SUM('Valores Correntes'!D115:D118)/SUM('Valores Correntes'!$G115:$G118)</f>
        <v>0.58367636995833883</v>
      </c>
      <c r="D116" s="39">
        <f>SUM('Valores Correntes'!E115:E118)/SUM('Valores Correntes'!$G115:$G118)</f>
        <v>0.10323795764924242</v>
      </c>
      <c r="E116" s="39">
        <f>SUM('Valores Correntes'!F115:F118)/SUM('Valores Correntes'!$G115:$G118)</f>
        <v>0.14290004063876366</v>
      </c>
      <c r="G116" s="4" t="s">
        <v>6</v>
      </c>
      <c r="H116" s="40">
        <f>SUM('Valores Encadeados a Preços 95'!C115:C118)/SUM('Valores Encadeados a Preços 95'!C111:C114)-1</f>
        <v>6.4810187723358226E-2</v>
      </c>
      <c r="I116" s="40">
        <f>SUM('Valores Encadeados a Preços 95'!D115:D118)/SUM('Valores Encadeados a Preços 95'!D111:D114)-1</f>
        <v>9.6358901581330425E-3</v>
      </c>
      <c r="J116" s="40">
        <f>SUM('Valores Encadeados a Preços 95'!E115:E118)/SUM('Valores Encadeados a Preços 95'!E111:E114)-1</f>
        <v>6.7589767414979685E-2</v>
      </c>
      <c r="K116" s="40">
        <f>SUM('Valores Encadeados a Preços 95'!F115:F118)/SUM('Valores Encadeados a Preços 95'!F111:F114)-1</f>
        <v>6.6882630115818742E-3</v>
      </c>
      <c r="L116" s="40">
        <f>SUM('Valores Encadeados a Preços 95'!G115:G118)/SUM('Valores Encadeados a Preços 95'!G111:G114)-1</f>
        <v>2.758114244721166E-2</v>
      </c>
      <c r="M116" s="4" t="s">
        <v>6</v>
      </c>
      <c r="N116" s="41">
        <f t="shared" si="15"/>
        <v>1.2113902000649084E-2</v>
      </c>
      <c r="O116" s="41">
        <f t="shared" si="16"/>
        <v>5.7024927196900393E-3</v>
      </c>
      <c r="P116" s="41">
        <f t="shared" si="17"/>
        <v>6.1065478302314855E-3</v>
      </c>
      <c r="Q116" s="41">
        <f t="shared" si="18"/>
        <v>8.7577480512858604E-4</v>
      </c>
      <c r="R116" s="41">
        <f t="shared" si="19"/>
        <v>2.758114244721166E-2</v>
      </c>
      <c r="T116" s="4" t="s">
        <v>6</v>
      </c>
      <c r="U116" s="68">
        <f>SUM('Valores Correntes'!H115:H118)/SUM('Valores Correntes'!$O115:$O118)</f>
        <v>0.17396948147083705</v>
      </c>
      <c r="V116" s="68">
        <f>SUM('Valores Correntes'!I115:I118)/SUM('Valores Correntes'!$O115:$O118)</f>
        <v>5.2269808344785784E-2</v>
      </c>
      <c r="W116" s="68">
        <f>SUM('Valores Correntes'!J115:J118)/SUM('Valores Correntes'!$O115:$O118)</f>
        <v>5.0038438520824784E-2</v>
      </c>
      <c r="X116" s="68">
        <f>SUM('Valores Correntes'!K115:K118)/SUM('Valores Correntes'!$O115:$O118)</f>
        <v>0.10733051310550092</v>
      </c>
      <c r="Y116" s="68">
        <f>SUM('Valores Correntes'!L115:L118)/SUM('Valores Correntes'!$O115:$O118)</f>
        <v>0.12965229272595577</v>
      </c>
      <c r="Z116" s="68">
        <f>SUM('Valores Correntes'!M115:M118)/SUM('Valores Correntes'!$O115:$O118)</f>
        <v>0.25103434701781902</v>
      </c>
      <c r="AA116" s="68">
        <f>SUM('Valores Correntes'!N115:N118)/SUM('Valores Correntes'!$O115:$O118)</f>
        <v>0.23570511881427672</v>
      </c>
      <c r="AC116" s="4" t="s">
        <v>6</v>
      </c>
      <c r="AD116" s="67">
        <f>SUM('Valores Encadeados a Preços 95'!H115:H118)/SUM('Valores Encadeados a Preços 95'!H111:H114)-1</f>
        <v>1.7481432459665047E-2</v>
      </c>
      <c r="AE116" s="67">
        <f>SUM('Valores Encadeados a Preços 95'!I115:I118)/SUM('Valores Encadeados a Preços 95'!I111:I114)-1</f>
        <v>3.2949553257874964E-3</v>
      </c>
      <c r="AF116" s="67">
        <f>SUM('Valores Encadeados a Preços 95'!J115:J118)/SUM('Valores Encadeados a Preços 95'!J111:J114)-1</f>
        <v>2.8572845491625642E-2</v>
      </c>
      <c r="AG116" s="67">
        <f>SUM('Valores Encadeados a Preços 95'!K115:K118)/SUM('Valores Encadeados a Preços 95'!K111:K114)-1</f>
        <v>6.9909605364507632E-2</v>
      </c>
      <c r="AH116" s="67">
        <f>SUM('Valores Encadeados a Preços 95'!L115:L118)/SUM('Valores Encadeados a Preços 95'!L111:L114)-1</f>
        <v>3.4205951548128555E-2</v>
      </c>
      <c r="AI116" s="67">
        <f>SUM('Valores Encadeados a Preços 95'!M115:M118)/SUM('Valores Encadeados a Preços 95'!M111:M114)-1</f>
        <v>3.7594934562236837E-2</v>
      </c>
      <c r="AJ116" s="67">
        <f>SUM('Valores Encadeados a Preços 95'!N115:N118)/SUM('Valores Encadeados a Preços 95'!N111:N114)-1</f>
        <v>1.5927964409121254E-2</v>
      </c>
      <c r="AK116" s="67">
        <f>SUM('Valores Encadeados a Preços 95'!O115:O118)/SUM('Valores Encadeados a Preços 95'!O111:O114)-1</f>
        <v>2.9628489956084136E-2</v>
      </c>
      <c r="AL116" s="4" t="s">
        <v>6</v>
      </c>
      <c r="AM116" s="41">
        <f t="shared" si="20"/>
        <v>3.2202584724854112E-3</v>
      </c>
      <c r="AN116" s="41">
        <f t="shared" si="21"/>
        <v>1.610232614920914E-4</v>
      </c>
      <c r="AO116" s="41">
        <f t="shared" si="22"/>
        <v>1.4347076901174325E-3</v>
      </c>
      <c r="AP116" s="41">
        <f t="shared" si="23"/>
        <v>7.7362282922197314E-3</v>
      </c>
      <c r="AQ116" s="41">
        <f t="shared" si="24"/>
        <v>4.4496660935089945E-3</v>
      </c>
      <c r="AR116" s="41">
        <f t="shared" si="25"/>
        <v>9.1806765825860233E-3</v>
      </c>
      <c r="AS116" s="41">
        <f t="shared" si="26"/>
        <v>3.6915133555769932E-3</v>
      </c>
      <c r="AT116" s="41">
        <f t="shared" si="27"/>
        <v>2.9628489956084136E-2</v>
      </c>
    </row>
    <row r="117" spans="1:46" x14ac:dyDescent="0.3">
      <c r="A117" s="4" t="s">
        <v>5</v>
      </c>
      <c r="B117" s="39">
        <f>SUM('Valores Correntes'!C116:C119)/SUM('Valores Correntes'!$G116:$G119)</f>
        <v>0.17425712821070302</v>
      </c>
      <c r="C117" s="39">
        <f>SUM('Valores Correntes'!D116:D119)/SUM('Valores Correntes'!$G116:$G119)</f>
        <v>0.57552341734676626</v>
      </c>
      <c r="D117" s="39">
        <f>SUM('Valores Correntes'!E116:E119)/SUM('Valores Correntes'!$G116:$G119)</f>
        <v>0.10634710956536086</v>
      </c>
      <c r="E117" s="39">
        <f>SUM('Valores Correntes'!F116:F119)/SUM('Valores Correntes'!$G116:$G119)</f>
        <v>0.14387234487716993</v>
      </c>
      <c r="G117" s="4" t="s">
        <v>5</v>
      </c>
      <c r="H117" s="40">
        <f>SUM('Valores Encadeados a Preços 95'!C116:C119)/SUM('Valores Encadeados a Preços 95'!C112:C115)-1</f>
        <v>4.1691101308608758E-2</v>
      </c>
      <c r="I117" s="40">
        <f>SUM('Valores Encadeados a Preços 95'!D116:D119)/SUM('Valores Encadeados a Preços 95'!D112:D115)-1</f>
        <v>2.3992075049630968E-2</v>
      </c>
      <c r="J117" s="40">
        <f>SUM('Valores Encadeados a Preços 95'!E116:E119)/SUM('Valores Encadeados a Preços 95'!E112:E115)-1</f>
        <v>5.2824642309074576E-2</v>
      </c>
      <c r="K117" s="40">
        <f>SUM('Valores Encadeados a Preços 95'!F116:F119)/SUM('Valores Encadeados a Preços 95'!F112:F115)-1</f>
        <v>3.3692568292782443E-2</v>
      </c>
      <c r="L117" s="40">
        <f>SUM('Valores Encadeados a Preços 95'!G116:G119)/SUM('Valores Encadeados a Preços 95'!G112:G115)-1</f>
        <v>3.3105388449069073E-2</v>
      </c>
      <c r="M117" s="4" t="s">
        <v>5</v>
      </c>
      <c r="N117" s="41">
        <f t="shared" si="15"/>
        <v>7.1235147613991148E-3</v>
      </c>
      <c r="O117" s="41">
        <f t="shared" si="16"/>
        <v>1.442019399600885E-2</v>
      </c>
      <c r="P117" s="41">
        <f t="shared" si="17"/>
        <v>4.9824231319730303E-3</v>
      </c>
      <c r="Q117" s="41">
        <f t="shared" si="18"/>
        <v>4.5072539121089744E-3</v>
      </c>
      <c r="R117" s="41">
        <f t="shared" si="19"/>
        <v>3.3105388449069073E-2</v>
      </c>
      <c r="T117" s="4" t="s">
        <v>5</v>
      </c>
      <c r="U117" s="68">
        <f>SUM('Valores Correntes'!H116:H119)/SUM('Valores Correntes'!$O116:$O119)</f>
        <v>0.17446181743070466</v>
      </c>
      <c r="V117" s="68">
        <f>SUM('Valores Correntes'!I116:I119)/SUM('Valores Correntes'!$O116:$O119)</f>
        <v>5.2161516123010204E-2</v>
      </c>
      <c r="W117" s="68">
        <f>SUM('Valores Correntes'!J116:J119)/SUM('Valores Correntes'!$O116:$O119)</f>
        <v>5.0134701724694135E-2</v>
      </c>
      <c r="X117" s="68">
        <f>SUM('Valores Correntes'!K116:K119)/SUM('Valores Correntes'!$O116:$O119)</f>
        <v>0.10646706307910266</v>
      </c>
      <c r="Y117" s="68">
        <f>SUM('Valores Correntes'!L116:L119)/SUM('Valores Correntes'!$O116:$O119)</f>
        <v>0.12888684328855959</v>
      </c>
      <c r="Z117" s="68">
        <f>SUM('Valores Correntes'!M116:M119)/SUM('Valores Correntes'!$O116:$O119)</f>
        <v>0.25240067516021186</v>
      </c>
      <c r="AA117" s="68">
        <f>SUM('Valores Correntes'!N116:N119)/SUM('Valores Correntes'!$O116:$O119)</f>
        <v>0.23548738319371684</v>
      </c>
      <c r="AC117" s="4" t="s">
        <v>5</v>
      </c>
      <c r="AD117" s="67">
        <f>SUM('Valores Encadeados a Preços 95'!H116:H119)/SUM('Valores Encadeados a Preços 95'!H112:H115)-1</f>
        <v>2.599540475654849E-2</v>
      </c>
      <c r="AE117" s="67">
        <f>SUM('Valores Encadeados a Preços 95'!I116:I119)/SUM('Valores Encadeados a Preços 95'!I112:I115)-1</f>
        <v>6.2076827259174294E-3</v>
      </c>
      <c r="AF117" s="67">
        <f>SUM('Valores Encadeados a Preços 95'!J116:J119)/SUM('Valores Encadeados a Preços 95'!J112:J115)-1</f>
        <v>4.4287261434963643E-2</v>
      </c>
      <c r="AG117" s="67">
        <f>SUM('Valores Encadeados a Preços 95'!K116:K119)/SUM('Valores Encadeados a Preços 95'!K112:K115)-1</f>
        <v>6.6086827326520492E-2</v>
      </c>
      <c r="AH117" s="67">
        <f>SUM('Valores Encadeados a Preços 95'!L116:L119)/SUM('Valores Encadeados a Preços 95'!L112:L115)-1</f>
        <v>3.2400110413522532E-2</v>
      </c>
      <c r="AI117" s="67">
        <f>SUM('Valores Encadeados a Preços 95'!M116:M119)/SUM('Valores Encadeados a Preços 95'!M112:M115)-1</f>
        <v>4.8980617167666995E-2</v>
      </c>
      <c r="AJ117" s="67">
        <f>SUM('Valores Encadeados a Preços 95'!N116:N119)/SUM('Valores Encadeados a Preços 95'!N112:N115)-1</f>
        <v>1.7436768958136728E-2</v>
      </c>
      <c r="AK117" s="67">
        <f>SUM('Valores Encadeados a Preços 95'!O116:O119)/SUM('Valores Encadeados a Preços 95'!O112:O115)-1</f>
        <v>3.4695791518684072E-2</v>
      </c>
      <c r="AL117" s="4" t="s">
        <v>5</v>
      </c>
      <c r="AM117" s="41">
        <f t="shared" si="20"/>
        <v>4.6871780035683376E-3</v>
      </c>
      <c r="AN117" s="41">
        <f t="shared" si="21"/>
        <v>3.1629725151682917E-4</v>
      </c>
      <c r="AO117" s="41">
        <f t="shared" si="22"/>
        <v>2.2232818242816596E-3</v>
      </c>
      <c r="AP117" s="41">
        <f t="shared" si="23"/>
        <v>7.3497374337170062E-3</v>
      </c>
      <c r="AQ117" s="41">
        <f t="shared" si="24"/>
        <v>4.2229168213072533E-3</v>
      </c>
      <c r="AR117" s="41">
        <f t="shared" si="25"/>
        <v>1.202480147630338E-2</v>
      </c>
      <c r="AS117" s="41">
        <f t="shared" si="26"/>
        <v>4.0363862884740254E-3</v>
      </c>
      <c r="AT117" s="41">
        <f t="shared" si="27"/>
        <v>3.4695791518684072E-2</v>
      </c>
    </row>
    <row r="118" spans="1:46" x14ac:dyDescent="0.3">
      <c r="A118" s="64" t="s">
        <v>4</v>
      </c>
      <c r="B118" s="39">
        <f>SUM('Valores Correntes'!C117:C120)/SUM('Valores Correntes'!$G117:$G120)</f>
        <v>0.17416699962466736</v>
      </c>
      <c r="C118" s="39">
        <f>SUM('Valores Correntes'!D117:D120)/SUM('Valores Correntes'!$G117:$G120)</f>
        <v>0.57833836770598457</v>
      </c>
      <c r="D118" s="39">
        <f>SUM('Valores Correntes'!E117:E120)/SUM('Valores Correntes'!$G117:$G120)</f>
        <v>0.10192000980842178</v>
      </c>
      <c r="E118" s="39">
        <f>SUM('Valores Correntes'!F117:F120)/SUM('Valores Correntes'!$G117:$G120)</f>
        <v>0.14557462286092651</v>
      </c>
      <c r="G118" s="64" t="s">
        <v>4</v>
      </c>
      <c r="H118" s="40">
        <f>SUM('Valores Encadeados a Preços 95'!C117:C120)/SUM('Valores Encadeados a Preços 95'!C113:C116)-1</f>
        <v>4.6743579321582018E-3</v>
      </c>
      <c r="I118" s="40">
        <f>SUM('Valores Encadeados a Preços 95'!D117:D120)/SUM('Valores Encadeados a Preços 95'!D113:D116)-1</f>
        <v>3.8726987664719159E-2</v>
      </c>
      <c r="J118" s="40">
        <f>SUM('Valores Encadeados a Preços 95'!E117:E120)/SUM('Valores Encadeados a Preços 95'!E113:E116)-1</f>
        <v>1.0003621339384816E-2</v>
      </c>
      <c r="K118" s="40">
        <f>SUM('Valores Encadeados a Preços 95'!F117:F120)/SUM('Valores Encadeados a Preços 95'!F113:F116)-1</f>
        <v>4.350732498923815E-2</v>
      </c>
      <c r="L118" s="40">
        <f>SUM('Valores Encadeados a Preços 95'!G117:G120)/SUM('Valores Encadeados a Preços 95'!G113:G116)-1</f>
        <v>3.0845565998958602E-2</v>
      </c>
      <c r="M118" s="64" t="s">
        <v>4</v>
      </c>
      <c r="N118" s="41">
        <f t="shared" si="15"/>
        <v>7.7595969316462813E-4</v>
      </c>
      <c r="O118" s="41">
        <f t="shared" si="16"/>
        <v>2.3177884435911005E-2</v>
      </c>
      <c r="P118" s="41">
        <f t="shared" si="17"/>
        <v>1.0015492551755495E-3</v>
      </c>
      <c r="Q118" s="41">
        <f t="shared" si="18"/>
        <v>5.8901726147071324E-3</v>
      </c>
      <c r="R118" s="41">
        <f t="shared" si="19"/>
        <v>3.0845565998958602E-2</v>
      </c>
      <c r="T118" s="64" t="s">
        <v>4</v>
      </c>
      <c r="U118" s="68">
        <f>SUM('Valores Correntes'!H117:H120)/SUM('Valores Correntes'!$O117:$O120)</f>
        <v>0.17584614229863194</v>
      </c>
      <c r="V118" s="68">
        <f>SUM('Valores Correntes'!I117:I120)/SUM('Valores Correntes'!$O117:$O120)</f>
        <v>5.2444759854562865E-2</v>
      </c>
      <c r="W118" s="68">
        <f>SUM('Valores Correntes'!J117:J120)/SUM('Valores Correntes'!$O117:$O120)</f>
        <v>5.0599371304991217E-2</v>
      </c>
      <c r="X118" s="68">
        <f>SUM('Valores Correntes'!K117:K120)/SUM('Valores Correntes'!$O117:$O120)</f>
        <v>0.10683423835260293</v>
      </c>
      <c r="Y118" s="68">
        <f>SUM('Valores Correntes'!L117:L120)/SUM('Valores Correntes'!$O117:$O120)</f>
        <v>0.128148441109881</v>
      </c>
      <c r="Z118" s="68">
        <f>SUM('Valores Correntes'!M117:M120)/SUM('Valores Correntes'!$O117:$O120)</f>
        <v>0.25269782612852781</v>
      </c>
      <c r="AA118" s="68">
        <f>SUM('Valores Correntes'!N117:N120)/SUM('Valores Correntes'!$O117:$O120)</f>
        <v>0.23342922095080221</v>
      </c>
      <c r="AC118" s="64" t="s">
        <v>4</v>
      </c>
      <c r="AD118" s="67">
        <f>SUM('Valores Encadeados a Preços 95'!H117:H120)/SUM('Valores Encadeados a Preços 95'!H113:H116)-1</f>
        <v>3.7607565372159701E-2</v>
      </c>
      <c r="AE118" s="67">
        <f>SUM('Valores Encadeados a Preços 95'!I117:I120)/SUM('Valores Encadeados a Preços 95'!I113:I116)-1</f>
        <v>1.8951060705752809E-2</v>
      </c>
      <c r="AF118" s="67">
        <f>SUM('Valores Encadeados a Preços 95'!J117:J120)/SUM('Valores Encadeados a Preços 95'!J113:J116)-1</f>
        <v>6.0520001383527866E-2</v>
      </c>
      <c r="AG118" s="67">
        <f>SUM('Valores Encadeados a Preços 95'!K117:K120)/SUM('Valores Encadeados a Preços 95'!K113:K116)-1</f>
        <v>5.5066924626679947E-2</v>
      </c>
      <c r="AH118" s="67">
        <f>SUM('Valores Encadeados a Preços 95'!L117:L120)/SUM('Valores Encadeados a Preços 95'!L113:L116)-1</f>
        <v>3.1216430712513343E-2</v>
      </c>
      <c r="AI118" s="67">
        <f>SUM('Valores Encadeados a Preços 95'!M117:M120)/SUM('Valores Encadeados a Preços 95'!M113:M116)-1</f>
        <v>5.2518128020477173E-2</v>
      </c>
      <c r="AJ118" s="67">
        <f>SUM('Valores Encadeados a Preços 95'!N117:N120)/SUM('Valores Encadeados a Preços 95'!N113:N116)-1</f>
        <v>1.7251056859526326E-2</v>
      </c>
      <c r="AK118" s="67">
        <f>SUM('Valores Encadeados a Preços 95'!O117:O120)/SUM('Valores Encadeados a Preços 95'!O113:O116)-1</f>
        <v>3.7797390766123318E-2</v>
      </c>
      <c r="AL118" s="64" t="s">
        <v>4</v>
      </c>
      <c r="AM118" s="41">
        <f t="shared" si="20"/>
        <v>6.6522014472408632E-3</v>
      </c>
      <c r="AN118" s="41">
        <f t="shared" si="21"/>
        <v>9.8670156705121695E-4</v>
      </c>
      <c r="AO118" s="41">
        <f t="shared" si="22"/>
        <v>3.0185061331061496E-3</v>
      </c>
      <c r="AP118" s="41">
        <f t="shared" si="23"/>
        <v>6.0921199398651987E-3</v>
      </c>
      <c r="AQ118" s="41">
        <f t="shared" si="24"/>
        <v>4.0439378735488279E-3</v>
      </c>
      <c r="AR118" s="41">
        <f t="shared" si="25"/>
        <v>1.2964904472198229E-2</v>
      </c>
      <c r="AS118" s="41">
        <f t="shared" si="26"/>
        <v>4.0390193331127887E-3</v>
      </c>
      <c r="AT118" s="41">
        <f t="shared" si="27"/>
        <v>3.7797390766123318E-2</v>
      </c>
    </row>
    <row r="119" spans="1:46" x14ac:dyDescent="0.3">
      <c r="A119" s="3" t="s">
        <v>3</v>
      </c>
      <c r="B119" s="39">
        <f>SUM('Valores Correntes'!C118:C121)/SUM('Valores Correntes'!$G118:$G121)</f>
        <v>0.17453397977042254</v>
      </c>
      <c r="C119" s="39">
        <f>SUM('Valores Correntes'!D118:D121)/SUM('Valores Correntes'!$G118:$G121)</f>
        <v>0.57771831483571001</v>
      </c>
      <c r="D119" s="39">
        <f>SUM('Valores Correntes'!E118:E121)/SUM('Valores Correntes'!$G118:$G121)</f>
        <v>9.9163368328664764E-2</v>
      </c>
      <c r="E119" s="39">
        <f>SUM('Valores Correntes'!F118:F121)/SUM('Valores Correntes'!$G118:$G121)</f>
        <v>0.14858433706520291</v>
      </c>
      <c r="G119" s="3" t="s">
        <v>3</v>
      </c>
      <c r="H119" s="40">
        <f>SUM('Valores Encadeados a Preços 95'!C118:C121)/SUM('Valores Encadeados a Preços 95'!C114:C117)-1</f>
        <v>-5.9866149851467432E-3</v>
      </c>
      <c r="I119" s="40">
        <f>SUM('Valores Encadeados a Preços 95'!D118:D121)/SUM('Valores Encadeados a Preços 95'!D114:D117)-1</f>
        <v>4.0514748822870983E-2</v>
      </c>
      <c r="J119" s="40">
        <f>SUM('Valores Encadeados a Preços 95'!E118:E121)/SUM('Valores Encadeados a Preços 95'!E114:E117)-1</f>
        <v>2.2995175546618452E-3</v>
      </c>
      <c r="K119" s="40">
        <f>SUM('Valores Encadeados a Preços 95'!F118:F121)/SUM('Valores Encadeados a Preços 95'!F114:F117)-1</f>
        <v>4.5935840106750447E-2</v>
      </c>
      <c r="L119" s="40">
        <f>SUM('Valores Encadeados a Preços 95'!G118:G121)/SUM('Valores Encadeados a Preços 95'!G114:G117)-1</f>
        <v>2.9516022387870322E-2</v>
      </c>
      <c r="M119" s="3" t="s">
        <v>3</v>
      </c>
      <c r="N119" s="41">
        <f t="shared" si="15"/>
        <v>-9.9677290869528692E-4</v>
      </c>
      <c r="O119" s="41">
        <f t="shared" si="16"/>
        <v>2.3962335112590185E-2</v>
      </c>
      <c r="P119" s="41">
        <f t="shared" si="17"/>
        <v>2.3614838883988774E-4</v>
      </c>
      <c r="Q119" s="41">
        <f t="shared" si="18"/>
        <v>6.4015169080908121E-3</v>
      </c>
      <c r="R119" s="41">
        <f t="shared" si="19"/>
        <v>2.9516022387870322E-2</v>
      </c>
      <c r="T119" s="3" t="s">
        <v>3</v>
      </c>
      <c r="U119" s="68">
        <f>SUM('Valores Correntes'!H118:H121)/SUM('Valores Correntes'!$O118:$O121)</f>
        <v>0.17575527958137402</v>
      </c>
      <c r="V119" s="68">
        <f>SUM('Valores Correntes'!I118:I121)/SUM('Valores Correntes'!$O118:$O121)</f>
        <v>5.2130922918490211E-2</v>
      </c>
      <c r="W119" s="68">
        <f>SUM('Valores Correntes'!J118:J121)/SUM('Valores Correntes'!$O118:$O121)</f>
        <v>5.0645808705950153E-2</v>
      </c>
      <c r="X119" s="68">
        <f>SUM('Valores Correntes'!K118:K121)/SUM('Valores Correntes'!$O118:$O121)</f>
        <v>0.10955024351311328</v>
      </c>
      <c r="Y119" s="68">
        <f>SUM('Valores Correntes'!L118:L121)/SUM('Valores Correntes'!$O118:$O121)</f>
        <v>0.12749447588603205</v>
      </c>
      <c r="Z119" s="68">
        <f>SUM('Valores Correntes'!M118:M121)/SUM('Valores Correntes'!$O118:$O121)</f>
        <v>0.25174129138728779</v>
      </c>
      <c r="AA119" s="68">
        <f>SUM('Valores Correntes'!N118:N121)/SUM('Valores Correntes'!$O118:$O121)</f>
        <v>0.23268197800775239</v>
      </c>
      <c r="AC119" s="3" t="s">
        <v>3</v>
      </c>
      <c r="AD119" s="67">
        <f>SUM('Valores Encadeados a Preços 95'!H118:H121)/SUM('Valores Encadeados a Preços 95'!H114:H117)-1</f>
        <v>3.731084164185261E-2</v>
      </c>
      <c r="AE119" s="67">
        <f>SUM('Valores Encadeados a Preços 95'!I118:I121)/SUM('Valores Encadeados a Preços 95'!I114:I117)-1</f>
        <v>2.0952409709177777E-2</v>
      </c>
      <c r="AF119" s="67">
        <f>SUM('Valores Encadeados a Preços 95'!J118:J121)/SUM('Valores Encadeados a Preços 95'!J114:J117)-1</f>
        <v>6.622844855141885E-2</v>
      </c>
      <c r="AG119" s="67">
        <f>SUM('Valores Encadeados a Preços 95'!K118:K121)/SUM('Valores Encadeados a Preços 95'!K114:K117)-1</f>
        <v>4.8598334761104089E-2</v>
      </c>
      <c r="AH119" s="67">
        <f>SUM('Valores Encadeados a Preços 95'!L118:L121)/SUM('Valores Encadeados a Preços 95'!L114:L117)-1</f>
        <v>2.6719519861160501E-2</v>
      </c>
      <c r="AI119" s="67">
        <f>SUM('Valores Encadeados a Preços 95'!M118:M121)/SUM('Valores Encadeados a Preços 95'!M114:M117)-1</f>
        <v>4.4496181287292158E-2</v>
      </c>
      <c r="AJ119" s="67">
        <f>SUM('Valores Encadeados a Preços 95'!N118:N121)/SUM('Valores Encadeados a Preços 95'!N114:N117)-1</f>
        <v>1.489106827458575E-2</v>
      </c>
      <c r="AK119" s="67">
        <f>SUM('Valores Encadeados a Preços 95'!O118:O121)/SUM('Valores Encadeados a Preços 95'!O114:O117)-1</f>
        <v>3.4278231109444501E-2</v>
      </c>
      <c r="AL119" s="3" t="s">
        <v>3</v>
      </c>
      <c r="AM119" s="41">
        <f t="shared" si="20"/>
        <v>6.5021237114155942E-3</v>
      </c>
      <c r="AN119" s="41">
        <f t="shared" si="21"/>
        <v>1.1016481647041026E-3</v>
      </c>
      <c r="AO119" s="41">
        <f t="shared" si="22"/>
        <v>3.3120856382860861E-3</v>
      </c>
      <c r="AP119" s="41">
        <f t="shared" si="23"/>
        <v>5.3202472030628532E-3</v>
      </c>
      <c r="AQ119" s="41">
        <f t="shared" si="24"/>
        <v>3.4669350044583673E-3</v>
      </c>
      <c r="AR119" s="41">
        <f t="shared" si="25"/>
        <v>1.1085324066031105E-2</v>
      </c>
      <c r="AS119" s="41">
        <f t="shared" si="26"/>
        <v>3.4962120094623045E-3</v>
      </c>
      <c r="AT119" s="41">
        <f t="shared" si="27"/>
        <v>3.4278231109444501E-2</v>
      </c>
    </row>
    <row r="120" spans="1:46" x14ac:dyDescent="0.3">
      <c r="A120" s="3" t="s">
        <v>2</v>
      </c>
      <c r="B120" s="39">
        <f>SUM('Valores Correntes'!C119:C122)/SUM('Valores Correntes'!$G119:$G122)</f>
        <v>0.17123192969255849</v>
      </c>
      <c r="C120" s="39">
        <f>SUM('Valores Correntes'!D119:D122)/SUM('Valores Correntes'!$G119:$G122)</f>
        <v>0.57957336313008778</v>
      </c>
      <c r="D120" s="39">
        <f>SUM('Valores Correntes'!E119:E122)/SUM('Valores Correntes'!$G119:$G122)</f>
        <v>9.7838849878133571E-2</v>
      </c>
      <c r="E120" s="39">
        <f>SUM('Valores Correntes'!F119:F122)/SUM('Valores Correntes'!$G119:$G122)</f>
        <v>0.15135585729922027</v>
      </c>
      <c r="G120" s="3" t="s">
        <v>2</v>
      </c>
      <c r="H120" s="40">
        <f>SUM('Valores Encadeados a Preços 95'!C119:C122)/SUM('Valores Encadeados a Preços 95'!C115:C118)-1</f>
        <v>1.2658083233332063E-2</v>
      </c>
      <c r="I120" s="40">
        <f>SUM('Valores Encadeados a Preços 95'!D119:D122)/SUM('Valores Encadeados a Preços 95'!D115:D118)-1</f>
        <v>2.989963369364057E-2</v>
      </c>
      <c r="J120" s="40">
        <f>SUM('Valores Encadeados a Preços 95'!E119:E122)/SUM('Valores Encadeados a Preços 95'!E115:E118)-1</f>
        <v>-2.1707000887551398E-2</v>
      </c>
      <c r="K120" s="40">
        <f>SUM('Valores Encadeados a Preços 95'!F119:F122)/SUM('Valores Encadeados a Preços 95'!F115:F118)-1</f>
        <v>3.528582768513977E-2</v>
      </c>
      <c r="L120" s="40">
        <f>SUM('Valores Encadeados a Preços 95'!G119:G122)/SUM('Valores Encadeados a Preços 95'!G115:G118)-1</f>
        <v>2.2358414141772753E-2</v>
      </c>
      <c r="M120" s="3" t="s">
        <v>2</v>
      </c>
      <c r="N120" s="41">
        <f t="shared" si="15"/>
        <v>2.1542238918549669E-3</v>
      </c>
      <c r="O120" s="41">
        <f t="shared" si="16"/>
        <v>1.7451709657388167E-2</v>
      </c>
      <c r="P120" s="41">
        <f t="shared" si="17"/>
        <v>-2.2409864383210985E-3</v>
      </c>
      <c r="Q120" s="41">
        <f t="shared" si="18"/>
        <v>5.0423462101788852E-3</v>
      </c>
      <c r="R120" s="41">
        <f t="shared" si="19"/>
        <v>2.2358414141772753E-2</v>
      </c>
      <c r="T120" s="3" t="s">
        <v>2</v>
      </c>
      <c r="U120" s="68">
        <f>SUM('Valores Correntes'!H119:H122)/SUM('Valores Correntes'!$O119:$O122)</f>
        <v>0.1742138391112619</v>
      </c>
      <c r="V120" s="68">
        <f>SUM('Valores Correntes'!I119:I122)/SUM('Valores Correntes'!$O119:$O122)</f>
        <v>5.1974092993707872E-2</v>
      </c>
      <c r="W120" s="68">
        <f>SUM('Valores Correntes'!J119:J122)/SUM('Valores Correntes'!$O119:$O122)</f>
        <v>5.0738210634931162E-2</v>
      </c>
      <c r="X120" s="68">
        <f>SUM('Valores Correntes'!K119:K122)/SUM('Valores Correntes'!$O119:$O122)</f>
        <v>0.11405633402396526</v>
      </c>
      <c r="Y120" s="68">
        <f>SUM('Valores Correntes'!L119:L122)/SUM('Valores Correntes'!$O119:$O122)</f>
        <v>0.12658621415682311</v>
      </c>
      <c r="Z120" s="68">
        <f>SUM('Valores Correntes'!M119:M122)/SUM('Valores Correntes'!$O119:$O122)</f>
        <v>0.25183096294195728</v>
      </c>
      <c r="AA120" s="68">
        <f>SUM('Valores Correntes'!N119:N122)/SUM('Valores Correntes'!$O119:$O122)</f>
        <v>0.23060034613735339</v>
      </c>
      <c r="AC120" s="3" t="s">
        <v>2</v>
      </c>
      <c r="AD120" s="67">
        <f>SUM('Valores Encadeados a Preços 95'!H119:H122)/SUM('Valores Encadeados a Preços 95'!H115:H118)-1</f>
        <v>3.0132460483516921E-2</v>
      </c>
      <c r="AE120" s="67">
        <f>SUM('Valores Encadeados a Preços 95'!I119:I122)/SUM('Valores Encadeados a Preços 95'!I115:I118)-1</f>
        <v>2.212164108552761E-2</v>
      </c>
      <c r="AF120" s="67">
        <f>SUM('Valores Encadeados a Preços 95'!J119:J122)/SUM('Valores Encadeados a Preços 95'!J115:J118)-1</f>
        <v>6.8842163697433678E-2</v>
      </c>
      <c r="AG120" s="67">
        <f>SUM('Valores Encadeados a Preços 95'!K119:K122)/SUM('Valores Encadeados a Preços 95'!K115:K118)-1</f>
        <v>4.148254516484573E-2</v>
      </c>
      <c r="AH120" s="67">
        <f>SUM('Valores Encadeados a Preços 95'!L119:L122)/SUM('Valores Encadeados a Preços 95'!L115:L118)-1</f>
        <v>2.2818714707522059E-2</v>
      </c>
      <c r="AI120" s="67">
        <f>SUM('Valores Encadeados a Preços 95'!M119:M122)/SUM('Valores Encadeados a Preços 95'!M115:M118)-1</f>
        <v>3.8465707171871255E-2</v>
      </c>
      <c r="AJ120" s="67">
        <f>SUM('Valores Encadeados a Preços 95'!N119:N122)/SUM('Valores Encadeados a Preços 95'!N115:N118)-1</f>
        <v>1.0943961450937678E-2</v>
      </c>
      <c r="AK120" s="67">
        <f>SUM('Valores Encadeados a Preços 95'!O119:O122)/SUM('Valores Encadeados a Preços 95'!O115:O118)-1</f>
        <v>2.9495654429171347E-2</v>
      </c>
      <c r="AL120" s="3" t="s">
        <v>2</v>
      </c>
      <c r="AM120" s="41">
        <f t="shared" si="20"/>
        <v>5.2421285257579263E-3</v>
      </c>
      <c r="AN120" s="41">
        <f t="shared" si="21"/>
        <v>1.1562939398126672E-3</v>
      </c>
      <c r="AO120" s="41">
        <f t="shared" si="22"/>
        <v>3.4447543758145908E-3</v>
      </c>
      <c r="AP120" s="41">
        <f t="shared" si="23"/>
        <v>4.4523428574650085E-3</v>
      </c>
      <c r="AQ120" s="41">
        <f t="shared" si="24"/>
        <v>2.9584986788897222E-3</v>
      </c>
      <c r="AR120" s="41">
        <f t="shared" si="25"/>
        <v>9.6562136824693383E-3</v>
      </c>
      <c r="AS120" s="41">
        <f t="shared" si="26"/>
        <v>2.5795477340921297E-3</v>
      </c>
      <c r="AT120" s="41">
        <f t="shared" si="27"/>
        <v>2.9495654429171347E-2</v>
      </c>
    </row>
    <row r="121" spans="1:46" x14ac:dyDescent="0.3">
      <c r="A121" s="3" t="s">
        <v>1</v>
      </c>
      <c r="B121" s="39">
        <f>SUM('Valores Correntes'!C120:C123)/SUM('Valores Correntes'!$G120:$G123)</f>
        <v>0.16402106541973913</v>
      </c>
      <c r="C121" s="39">
        <f>SUM('Valores Correntes'!D120:D123)/SUM('Valores Correntes'!$G120:$G123)</f>
        <v>0.58305898784194921</v>
      </c>
      <c r="D121" s="39">
        <f>SUM('Valores Correntes'!E120:E123)/SUM('Valores Correntes'!$G120:$G123)</f>
        <v>9.8225600212027933E-2</v>
      </c>
      <c r="E121" s="39">
        <f>SUM('Valores Correntes'!F120:F123)/SUM('Valores Correntes'!$G120:$G123)</f>
        <v>0.15469434652628389</v>
      </c>
      <c r="G121" s="3" t="s">
        <v>1</v>
      </c>
      <c r="H121" s="40">
        <f>SUM('Valores Encadeados a Preços 95'!C120:C123)/SUM('Valores Encadeados a Preços 95'!C116:C119)-1</f>
        <v>4.5415612801492644E-2</v>
      </c>
      <c r="I121" s="40">
        <f>SUM('Valores Encadeados a Preços 95'!D120:D123)/SUM('Valores Encadeados a Preços 95'!D116:D119)-1</f>
        <v>1.6460901461205157E-2</v>
      </c>
      <c r="J121" s="40">
        <f>SUM('Valores Encadeados a Preços 95'!E120:E123)/SUM('Valores Encadeados a Preços 95'!E116:E119)-1</f>
        <v>-2.2496033290770212E-2</v>
      </c>
      <c r="K121" s="40">
        <f>SUM('Valores Encadeados a Preços 95'!F120:F123)/SUM('Valores Encadeados a Preços 95'!F116:F119)-1</f>
        <v>2.5338323304142429E-2</v>
      </c>
      <c r="L121" s="40">
        <f>SUM('Valores Encadeados a Preços 95'!G120:G123)/SUM('Valores Encadeados a Preços 95'!G116:G119)-1</f>
        <v>1.8307592146074025E-2</v>
      </c>
      <c r="M121" s="3" t="s">
        <v>1</v>
      </c>
      <c r="N121" s="41">
        <f t="shared" si="15"/>
        <v>7.9139942627173485E-3</v>
      </c>
      <c r="O121" s="41">
        <f t="shared" si="16"/>
        <v>9.4736342615611702E-3</v>
      </c>
      <c r="P121" s="41">
        <f t="shared" si="17"/>
        <v>-2.3923881171595452E-3</v>
      </c>
      <c r="Q121" s="41">
        <f t="shared" si="18"/>
        <v>3.6454839890228117E-3</v>
      </c>
      <c r="R121" s="41">
        <f t="shared" si="19"/>
        <v>1.8307592146074025E-2</v>
      </c>
      <c r="T121" s="3" t="s">
        <v>1</v>
      </c>
      <c r="U121" s="68">
        <f>SUM('Valores Correntes'!H120:H123)/SUM('Valores Correntes'!$O120:$O123)</f>
        <v>0.17143176949026431</v>
      </c>
      <c r="V121" s="68">
        <f>SUM('Valores Correntes'!I120:I123)/SUM('Valores Correntes'!$O120:$O123)</f>
        <v>5.2038291011827574E-2</v>
      </c>
      <c r="W121" s="68">
        <f>SUM('Valores Correntes'!J120:J123)/SUM('Valores Correntes'!$O120:$O123)</f>
        <v>5.0954512279241089E-2</v>
      </c>
      <c r="X121" s="68">
        <f>SUM('Valores Correntes'!K120:K123)/SUM('Valores Correntes'!$O120:$O123)</f>
        <v>0.11824914233844126</v>
      </c>
      <c r="Y121" s="68">
        <f>SUM('Valores Correntes'!L120:L123)/SUM('Valores Correntes'!$O120:$O123)</f>
        <v>0.12586420704166809</v>
      </c>
      <c r="Z121" s="68">
        <f>SUM('Valores Correntes'!M120:M123)/SUM('Valores Correntes'!$O120:$O123)</f>
        <v>0.25157859115691433</v>
      </c>
      <c r="AA121" s="68">
        <f>SUM('Valores Correntes'!N120:N123)/SUM('Valores Correntes'!$O120:$O123)</f>
        <v>0.22988348668164332</v>
      </c>
      <c r="AC121" s="3" t="s">
        <v>1</v>
      </c>
      <c r="AD121" s="67">
        <f>SUM('Valores Encadeados a Preços 95'!H120:H123)/SUM('Valores Encadeados a Preços 95'!H116:H119)-1</f>
        <v>2.1784928907293777E-2</v>
      </c>
      <c r="AE121" s="67">
        <f>SUM('Valores Encadeados a Preços 95'!I120:I123)/SUM('Valores Encadeados a Preços 95'!I116:I119)-1</f>
        <v>2.6776927313502785E-2</v>
      </c>
      <c r="AF121" s="67">
        <f>SUM('Valores Encadeados a Preços 95'!J120:J123)/SUM('Valores Encadeados a Preços 95'!J116:J119)-1</f>
        <v>6.2205152563179267E-2</v>
      </c>
      <c r="AG121" s="67">
        <f>SUM('Valores Encadeados a Preços 95'!K120:K123)/SUM('Valores Encadeados a Preços 95'!K116:K119)-1</f>
        <v>2.7249735802930664E-2</v>
      </c>
      <c r="AH121" s="67">
        <f>SUM('Valores Encadeados a Preços 95'!L120:L123)/SUM('Valores Encadeados a Preços 95'!L116:L119)-1</f>
        <v>2.0427893043809098E-2</v>
      </c>
      <c r="AI121" s="67">
        <f>SUM('Valores Encadeados a Preços 95'!M120:M123)/SUM('Valores Encadeados a Preços 95'!M116:M119)-1</f>
        <v>2.5545750041060744E-2</v>
      </c>
      <c r="AJ121" s="67">
        <f>SUM('Valores Encadeados a Preços 95'!N120:N123)/SUM('Valores Encadeados a Preços 95'!N116:N119)-1</f>
        <v>6.5178822410678627E-3</v>
      </c>
      <c r="AK121" s="67">
        <f>SUM('Valores Encadeados a Preços 95'!O120:O123)/SUM('Valores Encadeados a Preços 95'!O116:O119)-1</f>
        <v>2.1915089130481569E-2</v>
      </c>
      <c r="AL121" s="3" t="s">
        <v>1</v>
      </c>
      <c r="AM121" s="41">
        <f t="shared" si="20"/>
        <v>3.800638289765167E-3</v>
      </c>
      <c r="AN121" s="41">
        <f t="shared" si="21"/>
        <v>1.3967251257879479E-3</v>
      </c>
      <c r="AO121" s="41">
        <f t="shared" si="22"/>
        <v>3.1186367694940854E-3</v>
      </c>
      <c r="AP121" s="41">
        <f t="shared" si="23"/>
        <v>2.9011993406195011E-3</v>
      </c>
      <c r="AQ121" s="41">
        <f t="shared" si="24"/>
        <v>2.63288664945288E-3</v>
      </c>
      <c r="AR121" s="41">
        <f t="shared" si="25"/>
        <v>6.4477645578377421E-3</v>
      </c>
      <c r="AS121" s="41">
        <f t="shared" si="26"/>
        <v>1.5348790329138696E-3</v>
      </c>
      <c r="AT121" s="41">
        <f t="shared" si="27"/>
        <v>2.1915089130481569E-2</v>
      </c>
    </row>
    <row r="122" spans="1:46" x14ac:dyDescent="0.3">
      <c r="A122" s="66" t="s">
        <v>0</v>
      </c>
      <c r="B122" s="39">
        <f>SUM('Valores Correntes'!C121:C124)/SUM('Valores Correntes'!$G121:$G124)</f>
        <v>0.15723737350342296</v>
      </c>
      <c r="C122" s="39">
        <f>SUM('Valores Correntes'!D121:D124)/SUM('Valores Correntes'!$G121:$G124)</f>
        <v>0.58423298995306416</v>
      </c>
      <c r="D122" s="39">
        <f>SUM('Valores Correntes'!E121:E124)/SUM('Valores Correntes'!$G121:$G124)</f>
        <v>0.101382678165009</v>
      </c>
      <c r="E122" s="39">
        <f>SUM('Valores Correntes'!F121:F124)/SUM('Valores Correntes'!$G121:$G124)</f>
        <v>0.15714695837850387</v>
      </c>
      <c r="G122" s="66" t="s">
        <v>0</v>
      </c>
      <c r="H122" s="40">
        <f>SUM('Valores Encadeados a Preços 95'!C121:C124)/SUM('Valores Encadeados a Preços 95'!C117:C120)-1</f>
        <v>8.5842582079889596E-2</v>
      </c>
      <c r="I122" s="40">
        <f>SUM('Valores Encadeados a Preços 95'!D121:D124)/SUM('Valores Encadeados a Preços 95'!D117:D120)-1</f>
        <v>-1.5525630146957514E-3</v>
      </c>
      <c r="J122" s="40">
        <f>SUM('Valores Encadeados a Preços 95'!E121:E124)/SUM('Valores Encadeados a Preços 95'!E117:E120)-1</f>
        <v>-3.8471845358066803E-3</v>
      </c>
      <c r="K122" s="40">
        <f>SUM('Valores Encadeados a Preços 95'!F121:F124)/SUM('Valores Encadeados a Preços 95'!F117:F120)-1</f>
        <v>5.4487663115292406E-3</v>
      </c>
      <c r="L122" s="40">
        <f>SUM('Valores Encadeados a Preços 95'!G121:G124)/SUM('Valores Encadeados a Preços 95'!G117:G120)-1</f>
        <v>1.4454135216442454E-2</v>
      </c>
      <c r="M122" s="66" t="s">
        <v>0</v>
      </c>
      <c r="N122" s="41">
        <f t="shared" si="15"/>
        <v>1.4950944960888609E-2</v>
      </c>
      <c r="O122" s="41">
        <f t="shared" si="16"/>
        <v>-8.9790675967982346E-4</v>
      </c>
      <c r="P122" s="41">
        <f t="shared" si="17"/>
        <v>-3.9210508562422544E-4</v>
      </c>
      <c r="Q122" s="41">
        <f t="shared" si="18"/>
        <v>7.9320210085819084E-4</v>
      </c>
      <c r="R122" s="41">
        <f t="shared" si="19"/>
        <v>1.4454135216442454E-2</v>
      </c>
      <c r="T122" s="66" t="s">
        <v>0</v>
      </c>
      <c r="U122" s="68">
        <f>SUM('Valores Correntes'!H121:H124)/SUM('Valores Correntes'!$O121:$O124)</f>
        <v>0.16708694864965712</v>
      </c>
      <c r="V122" s="68">
        <f>SUM('Valores Correntes'!I121:I124)/SUM('Valores Correntes'!$O121:$O124)</f>
        <v>5.199451421302189E-2</v>
      </c>
      <c r="W122" s="68">
        <f>SUM('Valores Correntes'!J121:J124)/SUM('Valores Correntes'!$O121:$O124)</f>
        <v>5.1156009909283894E-2</v>
      </c>
      <c r="X122" s="68">
        <f>SUM('Valores Correntes'!K121:K124)/SUM('Valores Correntes'!$O121:$O124)</f>
        <v>0.12224497284087821</v>
      </c>
      <c r="Y122" s="68">
        <f>SUM('Valores Correntes'!L121:L124)/SUM('Valores Correntes'!$O121:$O124)</f>
        <v>0.12537872037251166</v>
      </c>
      <c r="Z122" s="68">
        <f>SUM('Valores Correntes'!M121:M124)/SUM('Valores Correntes'!$O121:$O124)</f>
        <v>0.25255556461758094</v>
      </c>
      <c r="AA122" s="68">
        <f>SUM('Valores Correntes'!N121:N124)/SUM('Valores Correntes'!$O121:$O124)</f>
        <v>0.22958326939706639</v>
      </c>
      <c r="AC122" s="66" t="s">
        <v>0</v>
      </c>
      <c r="AD122" s="67">
        <f>SUM('Valores Encadeados a Preços 95'!H121:H124)/SUM('Valores Encadeados a Preços 95'!H117:H120)-1</f>
        <v>1.1156604864151154E-2</v>
      </c>
      <c r="AE122" s="67">
        <f>SUM('Valores Encadeados a Preços 95'!I121:I124)/SUM('Valores Encadeados a Preços 95'!I117:I120)-1</f>
        <v>2.0977003836415875E-2</v>
      </c>
      <c r="AF122" s="67">
        <f>SUM('Valores Encadeados a Preços 95'!J121:J124)/SUM('Valores Encadeados a Preços 95'!J117:J120)-1</f>
        <v>6.4635074557100936E-2</v>
      </c>
      <c r="AG122" s="67">
        <f>SUM('Valores Encadeados a Preços 95'!K121:K124)/SUM('Valores Encadeados a Preços 95'!K117:K120)-1</f>
        <v>2.935978583892962E-2</v>
      </c>
      <c r="AH122" s="67">
        <f>SUM('Valores Encadeados a Preços 95'!L121:L124)/SUM('Valores Encadeados a Preços 95'!L117:L120)-1</f>
        <v>1.9647907527288178E-2</v>
      </c>
      <c r="AI122" s="67">
        <f>SUM('Valores Encadeados a Preços 95'!M121:M124)/SUM('Valores Encadeados a Preços 95'!M117:M120)-1</f>
        <v>2.0035137778722234E-2</v>
      </c>
      <c r="AJ122" s="67">
        <f>SUM('Valores Encadeados a Preços 95'!N121:N124)/SUM('Valores Encadeados a Preços 95'!N117:N120)-1</f>
        <v>4.787657590676897E-3</v>
      </c>
      <c r="AK122" s="67">
        <f>SUM('Valores Encadeados a Preços 95'!O121:O124)/SUM('Valores Encadeados a Preços 95'!O117:O120)-1</f>
        <v>1.8167368015451046E-2</v>
      </c>
      <c r="AL122" s="66" t="s">
        <v>0</v>
      </c>
      <c r="AM122" s="41">
        <f t="shared" si="20"/>
        <v>1.9618459265111328E-3</v>
      </c>
      <c r="AN122" s="41">
        <f t="shared" si="21"/>
        <v>1.1001339286690745E-3</v>
      </c>
      <c r="AO122" s="41">
        <f t="shared" si="22"/>
        <v>3.2704941368405412E-3</v>
      </c>
      <c r="AP122" s="41">
        <f t="shared" si="23"/>
        <v>3.1366303582975831E-3</v>
      </c>
      <c r="AQ122" s="41">
        <f t="shared" si="24"/>
        <v>2.5178487206930764E-3</v>
      </c>
      <c r="AR122" s="41">
        <f t="shared" si="25"/>
        <v>5.0628357628686501E-3</v>
      </c>
      <c r="AS122" s="41">
        <f t="shared" si="26"/>
        <v>1.1175791815709027E-3</v>
      </c>
      <c r="AT122" s="41">
        <f t="shared" si="27"/>
        <v>1.8167368015451046E-2</v>
      </c>
    </row>
    <row r="123" spans="1:46" x14ac:dyDescent="0.3">
      <c r="A123" s="3" t="s">
        <v>177</v>
      </c>
      <c r="B123" s="39">
        <f>SUM('Valores Correntes'!C122:C125)/SUM('Valores Correntes'!$G122:$G125)</f>
        <v>0.14922914142913318</v>
      </c>
      <c r="C123" s="39">
        <f>SUM('Valores Correntes'!D122:D125)/SUM('Valores Correntes'!$G122:$G125)</f>
        <v>0.58674360048167085</v>
      </c>
      <c r="D123" s="39">
        <f>SUM('Valores Correntes'!E122:E125)/SUM('Valores Correntes'!$G122:$G125)</f>
        <v>0.10516262614733689</v>
      </c>
      <c r="E123" s="39">
        <f>SUM('Valores Correntes'!F122:F125)/SUM('Valores Correntes'!$G122:$G125)</f>
        <v>0.15886463194185904</v>
      </c>
      <c r="G123" s="3" t="str">
        <f>A123</f>
        <v>2026.I</v>
      </c>
      <c r="H123" s="40">
        <f>SUM('Valores Encadeados a Preços 95'!C122:C125)/SUM('Valores Encadeados a Preços 95'!C118:C121)-1</f>
        <v>0.11469822134786889</v>
      </c>
      <c r="I123" s="40">
        <f>SUM('Valores Encadeados a Preços 95'!D122:D125)/SUM('Valores Encadeados a Preços 95'!D118:D121)-1</f>
        <v>-9.3978498214156714E-3</v>
      </c>
      <c r="J123" s="40">
        <f>SUM('Valores Encadeados a Preços 95'!E122:E125)/SUM('Valores Encadeados a Preços 95'!E118:E121)-1</f>
        <v>-1.2379496950348567E-2</v>
      </c>
      <c r="K123" s="40">
        <f>SUM('Valores Encadeados a Preços 95'!F122:F125)/SUM('Valores Encadeados a Preços 95'!F118:F121)-1</f>
        <v>1.3077814684843148E-3</v>
      </c>
      <c r="L123" s="40">
        <f>SUM('Valores Encadeados a Preços 95'!G122:G125)/SUM('Valores Encadeados a Preços 95'!G118:G121)-1</f>
        <v>1.2653326306130808E-2</v>
      </c>
      <c r="M123" s="3" t="str">
        <f>A123</f>
        <v>2026.I</v>
      </c>
      <c r="N123" s="41">
        <f t="shared" ref="N123" si="28">H123*B119</f>
        <v>2.0018737044432394E-2</v>
      </c>
      <c r="O123" s="41">
        <f t="shared" ref="O123" si="29">I123*C119</f>
        <v>-5.4293099619073396E-3</v>
      </c>
      <c r="P123" s="41">
        <f t="shared" ref="P123" si="30">J123*D119</f>
        <v>-1.2275926158109973E-3</v>
      </c>
      <c r="Q123" s="41">
        <f t="shared" ref="Q123" si="31">K123*E119</f>
        <v>1.9431584252089945E-4</v>
      </c>
      <c r="R123" s="41">
        <f t="shared" ref="R123" si="32">L123</f>
        <v>1.2653326306130808E-2</v>
      </c>
      <c r="T123" s="3" t="str">
        <f>A123</f>
        <v>2026.I</v>
      </c>
      <c r="U123" s="68">
        <f>SUM('Valores Correntes'!H122:H125)/SUM('Valores Correntes'!$O122:$O125)</f>
        <v>0.1631964191548797</v>
      </c>
      <c r="V123" s="68">
        <f>SUM('Valores Correntes'!I122:I125)/SUM('Valores Correntes'!$O122:$O125)</f>
        <v>5.2132511541992055E-2</v>
      </c>
      <c r="W123" s="68">
        <f>SUM('Valores Correntes'!J122:J125)/SUM('Valores Correntes'!$O122:$O125)</f>
        <v>5.1737325283192886E-2</v>
      </c>
      <c r="X123" s="68">
        <f>SUM('Valores Correntes'!K122:K125)/SUM('Valores Correntes'!$O122:$O125)</f>
        <v>0.12340019179985048</v>
      </c>
      <c r="Y123" s="68">
        <f>SUM('Valores Correntes'!L122:L125)/SUM('Valores Correntes'!$O122:$O125)</f>
        <v>0.12507126987272404</v>
      </c>
      <c r="Z123" s="68">
        <f>SUM('Valores Correntes'!M122:M125)/SUM('Valores Correntes'!$O122:$O125)</f>
        <v>0.25348383522973794</v>
      </c>
      <c r="AA123" s="68">
        <f>SUM('Valores Correntes'!N122:N125)/SUM('Valores Correntes'!$O122:$O125)</f>
        <v>0.23097844711762278</v>
      </c>
      <c r="AC123" s="3" t="str">
        <f>A123</f>
        <v>2026.I</v>
      </c>
      <c r="AD123" s="67">
        <f>SUM('Valores Encadeados a Preços 95'!H122:H125)/SUM('Valores Encadeados a Preços 95'!H118:H121)-1</f>
        <v>7.90081209882465E-3</v>
      </c>
      <c r="AE123" s="67">
        <f>SUM('Valores Encadeados a Preços 95'!I122:I125)/SUM('Valores Encadeados a Preços 95'!I118:I121)-1</f>
        <v>2.019479198786156E-2</v>
      </c>
      <c r="AF123" s="67">
        <f>SUM('Valores Encadeados a Preços 95'!J122:J125)/SUM('Valores Encadeados a Preços 95'!J118:J121)-1</f>
        <v>6.6032909984787613E-2</v>
      </c>
      <c r="AG123" s="67">
        <f>SUM('Valores Encadeados a Preços 95'!K122:K125)/SUM('Valores Encadeados a Preços 95'!K118:K121)-1</f>
        <v>2.8163373294352034E-2</v>
      </c>
      <c r="AH123" s="67">
        <f>SUM('Valores Encadeados a Preços 95'!L122:L125)/SUM('Valores Encadeados a Preços 95'!L118:L121)-1</f>
        <v>2.2004675647095961E-2</v>
      </c>
      <c r="AI123" s="67">
        <f>SUM('Valores Encadeados a Preços 95'!M122:M125)/SUM('Valores Encadeados a Preços 95'!M118:M121)-1</f>
        <v>2.0583291519618685E-2</v>
      </c>
      <c r="AJ123" s="67">
        <f>SUM('Valores Encadeados a Preços 95'!N122:N125)/SUM('Valores Encadeados a Preços 95'!N118:N121)-1</f>
        <v>5.8969519946061588E-3</v>
      </c>
      <c r="AK123" s="67">
        <f>SUM('Valores Encadeados a Preços 95'!O122:O125)/SUM('Valores Encadeados a Preços 95'!O118:O121)-1</f>
        <v>1.8270547777984536E-2</v>
      </c>
      <c r="AL123" s="3" t="str">
        <f>A123</f>
        <v>2026.I</v>
      </c>
      <c r="AM123" s="41">
        <f t="shared" ref="AM123" si="33">AD123*U119</f>
        <v>1.3886094393488289E-3</v>
      </c>
      <c r="AN123" s="41">
        <f t="shared" ref="AN123" si="34">AE123*V119</f>
        <v>1.0527731444741548E-3</v>
      </c>
      <c r="AO123" s="41">
        <f t="shared" ref="AO123" si="35">AF123*W119</f>
        <v>3.3442901273867793E-3</v>
      </c>
      <c r="AP123" s="41">
        <f t="shared" ref="AP123" si="36">AG123*X119</f>
        <v>3.0853044025469767E-3</v>
      </c>
      <c r="AQ123" s="41">
        <f t="shared" ref="AQ123" si="37">AH123*Y119</f>
        <v>2.8054745886686326E-3</v>
      </c>
      <c r="AR123" s="41">
        <f t="shared" ref="AR123" si="38">AI123*Z119</f>
        <v>5.1816643881498169E-3</v>
      </c>
      <c r="AS123" s="41">
        <f t="shared" ref="AS123" si="39">AJ123*AA119</f>
        <v>1.3721144543217218E-3</v>
      </c>
      <c r="AT123" s="41">
        <f t="shared" ref="AT123" si="40">AK123</f>
        <v>1.8270547777984536E-2</v>
      </c>
    </row>
    <row r="124" spans="1:46" x14ac:dyDescent="0.3">
      <c r="A124" s="3" t="s">
        <v>183</v>
      </c>
      <c r="B124" s="39">
        <f>SUM('Valores Correntes'!C123:C126)/SUM('Valores Correntes'!$G123:$G126)</f>
        <v>0.15787119021346588</v>
      </c>
      <c r="C124" s="39">
        <f>SUM('Valores Correntes'!D123:D126)/SUM('Valores Correntes'!$G123:$G126)</f>
        <v>0.58051732882350027</v>
      </c>
      <c r="D124" s="39">
        <f>SUM('Valores Correntes'!E123:E126)/SUM('Valores Correntes'!$G123:$G126)</f>
        <v>0.10542121969369674</v>
      </c>
      <c r="E124" s="39">
        <f>SUM('Valores Correntes'!F123:F126)/SUM('Valores Correntes'!$G123:$G126)</f>
        <v>0.15619026126933719</v>
      </c>
      <c r="G124" s="3" t="str">
        <f>A124</f>
        <v>2026.II</v>
      </c>
      <c r="H124" s="40">
        <f>SUM('Valores Encadeados a Preços 95'!C123:C126)/SUM('Valores Encadeados a Preços 95'!C119:C122)-1</f>
        <v>0.12242800432363854</v>
      </c>
      <c r="I124" s="40">
        <f>SUM('Valores Encadeados a Preços 95'!D123:D126)/SUM('Valores Encadeados a Preços 95'!D119:D122)-1</f>
        <v>-1.102294753757771E-2</v>
      </c>
      <c r="J124" s="40">
        <f>SUM('Valores Encadeados a Preços 95'!E123:E126)/SUM('Valores Encadeados a Preços 95'!E119:E122)-1</f>
        <v>-5.6850250642572764E-3</v>
      </c>
      <c r="K124" s="40">
        <f>SUM('Valores Encadeados a Preços 95'!F123:F126)/SUM('Valores Encadeados a Preços 95'!F119:F122)-1</f>
        <v>3.0858190478020298E-3</v>
      </c>
      <c r="L124" s="40">
        <f>SUM('Valores Encadeados a Preços 95'!G123:G126)/SUM('Valores Encadeados a Preços 95'!G119:G122)-1</f>
        <v>1.3671575748767317E-2</v>
      </c>
      <c r="M124" s="3" t="str">
        <f>A124</f>
        <v>2026.II</v>
      </c>
      <c r="N124" s="41">
        <f t="shared" ref="N124" si="41">H124*B120</f>
        <v>2.0963583428745523E-2</v>
      </c>
      <c r="O124" s="41">
        <f t="shared" ref="O124" si="42">I124*C120</f>
        <v>-6.3886067759604329E-3</v>
      </c>
      <c r="P124" s="41">
        <f t="shared" ref="P124" si="43">J124*D120</f>
        <v>-5.5621631381529428E-4</v>
      </c>
      <c r="Q124" s="41">
        <f t="shared" ref="Q124" si="44">K124*E120</f>
        <v>4.6705678745033978E-4</v>
      </c>
      <c r="R124" s="41">
        <f t="shared" ref="R124" si="45">L124</f>
        <v>1.3671575748767317E-2</v>
      </c>
      <c r="T124" s="3" t="str">
        <f>A124</f>
        <v>2026.II</v>
      </c>
      <c r="U124" s="68">
        <f>SUM('Valores Correntes'!H123:H126)/SUM('Valores Correntes'!$O123:$O126)</f>
        <v>0.16150607590780899</v>
      </c>
      <c r="V124" s="68">
        <f>SUM('Valores Correntes'!I123:I126)/SUM('Valores Correntes'!$O123:$O126)</f>
        <v>5.1696570149061385E-2</v>
      </c>
      <c r="W124" s="68">
        <f>SUM('Valores Correntes'!J123:J126)/SUM('Valores Correntes'!$O123:$O126)</f>
        <v>5.2311089748294938E-2</v>
      </c>
      <c r="X124" s="68">
        <f>SUM('Valores Correntes'!K123:K126)/SUM('Valores Correntes'!$O123:$O126)</f>
        <v>0.12406481888304748</v>
      </c>
      <c r="Y124" s="68">
        <f>SUM('Valores Correntes'!L123:L126)/SUM('Valores Correntes'!$O123:$O126)</f>
        <v>0.12482396507080695</v>
      </c>
      <c r="Z124" s="68">
        <f>SUM('Valores Correntes'!M123:M126)/SUM('Valores Correntes'!$O123:$O126)</f>
        <v>0.25389632361382208</v>
      </c>
      <c r="AA124" s="68">
        <f>SUM('Valores Correntes'!N123:N126)/SUM('Valores Correntes'!$O123:$O126)</f>
        <v>0.23170115662715826</v>
      </c>
      <c r="AC124" s="3" t="str">
        <f>A124</f>
        <v>2026.II</v>
      </c>
      <c r="AD124" s="67">
        <f>SUM('Valores Encadeados a Preços 95'!H123:H126)/SUM('Valores Encadeados a Preços 95'!H119:H122)-1</f>
        <v>7.6461944291319472E-3</v>
      </c>
      <c r="AE124" s="67">
        <f>SUM('Valores Encadeados a Preços 95'!I123:I126)/SUM('Valores Encadeados a Preços 95'!I119:I122)-1</f>
        <v>1.9789319144619011E-2</v>
      </c>
      <c r="AF124" s="67">
        <f>SUM('Valores Encadeados a Preços 95'!J123:J126)/SUM('Valores Encadeados a Preços 95'!J119:J122)-1</f>
        <v>7.0922898630983111E-2</v>
      </c>
      <c r="AG124" s="67">
        <f>SUM('Valores Encadeados a Preços 95'!K123:K126)/SUM('Valores Encadeados a Preços 95'!K119:K122)-1</f>
        <v>2.1910617510520147E-2</v>
      </c>
      <c r="AH124" s="67">
        <f>SUM('Valores Encadeados a Preços 95'!L123:L126)/SUM('Valores Encadeados a Preços 95'!L119:L122)-1</f>
        <v>2.2506920664992602E-2</v>
      </c>
      <c r="AI124" s="67">
        <f>SUM('Valores Encadeados a Preços 95'!M123:M126)/SUM('Valores Encadeados a Preços 95'!M119:M122)-1</f>
        <v>1.6648739009029523E-2</v>
      </c>
      <c r="AJ124" s="67">
        <f>SUM('Valores Encadeados a Preços 95'!N123:N126)/SUM('Valores Encadeados a Preços 95'!N119:N122)-1</f>
        <v>7.8698206223657419E-3</v>
      </c>
      <c r="AK124" s="67">
        <f>SUM('Valores Encadeados a Preços 95'!O123:O126)/SUM('Valores Encadeados a Preços 95'!O119:O122)-1</f>
        <v>1.7270866475931346E-2</v>
      </c>
      <c r="AL124" s="3" t="str">
        <f>A124</f>
        <v>2026.II</v>
      </c>
      <c r="AM124" s="41">
        <f t="shared" ref="AM124" si="46">AD124*U120</f>
        <v>1.33207288609022E-3</v>
      </c>
      <c r="AN124" s="41">
        <f t="shared" ref="AN124" si="47">AE124*V120</f>
        <v>1.0285319135045919E-3</v>
      </c>
      <c r="AO124" s="41">
        <f t="shared" ref="AO124" si="48">AF124*W120</f>
        <v>3.5985009695786922E-3</v>
      </c>
      <c r="AP124" s="41">
        <f t="shared" ref="AP124" si="49">AG124*X120</f>
        <v>2.499044709451228E-3</v>
      </c>
      <c r="AQ124" s="41">
        <f t="shared" ref="AQ124" si="50">AH124*Y120</f>
        <v>2.8490658793093814E-3</v>
      </c>
      <c r="AR124" s="41">
        <f t="shared" ref="AR124" si="51">AI124*Z120</f>
        <v>4.1926679764132321E-3</v>
      </c>
      <c r="AS124" s="41">
        <f t="shared" ref="AS124" si="52">AJ124*AA120</f>
        <v>1.8147833595564219E-3</v>
      </c>
      <c r="AT124" s="41">
        <f t="shared" ref="AT124" si="53">AK124</f>
        <v>1.7270866475931346E-2</v>
      </c>
    </row>
  </sheetData>
  <mergeCells count="5">
    <mergeCell ref="B1:F1"/>
    <mergeCell ref="H1:L1"/>
    <mergeCell ref="U1:AB1"/>
    <mergeCell ref="AD1:AK1"/>
    <mergeCell ref="AM1:AT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Trimestre contra Trimestre Ant.</vt:lpstr>
      <vt:lpstr>Acum. em 4 trimestres</vt:lpstr>
      <vt:lpstr>Taxa Trimestral</vt:lpstr>
      <vt:lpstr>Série Encadeada</vt:lpstr>
      <vt:lpstr>Valores Encadeados a Preços 95</vt:lpstr>
      <vt:lpstr>Val encad preços 95 com ajuste</vt:lpstr>
      <vt:lpstr>Valores Correntes</vt:lpstr>
      <vt:lpstr>PIB Nominal</vt:lpstr>
      <vt:lpstr>PIB Nominal 2</vt:lpstr>
      <vt:lpstr>PIB Var. Real Tri</vt:lpstr>
      <vt:lpstr>PIB Var. Real 4t</vt:lpstr>
      <vt:lpstr>PIB Var. Real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Varaschin</dc:creator>
  <cp:lastModifiedBy>Guilherme Varaschin</cp:lastModifiedBy>
  <dcterms:created xsi:type="dcterms:W3CDTF">2026-03-03T13:12:49Z</dcterms:created>
  <dcterms:modified xsi:type="dcterms:W3CDTF">2026-09-01T15:39:13Z</dcterms:modified>
</cp:coreProperties>
</file>