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defaultThemeVersion="124226"/>
  <bookViews>
    <workbookView xWindow="0" yWindow="0" windowWidth="21600" windowHeight="9735" tabRatio="881" firstSheet="3" activeTab="12"/>
  </bookViews>
  <sheets>
    <sheet name="Op. Matemáticos_1" sheetId="7" r:id="rId1"/>
    <sheet name="Op. Matemáticos_2" sheetId="8" r:id="rId2"/>
    <sheet name="Exercício_1" sheetId="12" r:id="rId3"/>
    <sheet name="Exercício_2" sheetId="11" r:id="rId4"/>
    <sheet name="SOMA e MÉDIA" sheetId="10" r:id="rId5"/>
    <sheet name="Exercício_3" sheetId="9" r:id="rId6"/>
    <sheet name="Exercício_4" sheetId="13" r:id="rId7"/>
    <sheet name="Colar Especial" sheetId="14" r:id="rId8"/>
    <sheet name="Colar_Operação" sheetId="15" r:id="rId9"/>
    <sheet name="Fábricas" sheetId="16" r:id="rId10"/>
    <sheet name="Despesas" sheetId="17" r:id="rId11"/>
    <sheet name="Exercício_1 " sheetId="18" r:id="rId12"/>
    <sheet name="Exercício_2 " sheetId="19" r:id="rId13"/>
  </sheets>
  <calcPr calcId="162913"/>
</workbook>
</file>

<file path=xl/calcChain.xml><?xml version="1.0" encoding="utf-8"?>
<calcChain xmlns="http://schemas.openxmlformats.org/spreadsheetml/2006/main">
  <c r="I31" i="18" l="1"/>
  <c r="H31" i="18"/>
  <c r="G31" i="18"/>
  <c r="F31" i="18"/>
  <c r="E31" i="18"/>
  <c r="D31" i="18"/>
  <c r="I30" i="18"/>
  <c r="H30" i="18"/>
  <c r="G30" i="18"/>
  <c r="F30" i="18"/>
  <c r="E30" i="18"/>
  <c r="D30" i="18"/>
  <c r="N20" i="18"/>
  <c r="M20" i="18"/>
  <c r="N19" i="18"/>
  <c r="M19" i="18"/>
  <c r="N18" i="18"/>
  <c r="M18" i="18"/>
  <c r="N17" i="18"/>
  <c r="M17" i="18"/>
  <c r="N16" i="18"/>
  <c r="M16" i="18"/>
  <c r="N15" i="18"/>
  <c r="M15" i="18"/>
  <c r="N28" i="15" l="1"/>
  <c r="O28" i="15"/>
  <c r="M28" i="15"/>
  <c r="C18" i="15"/>
  <c r="D18" i="15"/>
  <c r="E18" i="15"/>
  <c r="C19" i="15"/>
  <c r="D19" i="15"/>
  <c r="E19" i="15"/>
  <c r="C20" i="15"/>
  <c r="D20" i="15"/>
  <c r="E20" i="15"/>
  <c r="C21" i="15"/>
  <c r="D21" i="15"/>
  <c r="E21" i="15"/>
  <c r="C22" i="15"/>
  <c r="D22" i="15"/>
  <c r="E22" i="15"/>
  <c r="C23" i="15"/>
  <c r="D23" i="15"/>
  <c r="E23" i="15"/>
  <c r="C24" i="15"/>
  <c r="D24" i="15"/>
  <c r="E24" i="15"/>
  <c r="C25" i="15"/>
  <c r="D25" i="15"/>
  <c r="E25" i="15"/>
  <c r="C26" i="15"/>
  <c r="D26" i="15"/>
  <c r="E26" i="15"/>
  <c r="C27" i="15"/>
  <c r="D27" i="15"/>
  <c r="E27" i="15"/>
  <c r="I8" i="9"/>
  <c r="H8" i="9"/>
  <c r="I7" i="9"/>
  <c r="H7" i="9"/>
  <c r="I6" i="9"/>
  <c r="H6" i="9"/>
  <c r="I4" i="9"/>
  <c r="I5" i="9"/>
  <c r="H5" i="9"/>
  <c r="H4" i="9"/>
  <c r="H28" i="14"/>
  <c r="H27" i="14"/>
  <c r="H26" i="14"/>
  <c r="C10" i="14"/>
  <c r="I6" i="13"/>
  <c r="I7" i="13"/>
  <c r="I8" i="13"/>
  <c r="C13" i="13" s="1"/>
  <c r="I9" i="13"/>
  <c r="I10" i="13"/>
  <c r="I5" i="13"/>
  <c r="F24" i="9"/>
  <c r="G24" i="9"/>
  <c r="H24" i="9"/>
  <c r="E24" i="9"/>
  <c r="C24" i="9"/>
  <c r="G9" i="9"/>
  <c r="D9" i="9"/>
  <c r="E9" i="9"/>
  <c r="F9" i="9"/>
  <c r="C9" i="9"/>
  <c r="I9" i="9" s="1"/>
  <c r="G5" i="10"/>
  <c r="G6" i="10"/>
  <c r="G7" i="10"/>
  <c r="G8" i="10"/>
  <c r="G9" i="10"/>
  <c r="G4" i="10"/>
  <c r="F5" i="10"/>
  <c r="F6" i="10"/>
  <c r="F7" i="10"/>
  <c r="F8" i="10"/>
  <c r="F9" i="10"/>
  <c r="F4" i="10"/>
  <c r="H4" i="11"/>
  <c r="E5" i="11"/>
  <c r="E6" i="11"/>
  <c r="E7" i="11"/>
  <c r="E8" i="11"/>
  <c r="E9" i="11"/>
  <c r="E10" i="11"/>
  <c r="E11" i="11"/>
  <c r="E4" i="11"/>
  <c r="H2" i="11" s="1"/>
  <c r="H6" i="11" s="1"/>
  <c r="H8" i="11" s="1"/>
  <c r="D16" i="12"/>
  <c r="E16" i="12"/>
  <c r="C16" i="12"/>
  <c r="G5" i="8"/>
  <c r="G6" i="8"/>
  <c r="G7" i="8"/>
  <c r="G8" i="8"/>
  <c r="G9" i="8"/>
  <c r="G10" i="8"/>
  <c r="G11" i="8"/>
  <c r="G12" i="8"/>
  <c r="G13" i="8"/>
  <c r="G4" i="8"/>
  <c r="F5" i="8"/>
  <c r="F6" i="8"/>
  <c r="F7" i="8"/>
  <c r="F8" i="8"/>
  <c r="F9" i="8"/>
  <c r="F10" i="8"/>
  <c r="F11" i="8"/>
  <c r="F12" i="8"/>
  <c r="F13" i="8"/>
  <c r="F4" i="8"/>
  <c r="E5" i="8"/>
  <c r="E6" i="8"/>
  <c r="E7" i="8"/>
  <c r="E8" i="8"/>
  <c r="E9" i="8"/>
  <c r="E10" i="8"/>
  <c r="E11" i="8"/>
  <c r="E12" i="8"/>
  <c r="E13" i="8"/>
  <c r="E4" i="8"/>
  <c r="D5" i="8"/>
  <c r="D6" i="8"/>
  <c r="D7" i="8"/>
  <c r="D8" i="8"/>
  <c r="D9" i="8"/>
  <c r="D10" i="8"/>
  <c r="D11" i="8"/>
  <c r="D12" i="8"/>
  <c r="D13" i="8"/>
  <c r="D4" i="8"/>
  <c r="F8" i="7"/>
  <c r="F7" i="7"/>
  <c r="F6" i="7"/>
  <c r="F5" i="7"/>
  <c r="F4" i="7"/>
  <c r="H9" i="9" l="1"/>
  <c r="G11" i="18"/>
  <c r="F11" i="18"/>
  <c r="G10" i="18"/>
  <c r="F10" i="18"/>
  <c r="G9" i="18"/>
  <c r="F9" i="18"/>
  <c r="G8" i="18"/>
  <c r="F8" i="18"/>
  <c r="G7" i="18"/>
  <c r="F7" i="18"/>
  <c r="G6" i="18"/>
  <c r="F6" i="18"/>
  <c r="E10" i="14"/>
  <c r="D10" i="14"/>
</calcChain>
</file>

<file path=xl/sharedStrings.xml><?xml version="1.0" encoding="utf-8"?>
<sst xmlns="http://schemas.openxmlformats.org/spreadsheetml/2006/main" count="379" uniqueCount="169">
  <si>
    <t>NOTAS DOS ALUNOS</t>
  </si>
  <si>
    <t>Alunos</t>
  </si>
  <si>
    <t>Avaliação 1</t>
  </si>
  <si>
    <t>Trabalho</t>
  </si>
  <si>
    <t>Av. Final</t>
  </si>
  <si>
    <t>Ana Machado</t>
  </si>
  <si>
    <t>Bianca Soares</t>
  </si>
  <si>
    <t>Douglas Oliveira</t>
  </si>
  <si>
    <t>Carlos de Andrade</t>
  </si>
  <si>
    <t>Maria de Palmas</t>
  </si>
  <si>
    <t>Média</t>
  </si>
  <si>
    <t>Soma</t>
  </si>
  <si>
    <t>Valor 2</t>
  </si>
  <si>
    <t>Resultado</t>
  </si>
  <si>
    <t>Operador</t>
  </si>
  <si>
    <t>Subtração</t>
  </si>
  <si>
    <t>Divisão</t>
  </si>
  <si>
    <t>Multiplicação</t>
  </si>
  <si>
    <t>Total</t>
  </si>
  <si>
    <t>Avaliação 2</t>
  </si>
  <si>
    <t>Recuperação</t>
  </si>
  <si>
    <t>X</t>
  </si>
  <si>
    <t>Produto</t>
  </si>
  <si>
    <t>Valor</t>
  </si>
  <si>
    <t>Pontos</t>
  </si>
  <si>
    <t>Arroz</t>
  </si>
  <si>
    <t>Jogador 1</t>
  </si>
  <si>
    <t>Jogador 2</t>
  </si>
  <si>
    <t>Jogador 3</t>
  </si>
  <si>
    <t>Jogador 4</t>
  </si>
  <si>
    <t>Feijão</t>
  </si>
  <si>
    <t>Batata</t>
  </si>
  <si>
    <t>Cebola</t>
  </si>
  <si>
    <t>Macarrão</t>
  </si>
  <si>
    <t>Azeite</t>
  </si>
  <si>
    <t>Óleo</t>
  </si>
  <si>
    <t>Alho</t>
  </si>
  <si>
    <t>Cenoura</t>
  </si>
  <si>
    <t>Tomate</t>
  </si>
  <si>
    <t>-</t>
  </si>
  <si>
    <t>Valor 1</t>
  </si>
  <si>
    <t>+</t>
  </si>
  <si>
    <t>=</t>
  </si>
  <si>
    <t>*</t>
  </si>
  <si>
    <t>/</t>
  </si>
  <si>
    <t>^</t>
  </si>
  <si>
    <t>Adição</t>
  </si>
  <si>
    <t>Somas das Notas</t>
  </si>
  <si>
    <t>Peças Automotivas</t>
  </si>
  <si>
    <t>Peças</t>
  </si>
  <si>
    <t>Preço</t>
  </si>
  <si>
    <t>Quantidade</t>
  </si>
  <si>
    <t>Amortecedor</t>
  </si>
  <si>
    <t>Farol de Milha</t>
  </si>
  <si>
    <t>Farol</t>
  </si>
  <si>
    <t>Velas de Ignição</t>
  </si>
  <si>
    <t>Total com desconto</t>
  </si>
  <si>
    <t>Carburador</t>
  </si>
  <si>
    <t>Retrovisor</t>
  </si>
  <si>
    <t>Parcelado em 10x</t>
  </si>
  <si>
    <t>Parachoque Traseiro</t>
  </si>
  <si>
    <t>Pneus</t>
  </si>
  <si>
    <t>Produtos</t>
  </si>
  <si>
    <t>Supermercado 1</t>
  </si>
  <si>
    <t>Supermercado 2</t>
  </si>
  <si>
    <t>Supermercado 3</t>
  </si>
  <si>
    <t>Sal</t>
  </si>
  <si>
    <t>Café</t>
  </si>
  <si>
    <t>Detergente</t>
  </si>
  <si>
    <t>Desinfetante</t>
  </si>
  <si>
    <t>Sabão em pó</t>
  </si>
  <si>
    <t>Sabonete</t>
  </si>
  <si>
    <t>Shampoo</t>
  </si>
  <si>
    <t>Escova de dentes</t>
  </si>
  <si>
    <t>Vendedores</t>
  </si>
  <si>
    <t>Segunda</t>
  </si>
  <si>
    <t>Terça</t>
  </si>
  <si>
    <t>Quarta</t>
  </si>
  <si>
    <t>Quinta</t>
  </si>
  <si>
    <t>Sexta</t>
  </si>
  <si>
    <t>Sábado</t>
  </si>
  <si>
    <t>Média Semanal</t>
  </si>
  <si>
    <t>João Carlos</t>
  </si>
  <si>
    <t>José Pedro</t>
  </si>
  <si>
    <t>Pedro Luís</t>
  </si>
  <si>
    <t>Matheus Vilela</t>
  </si>
  <si>
    <t>Amanda Vargas</t>
  </si>
  <si>
    <t>Média dos vendedores</t>
  </si>
  <si>
    <t>Operadores Matemáticos</t>
  </si>
  <si>
    <r>
      <t xml:space="preserve">Operadores Matemáticos </t>
    </r>
    <r>
      <rPr>
        <b/>
        <sz val="12"/>
        <color theme="0"/>
        <rFont val="Arial"/>
        <family val="2"/>
      </rPr>
      <t>(com referência)</t>
    </r>
  </si>
  <si>
    <t>Desconto é 2 elevado a 8</t>
  </si>
  <si>
    <t>COMPARAÇÃO DE PREÇOS</t>
  </si>
  <si>
    <t>Daniel Bolina</t>
  </si>
  <si>
    <t>Original</t>
  </si>
  <si>
    <t>Colar só os valores</t>
  </si>
  <si>
    <t>Unidades</t>
  </si>
  <si>
    <t>Jan</t>
  </si>
  <si>
    <t>Fev</t>
  </si>
  <si>
    <t>Mar</t>
  </si>
  <si>
    <t>Sé</t>
  </si>
  <si>
    <t>D.Pedro II</t>
  </si>
  <si>
    <t>Brás</t>
  </si>
  <si>
    <t>Sto.Amaro</t>
  </si>
  <si>
    <t>25 de Março</t>
  </si>
  <si>
    <t>Colar só a formatação</t>
  </si>
  <si>
    <t>Colar como Imagem</t>
  </si>
  <si>
    <t>Out</t>
  </si>
  <si>
    <t>Nov</t>
  </si>
  <si>
    <t>Dez</t>
  </si>
  <si>
    <t>Colar Transpor</t>
  </si>
  <si>
    <t>Vale - Minérios do Brasil</t>
  </si>
  <si>
    <t>Janeiro</t>
  </si>
  <si>
    <t>Fevereiro</t>
  </si>
  <si>
    <t>Março</t>
  </si>
  <si>
    <t>Ferro</t>
  </si>
  <si>
    <t>Bauxita</t>
  </si>
  <si>
    <t>Cobre</t>
  </si>
  <si>
    <t>Cromo</t>
  </si>
  <si>
    <t>Ouro</t>
  </si>
  <si>
    <t>Estanho</t>
  </si>
  <si>
    <t>Níquel</t>
  </si>
  <si>
    <t>Manganês</t>
  </si>
  <si>
    <t>Zinco</t>
  </si>
  <si>
    <t>Potássio</t>
  </si>
  <si>
    <r>
      <t xml:space="preserve">Lucro Total em Milhões - </t>
    </r>
    <r>
      <rPr>
        <b/>
        <sz val="11"/>
        <color rgb="FFFF0000"/>
        <rFont val="Calibri"/>
        <family val="2"/>
        <scheme val="minor"/>
      </rPr>
      <t>(Colar valores Total em milhões + Colar valores Subtração Despesas)</t>
    </r>
  </si>
  <si>
    <t>Fábrica 1</t>
  </si>
  <si>
    <t>Fábrica 2</t>
  </si>
  <si>
    <t xml:space="preserve">Despesas </t>
  </si>
  <si>
    <t>ORIGINAL</t>
  </si>
  <si>
    <t>Colar Especial</t>
  </si>
  <si>
    <t>FORMATOS</t>
  </si>
  <si>
    <t>COMO IMAGEM</t>
  </si>
  <si>
    <t>Valor Unitário</t>
  </si>
  <si>
    <t>Desconto</t>
  </si>
  <si>
    <t>Camisa</t>
  </si>
  <si>
    <t>Tênis</t>
  </si>
  <si>
    <t>Camisa Polo</t>
  </si>
  <si>
    <t>Boné</t>
  </si>
  <si>
    <t>Bermuda</t>
  </si>
  <si>
    <t>VALORES</t>
  </si>
  <si>
    <t>FÓRMULAS</t>
  </si>
  <si>
    <t>TRANSPOR</t>
  </si>
  <si>
    <t>COLAR ESPECIAL - Operação</t>
  </si>
  <si>
    <t>Todos os meses, uma empresa elege um de seus funcionários para receber um bônus. 
Esses bônus estão distribuídos conforme a planilha abaixo.</t>
  </si>
  <si>
    <t>MESES</t>
  </si>
  <si>
    <t>JOÃO</t>
  </si>
  <si>
    <t>MARIA</t>
  </si>
  <si>
    <t xml:space="preserve">BÔNUS 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</si>
  <si>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</si>
  <si>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</si>
  <si>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</si>
  <si>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</si>
  <si>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</si>
  <si>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</si>
  <si>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</si>
  <si>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</si>
  <si>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</si>
  <si>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rPr>
        <b/>
        <sz val="11"/>
        <color rgb="FF0070C0"/>
        <rFont val="Calibri"/>
        <family val="2"/>
        <scheme val="minor"/>
      </rPr>
      <t>Fábrica 1</t>
    </r>
    <r>
      <rPr>
        <b/>
        <sz val="11"/>
        <color theme="1"/>
        <rFont val="Calibri"/>
        <family val="2"/>
        <scheme val="minor"/>
      </rPr>
      <t xml:space="preserve"> - Valor em Milhões
</t>
    </r>
    <r>
      <rPr>
        <b/>
        <sz val="11"/>
        <color rgb="FFFF0000"/>
        <rFont val="Calibri"/>
        <family val="2"/>
        <scheme val="minor"/>
      </rPr>
      <t>(Colar Valores)</t>
    </r>
  </si>
  <si>
    <r>
      <rPr>
        <b/>
        <sz val="11"/>
        <color rgb="FF0070C0"/>
        <rFont val="Calibri"/>
        <family val="2"/>
        <scheme val="minor"/>
      </rPr>
      <t>Fábrica 2</t>
    </r>
    <r>
      <rPr>
        <b/>
        <sz val="11"/>
        <color theme="1"/>
        <rFont val="Calibri"/>
        <family val="2"/>
        <scheme val="minor"/>
      </rPr>
      <t xml:space="preserve">  -  Valor em Milhões </t>
    </r>
    <r>
      <rPr>
        <b/>
        <sz val="11"/>
        <color rgb="FFFF0000"/>
        <rFont val="Calibri"/>
        <family val="2"/>
        <scheme val="minor"/>
      </rPr>
      <t xml:space="preserve">
(Transpor só os Valores)</t>
    </r>
  </si>
  <si>
    <r>
      <t xml:space="preserve"> Total em Milhões 
</t>
    </r>
    <r>
      <rPr>
        <b/>
        <sz val="11"/>
        <color rgb="FFFF0000"/>
        <rFont val="Calibri"/>
        <family val="2"/>
        <scheme val="minor"/>
      </rPr>
      <t>(Colar valores Fábrica 1 + Colar valores Adição Fábrica 2)</t>
    </r>
  </si>
  <si>
    <r>
      <t xml:space="preserve">Total em Milhões 
</t>
    </r>
    <r>
      <rPr>
        <b/>
        <sz val="11"/>
        <color rgb="FFFF0000"/>
        <rFont val="Calibri"/>
        <family val="2"/>
        <scheme val="minor"/>
      </rPr>
      <t>(Colar como Vínculo)</t>
    </r>
  </si>
  <si>
    <r>
      <rPr>
        <b/>
        <sz val="11"/>
        <color theme="4" tint="-0.249977111117893"/>
        <rFont val="Calibri"/>
        <family val="2"/>
        <scheme val="minor"/>
      </rPr>
      <t>Despesas</t>
    </r>
    <r>
      <rPr>
        <b/>
        <sz val="11"/>
        <color theme="1"/>
        <rFont val="Calibri"/>
        <family val="2"/>
        <scheme val="minor"/>
      </rPr>
      <t xml:space="preserve"> na produção em Milhões 
</t>
    </r>
    <r>
      <rPr>
        <b/>
        <sz val="11"/>
        <color rgb="FFFF0000"/>
        <rFont val="Calibri"/>
        <family val="2"/>
        <scheme val="minor"/>
      </rPr>
      <t>(Valores e Formatação de Nº)</t>
    </r>
  </si>
  <si>
    <t>Utilize o colar especial para juntar todos os bônus em uma única coluna.</t>
  </si>
  <si>
    <t>Açúcar</t>
  </si>
  <si>
    <t>Carlos Augusto</t>
  </si>
  <si>
    <t>15%</t>
  </si>
  <si>
    <t>2%</t>
  </si>
  <si>
    <t>0%</t>
  </si>
  <si>
    <t>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</si>
</sst>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&quot;R$&quot;\ #,##0.00"/>
  </numFmts>
  <fonts count="4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</font>
    <font>
      <b/>
      <sz val="16"/>
      <name val="Arial"/>
      <family val="2"/>
    </font>
    <font>
      <sz val="16"/>
      <name val="Arial"/>
      <family val="2"/>
    </font>
    <font>
      <sz val="16"/>
      <color indexed="14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6"/>
      <name val="Calibri"/>
      <family val="2"/>
      <scheme val="minor"/>
    </font>
    <font>
      <b/>
      <sz val="16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Baskerville Old Face"/>
      <family val="1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theme="4" tint="-0.499984740745262"/>
      <name val="Arial"/>
      <family val="2"/>
    </font>
    <font>
      <sz val="12"/>
      <color theme="8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Lucida Sans Unicode"/>
      <family val="2"/>
    </font>
    <font>
      <sz val="72"/>
      <color rgb="FFFF0000"/>
      <name val="Calibri"/>
      <family val="2"/>
      <scheme val="minor"/>
    </font>
    <font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hair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hair">
        <color theme="9"/>
      </right>
      <top style="medium">
        <color theme="6" tint="-0.499984740745262"/>
      </top>
      <bottom style="medium">
        <color theme="6" tint="-0.499984740745262"/>
      </bottom>
      <diagonal/>
    </border>
    <border>
      <left style="hair">
        <color theme="9"/>
      </left>
      <right style="hair">
        <color theme="9"/>
      </right>
      <top style="medium">
        <color theme="6" tint="-0.499984740745262"/>
      </top>
      <bottom style="medium">
        <color theme="6" tint="-0.499984740745262"/>
      </bottom>
      <diagonal/>
    </border>
    <border>
      <left style="hair">
        <color theme="9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/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/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auto="1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theme="4" tint="0.39994506668294322"/>
      </bottom>
      <diagonal/>
    </border>
    <border>
      <left style="double">
        <color auto="1"/>
      </left>
      <right/>
      <top style="thin">
        <color theme="4" tint="0.39997558519241921"/>
      </top>
      <bottom/>
      <diagonal/>
    </border>
    <border>
      <left style="double">
        <color auto="1"/>
      </left>
      <right style="double">
        <color auto="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auto="1"/>
      </left>
      <right style="double">
        <color auto="1"/>
      </right>
      <top style="thin">
        <color theme="4" tint="0.39994506668294322"/>
      </top>
      <bottom style="thin">
        <color theme="4" tint="0.39994506668294322"/>
      </bottom>
      <diagonal/>
    </border>
    <border>
      <left style="double">
        <color auto="1"/>
      </left>
      <right/>
      <top style="thin">
        <color theme="4" tint="0.3999755851924192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theme="4" tint="0.3999755851924192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theme="4" tint="0.39994506668294322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5" fillId="0" borderId="0" applyFont="0" applyFill="0" applyBorder="0" applyAlignment="0" applyProtection="0"/>
    <xf numFmtId="0" fontId="10" fillId="0" borderId="0"/>
    <xf numFmtId="0" fontId="22" fillId="18" borderId="0" applyNumberFormat="0" applyBorder="0" applyAlignment="0" applyProtection="0"/>
    <xf numFmtId="43" fontId="5" fillId="0" borderId="0" applyFon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12" fillId="0" borderId="0" xfId="2" applyFont="1"/>
    <xf numFmtId="0" fontId="11" fillId="0" borderId="0" xfId="2" applyFont="1" applyFill="1" applyBorder="1" applyAlignment="1">
      <alignment horizontal="center"/>
    </xf>
    <xf numFmtId="0" fontId="13" fillId="0" borderId="0" xfId="2" applyFont="1" applyFill="1" applyAlignment="1">
      <alignment horizontal="center"/>
    </xf>
    <xf numFmtId="2" fontId="12" fillId="0" borderId="0" xfId="2" applyNumberFormat="1" applyFont="1" applyFill="1" applyBorder="1" applyAlignment="1">
      <alignment horizontal="center"/>
    </xf>
    <xf numFmtId="0" fontId="13" fillId="0" borderId="0" xfId="2" applyFont="1" applyFill="1" applyBorder="1" applyAlignment="1">
      <alignment horizontal="center"/>
    </xf>
    <xf numFmtId="9" fontId="12" fillId="0" borderId="0" xfId="2" applyNumberFormat="1" applyFont="1"/>
    <xf numFmtId="0" fontId="14" fillId="0" borderId="0" xfId="0" applyFont="1"/>
    <xf numFmtId="0" fontId="14" fillId="0" borderId="0" xfId="0" applyFont="1" applyBorder="1"/>
    <xf numFmtId="0" fontId="1" fillId="9" borderId="11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44" fontId="14" fillId="0" borderId="9" xfId="1" applyFont="1" applyBorder="1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44" fontId="1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9" fillId="2" borderId="19" xfId="0" quotePrefix="1" applyNumberFormat="1" applyFont="1" applyFill="1" applyBorder="1" applyAlignment="1">
      <alignment horizontal="center" vertical="center"/>
    </xf>
    <xf numFmtId="0" fontId="9" fillId="2" borderId="22" xfId="0" quotePrefix="1" applyNumberFormat="1" applyFont="1" applyFill="1" applyBorder="1" applyAlignment="1">
      <alignment horizontal="center" vertical="center"/>
    </xf>
    <xf numFmtId="0" fontId="9" fillId="2" borderId="25" xfId="0" quotePrefix="1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2" fillId="7" borderId="26" xfId="2" applyNumberFormat="1" applyFont="1" applyFill="1" applyBorder="1" applyAlignment="1">
      <alignment horizontal="center"/>
    </xf>
    <xf numFmtId="0" fontId="12" fillId="14" borderId="26" xfId="2" applyNumberFormat="1" applyFont="1" applyFill="1" applyBorder="1" applyAlignment="1">
      <alignment horizontal="center"/>
    </xf>
    <xf numFmtId="2" fontId="12" fillId="2" borderId="26" xfId="2" applyNumberFormat="1" applyFont="1" applyFill="1" applyBorder="1" applyAlignment="1">
      <alignment horizontal="center"/>
    </xf>
    <xf numFmtId="2" fontId="12" fillId="2" borderId="27" xfId="2" applyNumberFormat="1" applyFont="1" applyFill="1" applyBorder="1" applyAlignment="1">
      <alignment horizontal="center"/>
    </xf>
    <xf numFmtId="2" fontId="12" fillId="2" borderId="28" xfId="2" applyNumberFormat="1" applyFont="1" applyFill="1" applyBorder="1" applyAlignment="1">
      <alignment horizontal="center"/>
    </xf>
    <xf numFmtId="0" fontId="15" fillId="2" borderId="4" xfId="2" applyFont="1" applyFill="1" applyBorder="1" applyAlignment="1">
      <alignment horizontal="center"/>
    </xf>
    <xf numFmtId="0" fontId="15" fillId="5" borderId="4" xfId="2" applyFont="1" applyFill="1" applyBorder="1" applyAlignment="1">
      <alignment horizontal="center"/>
    </xf>
    <xf numFmtId="0" fontId="15" fillId="6" borderId="4" xfId="2" applyFont="1" applyFill="1" applyBorder="1" applyAlignment="1">
      <alignment horizontal="center"/>
    </xf>
    <xf numFmtId="0" fontId="15" fillId="7" borderId="4" xfId="2" applyFont="1" applyFill="1" applyBorder="1" applyAlignment="1">
      <alignment horizontal="center"/>
    </xf>
    <xf numFmtId="0" fontId="15" fillId="14" borderId="4" xfId="2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/>
    </xf>
    <xf numFmtId="0" fontId="14" fillId="11" borderId="32" xfId="0" applyFont="1" applyFill="1" applyBorder="1"/>
    <xf numFmtId="44" fontId="14" fillId="11" borderId="33" xfId="1" applyNumberFormat="1" applyFont="1" applyFill="1" applyBorder="1"/>
    <xf numFmtId="0" fontId="14" fillId="11" borderId="34" xfId="0" applyFont="1" applyFill="1" applyBorder="1" applyAlignment="1">
      <alignment horizontal="center"/>
    </xf>
    <xf numFmtId="0" fontId="14" fillId="12" borderId="35" xfId="0" applyFont="1" applyFill="1" applyBorder="1"/>
    <xf numFmtId="44" fontId="14" fillId="12" borderId="36" xfId="1" applyNumberFormat="1" applyFont="1" applyFill="1" applyBorder="1"/>
    <xf numFmtId="0" fontId="14" fillId="12" borderId="37" xfId="0" applyFont="1" applyFill="1" applyBorder="1" applyAlignment="1">
      <alignment horizontal="center"/>
    </xf>
    <xf numFmtId="0" fontId="14" fillId="11" borderId="35" xfId="0" applyFont="1" applyFill="1" applyBorder="1"/>
    <xf numFmtId="44" fontId="14" fillId="11" borderId="36" xfId="1" applyNumberFormat="1" applyFont="1" applyFill="1" applyBorder="1"/>
    <xf numFmtId="0" fontId="14" fillId="11" borderId="37" xfId="0" applyFont="1" applyFill="1" applyBorder="1" applyAlignment="1">
      <alignment horizontal="center"/>
    </xf>
    <xf numFmtId="0" fontId="14" fillId="12" borderId="38" xfId="0" applyFont="1" applyFill="1" applyBorder="1"/>
    <xf numFmtId="44" fontId="14" fillId="12" borderId="39" xfId="1" applyNumberFormat="1" applyFont="1" applyFill="1" applyBorder="1"/>
    <xf numFmtId="0" fontId="14" fillId="12" borderId="40" xfId="0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4" fillId="11" borderId="45" xfId="0" applyFont="1" applyFill="1" applyBorder="1" applyAlignment="1">
      <alignment horizontal="center"/>
    </xf>
    <xf numFmtId="44" fontId="4" fillId="11" borderId="46" xfId="1" applyFont="1" applyFill="1" applyBorder="1"/>
    <xf numFmtId="44" fontId="4" fillId="11" borderId="47" xfId="1" applyFont="1" applyFill="1" applyBorder="1"/>
    <xf numFmtId="0" fontId="4" fillId="11" borderId="48" xfId="0" applyFont="1" applyFill="1" applyBorder="1" applyAlignment="1">
      <alignment horizontal="center"/>
    </xf>
    <xf numFmtId="44" fontId="4" fillId="11" borderId="49" xfId="1" applyFont="1" applyFill="1" applyBorder="1"/>
    <xf numFmtId="44" fontId="4" fillId="11" borderId="50" xfId="1" applyFont="1" applyFill="1" applyBorder="1"/>
    <xf numFmtId="0" fontId="4" fillId="11" borderId="51" xfId="0" applyFont="1" applyFill="1" applyBorder="1" applyAlignment="1">
      <alignment horizontal="center"/>
    </xf>
    <xf numFmtId="44" fontId="4" fillId="11" borderId="52" xfId="1" applyFont="1" applyFill="1" applyBorder="1"/>
    <xf numFmtId="44" fontId="4" fillId="11" borderId="53" xfId="1" applyFont="1" applyFill="1" applyBorder="1"/>
    <xf numFmtId="0" fontId="3" fillId="16" borderId="54" xfId="0" applyFont="1" applyFill="1" applyBorder="1" applyAlignment="1">
      <alignment horizontal="center" vertical="center"/>
    </xf>
    <xf numFmtId="0" fontId="3" fillId="16" borderId="55" xfId="0" applyFont="1" applyFill="1" applyBorder="1" applyAlignment="1">
      <alignment horizontal="center" vertical="center"/>
    </xf>
    <xf numFmtId="0" fontId="3" fillId="16" borderId="56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4" borderId="58" xfId="0" applyNumberFormat="1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14" fillId="4" borderId="59" xfId="0" applyNumberFormat="1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21" fillId="6" borderId="66" xfId="0" applyFont="1" applyFill="1" applyBorder="1" applyAlignment="1">
      <alignment horizontal="center" vertical="center"/>
    </xf>
    <xf numFmtId="0" fontId="21" fillId="6" borderId="67" xfId="0" applyFont="1" applyFill="1" applyBorder="1" applyAlignment="1">
      <alignment horizontal="center" vertical="center"/>
    </xf>
    <xf numFmtId="0" fontId="21" fillId="6" borderId="68" xfId="0" applyFont="1" applyFill="1" applyBorder="1" applyAlignment="1">
      <alignment horizontal="center" vertical="center"/>
    </xf>
    <xf numFmtId="0" fontId="21" fillId="19" borderId="65" xfId="0" applyFont="1" applyFill="1" applyBorder="1"/>
    <xf numFmtId="0" fontId="23" fillId="19" borderId="65" xfId="0" applyFont="1" applyFill="1" applyBorder="1"/>
    <xf numFmtId="0" fontId="21" fillId="0" borderId="69" xfId="0" applyFont="1" applyBorder="1" applyAlignment="1">
      <alignment horizontal="center" vertical="center"/>
    </xf>
    <xf numFmtId="43" fontId="0" fillId="0" borderId="70" xfId="1" applyNumberFormat="1" applyFont="1" applyBorder="1" applyAlignment="1">
      <alignment horizontal="center" vertical="center"/>
    </xf>
    <xf numFmtId="43" fontId="0" fillId="0" borderId="71" xfId="1" applyNumberFormat="1" applyFont="1" applyBorder="1" applyAlignment="1">
      <alignment horizontal="center" vertical="center"/>
    </xf>
    <xf numFmtId="0" fontId="0" fillId="0" borderId="65" xfId="0" applyBorder="1"/>
    <xf numFmtId="44" fontId="0" fillId="0" borderId="65" xfId="1" applyFont="1" applyBorder="1"/>
    <xf numFmtId="0" fontId="21" fillId="0" borderId="72" xfId="0" applyFont="1" applyBorder="1" applyAlignment="1">
      <alignment horizontal="center" vertical="center"/>
    </xf>
    <xf numFmtId="43" fontId="0" fillId="0" borderId="65" xfId="1" applyNumberFormat="1" applyFont="1" applyBorder="1" applyAlignment="1">
      <alignment horizontal="center" vertical="center"/>
    </xf>
    <xf numFmtId="43" fontId="0" fillId="0" borderId="73" xfId="1" applyNumberFormat="1" applyFont="1" applyBorder="1" applyAlignment="1">
      <alignment horizontal="center" vertical="center"/>
    </xf>
    <xf numFmtId="0" fontId="21" fillId="0" borderId="74" xfId="0" applyFont="1" applyBorder="1" applyAlignment="1">
      <alignment horizontal="center" vertical="center"/>
    </xf>
    <xf numFmtId="43" fontId="0" fillId="0" borderId="75" xfId="1" applyNumberFormat="1" applyFont="1" applyBorder="1" applyAlignment="1">
      <alignment horizontal="center" vertical="center"/>
    </xf>
    <xf numFmtId="43" fontId="0" fillId="0" borderId="76" xfId="1" applyNumberFormat="1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43" fontId="21" fillId="0" borderId="15" xfId="1" applyNumberFormat="1" applyFont="1" applyBorder="1" applyAlignment="1">
      <alignment horizontal="center" vertical="center"/>
    </xf>
    <xf numFmtId="43" fontId="21" fillId="0" borderId="16" xfId="1" applyNumberFormat="1" applyFont="1" applyBorder="1" applyAlignment="1">
      <alignment horizontal="center" vertical="center"/>
    </xf>
    <xf numFmtId="0" fontId="21" fillId="0" borderId="65" xfId="0" applyFont="1" applyBorder="1"/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1" fillId="5" borderId="81" xfId="0" applyFont="1" applyFill="1" applyBorder="1"/>
    <xf numFmtId="0" fontId="21" fillId="5" borderId="82" xfId="0" applyFont="1" applyFill="1" applyBorder="1"/>
    <xf numFmtId="0" fontId="21" fillId="5" borderId="83" xfId="0" applyFont="1" applyFill="1" applyBorder="1"/>
    <xf numFmtId="0" fontId="0" fillId="11" borderId="0" xfId="0" applyFill="1" applyBorder="1"/>
    <xf numFmtId="0" fontId="0" fillId="0" borderId="84" xfId="0" applyBorder="1"/>
    <xf numFmtId="164" fontId="0" fillId="0" borderId="0" xfId="0" applyNumberFormat="1" applyBorder="1"/>
    <xf numFmtId="164" fontId="0" fillId="0" borderId="85" xfId="0" applyNumberFormat="1" applyBorder="1"/>
    <xf numFmtId="0" fontId="0" fillId="0" borderId="86" xfId="0" applyBorder="1"/>
    <xf numFmtId="164" fontId="0" fillId="0" borderId="63" xfId="0" applyNumberFormat="1" applyBorder="1"/>
    <xf numFmtId="164" fontId="0" fillId="0" borderId="87" xfId="0" applyNumberFormat="1" applyBorder="1"/>
    <xf numFmtId="0" fontId="0" fillId="0" borderId="88" xfId="0" applyBorder="1"/>
    <xf numFmtId="164" fontId="0" fillId="0" borderId="89" xfId="0" applyNumberFormat="1" applyBorder="1"/>
    <xf numFmtId="164" fontId="0" fillId="0" borderId="90" xfId="0" applyNumberFormat="1" applyBorder="1"/>
    <xf numFmtId="0" fontId="0" fillId="11" borderId="0" xfId="0" applyFill="1"/>
    <xf numFmtId="0" fontId="0" fillId="11" borderId="0" xfId="0" applyFill="1" applyAlignment="1">
      <alignment vertical="center" wrapText="1"/>
    </xf>
    <xf numFmtId="0" fontId="21" fillId="5" borderId="81" xfId="0" applyFont="1" applyFill="1" applyBorder="1" applyAlignment="1">
      <alignment horizontal="center"/>
    </xf>
    <xf numFmtId="0" fontId="21" fillId="5" borderId="82" xfId="0" applyFont="1" applyFill="1" applyBorder="1" applyAlignment="1">
      <alignment horizontal="center"/>
    </xf>
    <xf numFmtId="0" fontId="21" fillId="5" borderId="83" xfId="0" applyFont="1" applyFill="1" applyBorder="1" applyAlignment="1">
      <alignment horizontal="center"/>
    </xf>
    <xf numFmtId="0" fontId="26" fillId="0" borderId="86" xfId="0" applyFont="1" applyBorder="1"/>
    <xf numFmtId="0" fontId="0" fillId="0" borderId="63" xfId="0" applyBorder="1"/>
    <xf numFmtId="0" fontId="0" fillId="0" borderId="87" xfId="0" applyBorder="1"/>
    <xf numFmtId="0" fontId="26" fillId="21" borderId="84" xfId="0" applyFont="1" applyFill="1" applyBorder="1"/>
    <xf numFmtId="0" fontId="0" fillId="21" borderId="0" xfId="0" applyFill="1" applyBorder="1"/>
    <xf numFmtId="0" fontId="0" fillId="21" borderId="85" xfId="0" applyFill="1" applyBorder="1"/>
    <xf numFmtId="0" fontId="26" fillId="0" borderId="84" xfId="0" applyFont="1" applyBorder="1"/>
    <xf numFmtId="0" fontId="0" fillId="0" borderId="0" xfId="0" applyBorder="1"/>
    <xf numFmtId="0" fontId="0" fillId="0" borderId="85" xfId="0" applyBorder="1"/>
    <xf numFmtId="0" fontId="26" fillId="21" borderId="88" xfId="0" applyFont="1" applyFill="1" applyBorder="1"/>
    <xf numFmtId="0" fontId="0" fillId="21" borderId="89" xfId="0" applyFill="1" applyBorder="1"/>
    <xf numFmtId="0" fontId="0" fillId="21" borderId="90" xfId="0" applyFill="1" applyBorder="1"/>
    <xf numFmtId="0" fontId="3" fillId="0" borderId="14" xfId="0" applyFont="1" applyBorder="1" applyAlignment="1">
      <alignment horizontal="center"/>
    </xf>
    <xf numFmtId="44" fontId="0" fillId="0" borderId="15" xfId="1" applyFont="1" applyBorder="1" applyAlignment="1">
      <alignment horizontal="right"/>
    </xf>
    <xf numFmtId="0" fontId="20" fillId="0" borderId="0" xfId="0" applyFont="1"/>
    <xf numFmtId="0" fontId="27" fillId="0" borderId="0" xfId="0" applyFont="1"/>
    <xf numFmtId="0" fontId="27" fillId="0" borderId="84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91" xfId="0" applyFont="1" applyBorder="1" applyAlignment="1">
      <alignment horizontal="center" vertical="center"/>
    </xf>
    <xf numFmtId="164" fontId="30" fillId="0" borderId="92" xfId="0" applyNumberFormat="1" applyFont="1" applyBorder="1" applyAlignment="1">
      <alignment horizontal="center" vertical="center"/>
    </xf>
    <xf numFmtId="164" fontId="30" fillId="0" borderId="91" xfId="0" applyNumberFormat="1" applyFont="1" applyBorder="1" applyAlignment="1">
      <alignment horizontal="center" vertical="center"/>
    </xf>
    <xf numFmtId="164" fontId="30" fillId="0" borderId="93" xfId="0" applyNumberFormat="1" applyFont="1" applyBorder="1" applyAlignment="1">
      <alignment horizontal="center" vertical="center"/>
    </xf>
    <xf numFmtId="0" fontId="29" fillId="0" borderId="94" xfId="0" applyFont="1" applyBorder="1" applyAlignment="1">
      <alignment horizontal="center" vertical="center"/>
    </xf>
    <xf numFmtId="164" fontId="30" fillId="0" borderId="84" xfId="0" applyNumberFormat="1" applyFont="1" applyBorder="1" applyAlignment="1">
      <alignment horizontal="center" vertical="center"/>
    </xf>
    <xf numFmtId="164" fontId="30" fillId="0" borderId="94" xfId="0" applyNumberFormat="1" applyFont="1" applyBorder="1" applyAlignment="1">
      <alignment horizontal="center" vertical="center"/>
    </xf>
    <xf numFmtId="164" fontId="30" fillId="0" borderId="85" xfId="0" applyNumberFormat="1" applyFont="1" applyBorder="1" applyAlignment="1">
      <alignment horizontal="center" vertical="center"/>
    </xf>
    <xf numFmtId="0" fontId="27" fillId="0" borderId="95" xfId="0" applyFont="1" applyBorder="1"/>
    <xf numFmtId="0" fontId="31" fillId="0" borderId="70" xfId="0" applyFont="1" applyBorder="1"/>
    <xf numFmtId="0" fontId="31" fillId="0" borderId="65" xfId="0" applyFont="1" applyBorder="1"/>
    <xf numFmtId="164" fontId="32" fillId="0" borderId="65" xfId="0" applyNumberFormat="1" applyFont="1" applyBorder="1"/>
    <xf numFmtId="0" fontId="29" fillId="0" borderId="96" xfId="0" applyFont="1" applyBorder="1" applyAlignment="1">
      <alignment horizontal="center" vertical="center"/>
    </xf>
    <xf numFmtId="164" fontId="30" fillId="0" borderId="88" xfId="0" applyNumberFormat="1" applyFont="1" applyBorder="1" applyAlignment="1">
      <alignment horizontal="center" vertical="center"/>
    </xf>
    <xf numFmtId="164" fontId="30" fillId="0" borderId="96" xfId="0" applyNumberFormat="1" applyFont="1" applyBorder="1" applyAlignment="1">
      <alignment horizontal="center" vertical="center"/>
    </xf>
    <xf numFmtId="164" fontId="30" fillId="0" borderId="90" xfId="0" applyNumberFormat="1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29" fillId="0" borderId="97" xfId="0" applyFont="1" applyBorder="1" applyAlignment="1">
      <alignment horizontal="center" vertical="center"/>
    </xf>
    <xf numFmtId="0" fontId="29" fillId="0" borderId="82" xfId="0" applyFont="1" applyBorder="1" applyAlignment="1">
      <alignment horizontal="center" vertical="center"/>
    </xf>
    <xf numFmtId="0" fontId="29" fillId="0" borderId="83" xfId="0" applyFont="1" applyBorder="1" applyAlignment="1">
      <alignment horizontal="center" vertical="center"/>
    </xf>
    <xf numFmtId="0" fontId="29" fillId="0" borderId="86" xfId="0" applyFont="1" applyBorder="1" applyAlignment="1">
      <alignment horizontal="center" vertical="center"/>
    </xf>
    <xf numFmtId="0" fontId="34" fillId="0" borderId="62" xfId="0" applyFont="1" applyBorder="1" applyAlignment="1">
      <alignment horizontal="center" vertical="center"/>
    </xf>
    <xf numFmtId="0" fontId="34" fillId="0" borderId="63" xfId="0" applyFont="1" applyBorder="1" applyAlignment="1">
      <alignment horizontal="center" vertical="center"/>
    </xf>
    <xf numFmtId="0" fontId="34" fillId="0" borderId="87" xfId="0" applyFont="1" applyBorder="1" applyAlignment="1">
      <alignment horizontal="center" vertical="center"/>
    </xf>
    <xf numFmtId="0" fontId="34" fillId="0" borderId="8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85" xfId="0" applyFont="1" applyBorder="1" applyAlignment="1">
      <alignment horizontal="center" vertical="center"/>
    </xf>
    <xf numFmtId="0" fontId="29" fillId="0" borderId="88" xfId="0" applyFont="1" applyBorder="1" applyAlignment="1">
      <alignment horizontal="center" vertical="center"/>
    </xf>
    <xf numFmtId="0" fontId="34" fillId="0" borderId="98" xfId="0" applyFont="1" applyBorder="1" applyAlignment="1">
      <alignment horizontal="center" vertical="center"/>
    </xf>
    <xf numFmtId="0" fontId="34" fillId="0" borderId="89" xfId="0" applyFont="1" applyBorder="1" applyAlignment="1">
      <alignment horizontal="center" vertical="center"/>
    </xf>
    <xf numFmtId="0" fontId="34" fillId="0" borderId="90" xfId="0" applyFont="1" applyBorder="1" applyAlignment="1">
      <alignment horizontal="center" vertical="center"/>
    </xf>
    <xf numFmtId="0" fontId="36" fillId="0" borderId="0" xfId="0" applyFont="1"/>
    <xf numFmtId="0" fontId="35" fillId="18" borderId="105" xfId="3" applyFont="1" applyBorder="1" applyAlignment="1">
      <alignment horizontal="center"/>
    </xf>
    <xf numFmtId="0" fontId="35" fillId="18" borderId="106" xfId="3" applyFont="1" applyBorder="1" applyAlignment="1">
      <alignment horizontal="center"/>
    </xf>
    <xf numFmtId="0" fontId="35" fillId="18" borderId="107" xfId="3" applyFont="1" applyBorder="1" applyAlignment="1">
      <alignment horizontal="center"/>
    </xf>
    <xf numFmtId="0" fontId="35" fillId="18" borderId="108" xfId="3" applyFont="1" applyBorder="1" applyAlignment="1">
      <alignment horizontal="center"/>
    </xf>
    <xf numFmtId="0" fontId="4" fillId="23" borderId="109" xfId="0" applyFont="1" applyFill="1" applyBorder="1" applyAlignment="1">
      <alignment horizontal="center"/>
    </xf>
    <xf numFmtId="0" fontId="4" fillId="23" borderId="110" xfId="0" applyFont="1" applyFill="1" applyBorder="1" applyAlignment="1">
      <alignment horizontal="center"/>
    </xf>
    <xf numFmtId="165" fontId="4" fillId="23" borderId="0" xfId="0" applyNumberFormat="1" applyFont="1" applyFill="1" applyBorder="1" applyAlignment="1">
      <alignment horizontal="center"/>
    </xf>
    <xf numFmtId="165" fontId="4" fillId="23" borderId="110" xfId="0" applyNumberFormat="1" applyFont="1" applyFill="1" applyBorder="1" applyAlignment="1">
      <alignment horizontal="center"/>
    </xf>
    <xf numFmtId="0" fontId="4" fillId="23" borderId="111" xfId="0" applyFont="1" applyFill="1" applyBorder="1" applyAlignment="1">
      <alignment horizontal="center"/>
    </xf>
    <xf numFmtId="0" fontId="4" fillId="24" borderId="112" xfId="0" applyFont="1" applyFill="1" applyBorder="1" applyAlignment="1">
      <alignment horizontal="center"/>
    </xf>
    <xf numFmtId="0" fontId="4" fillId="24" borderId="113" xfId="0" applyFont="1" applyFill="1" applyBorder="1" applyAlignment="1">
      <alignment horizontal="center"/>
    </xf>
    <xf numFmtId="165" fontId="4" fillId="24" borderId="114" xfId="0" applyNumberFormat="1" applyFont="1" applyFill="1" applyBorder="1" applyAlignment="1">
      <alignment horizontal="center"/>
    </xf>
    <xf numFmtId="165" fontId="4" fillId="24" borderId="113" xfId="0" applyNumberFormat="1" applyFont="1" applyFill="1" applyBorder="1" applyAlignment="1">
      <alignment horizontal="center"/>
    </xf>
    <xf numFmtId="0" fontId="4" fillId="25" borderId="115" xfId="0" applyFont="1" applyFill="1" applyBorder="1" applyAlignment="1">
      <alignment horizontal="center"/>
    </xf>
    <xf numFmtId="0" fontId="4" fillId="23" borderId="112" xfId="0" applyFont="1" applyFill="1" applyBorder="1" applyAlignment="1">
      <alignment horizontal="center"/>
    </xf>
    <xf numFmtId="0" fontId="4" fillId="23" borderId="113" xfId="0" applyFont="1" applyFill="1" applyBorder="1" applyAlignment="1">
      <alignment horizontal="center"/>
    </xf>
    <xf numFmtId="165" fontId="4" fillId="23" borderId="114" xfId="0" applyNumberFormat="1" applyFont="1" applyFill="1" applyBorder="1" applyAlignment="1">
      <alignment horizontal="center"/>
    </xf>
    <xf numFmtId="165" fontId="4" fillId="23" borderId="113" xfId="0" applyNumberFormat="1" applyFont="1" applyFill="1" applyBorder="1" applyAlignment="1">
      <alignment horizontal="center"/>
    </xf>
    <xf numFmtId="0" fontId="4" fillId="23" borderId="115" xfId="0" applyFont="1" applyFill="1" applyBorder="1" applyAlignment="1">
      <alignment horizontal="center"/>
    </xf>
    <xf numFmtId="0" fontId="4" fillId="24" borderId="116" xfId="0" applyFont="1" applyFill="1" applyBorder="1" applyAlignment="1">
      <alignment horizontal="center"/>
    </xf>
    <xf numFmtId="0" fontId="4" fillId="24" borderId="117" xfId="0" applyFont="1" applyFill="1" applyBorder="1" applyAlignment="1">
      <alignment horizontal="center"/>
    </xf>
    <xf numFmtId="0" fontId="4" fillId="25" borderId="118" xfId="0" applyFont="1" applyFill="1" applyBorder="1" applyAlignment="1">
      <alignment horizontal="center"/>
    </xf>
    <xf numFmtId="165" fontId="4" fillId="25" borderId="118" xfId="0" applyNumberFormat="1" applyFont="1" applyFill="1" applyBorder="1" applyAlignment="1">
      <alignment horizontal="center"/>
    </xf>
    <xf numFmtId="0" fontId="37" fillId="0" borderId="0" xfId="0" applyFont="1"/>
    <xf numFmtId="0" fontId="1" fillId="0" borderId="120" xfId="0" applyFont="1" applyBorder="1" applyAlignment="1">
      <alignment horizontal="center" vertical="center" wrapText="1"/>
    </xf>
    <xf numFmtId="0" fontId="1" fillId="0" borderId="121" xfId="0" applyFont="1" applyBorder="1" applyAlignment="1">
      <alignment horizontal="center" vertical="center" wrapText="1"/>
    </xf>
    <xf numFmtId="0" fontId="1" fillId="0" borderId="123" xfId="0" applyFont="1" applyBorder="1" applyAlignment="1">
      <alignment horizontal="center" vertical="center" wrapText="1"/>
    </xf>
    <xf numFmtId="44" fontId="14" fillId="0" borderId="65" xfId="1" applyFont="1" applyBorder="1" applyAlignment="1"/>
    <xf numFmtId="44" fontId="14" fillId="28" borderId="65" xfId="1" applyFont="1" applyFill="1" applyBorder="1" applyAlignment="1"/>
    <xf numFmtId="44" fontId="14" fillId="0" borderId="73" xfId="1" applyFont="1" applyBorder="1" applyAlignment="1"/>
    <xf numFmtId="44" fontId="14" fillId="0" borderId="65" xfId="1" applyFont="1" applyBorder="1"/>
    <xf numFmtId="44" fontId="14" fillId="28" borderId="65" xfId="1" applyFont="1" applyFill="1" applyBorder="1"/>
    <xf numFmtId="44" fontId="14" fillId="28" borderId="126" xfId="1" applyFont="1" applyFill="1" applyBorder="1" applyAlignment="1"/>
    <xf numFmtId="44" fontId="14" fillId="0" borderId="126" xfId="1" applyFont="1" applyBorder="1" applyAlignment="1"/>
    <xf numFmtId="44" fontId="14" fillId="0" borderId="128" xfId="1" applyFont="1" applyBorder="1" applyAlignment="1"/>
    <xf numFmtId="0" fontId="21" fillId="0" borderId="0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0" fillId="11" borderId="0" xfId="0" applyFill="1" applyBorder="1" applyAlignment="1">
      <alignment vertical="center" wrapText="1"/>
    </xf>
    <xf numFmtId="0" fontId="14" fillId="0" borderId="72" xfId="0" applyFont="1" applyBorder="1" applyAlignment="1">
      <alignment horizontal="center"/>
    </xf>
    <xf numFmtId="0" fontId="14" fillId="0" borderId="125" xfId="0" applyFont="1" applyBorder="1" applyAlignment="1">
      <alignment horizontal="center"/>
    </xf>
    <xf numFmtId="2" fontId="12" fillId="5" borderId="26" xfId="2" applyNumberFormat="1" applyFont="1" applyFill="1" applyBorder="1" applyAlignment="1">
      <alignment horizontal="center"/>
    </xf>
    <xf numFmtId="2" fontId="12" fillId="6" borderId="26" xfId="2" applyNumberFormat="1" applyFont="1" applyFill="1" applyBorder="1" applyAlignment="1">
      <alignment horizontal="center"/>
    </xf>
    <xf numFmtId="44" fontId="3" fillId="13" borderId="41" xfId="1" applyNumberFormat="1" applyFont="1" applyFill="1" applyBorder="1"/>
    <xf numFmtId="44" fontId="14" fillId="4" borderId="13" xfId="0" applyNumberFormat="1" applyFont="1" applyFill="1" applyBorder="1"/>
    <xf numFmtId="0" fontId="0" fillId="0" borderId="80" xfId="0" applyBorder="1"/>
    <xf numFmtId="0" fontId="0" fillId="0" borderId="65" xfId="0" applyBorder="1" applyAlignment="1">
      <alignment horizontal="center"/>
    </xf>
    <xf numFmtId="0" fontId="0" fillId="0" borderId="70" xfId="0" applyBorder="1"/>
    <xf numFmtId="0" fontId="0" fillId="0" borderId="70" xfId="0" applyBorder="1" applyAlignment="1">
      <alignment horizontal="center"/>
    </xf>
    <xf numFmtId="0" fontId="0" fillId="0" borderId="14" xfId="0" applyBorder="1"/>
    <xf numFmtId="0" fontId="0" fillId="0" borderId="16" xfId="0" applyBorder="1"/>
    <xf numFmtId="0" fontId="0" fillId="26" borderId="65" xfId="0" applyFill="1" applyBorder="1"/>
    <xf numFmtId="0" fontId="0" fillId="30" borderId="65" xfId="0" applyFill="1" applyBorder="1"/>
    <xf numFmtId="0" fontId="0" fillId="11" borderId="65" xfId="0" applyFill="1" applyBorder="1" applyAlignment="1">
      <alignment horizontal="center"/>
    </xf>
    <xf numFmtId="0" fontId="0" fillId="31" borderId="65" xfId="0" applyFill="1" applyBorder="1" applyAlignment="1">
      <alignment horizontal="center"/>
    </xf>
    <xf numFmtId="0" fontId="40" fillId="31" borderId="65" xfId="0" applyFont="1" applyFill="1" applyBorder="1"/>
    <xf numFmtId="0" fontId="0" fillId="0" borderId="97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7" xfId="0" applyBorder="1" applyAlignment="1">
      <alignment horizontal="center" vertical="center"/>
    </xf>
    <xf numFmtId="0" fontId="0" fillId="0" borderId="120" xfId="0" applyBorder="1" applyAlignment="1">
      <alignment horizontal="center"/>
    </xf>
    <xf numFmtId="0" fontId="0" fillId="0" borderId="123" xfId="0" applyBorder="1" applyAlignment="1">
      <alignment horizontal="center"/>
    </xf>
    <xf numFmtId="0" fontId="0" fillId="0" borderId="72" xfId="0" applyBorder="1" applyAlignment="1">
      <alignment horizontal="center"/>
    </xf>
    <xf numFmtId="1" fontId="0" fillId="0" borderId="73" xfId="4" applyNumberFormat="1" applyFont="1" applyBorder="1" applyAlignment="1">
      <alignment horizontal="center" vertical="center"/>
    </xf>
    <xf numFmtId="1" fontId="0" fillId="0" borderId="73" xfId="0" applyNumberFormat="1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125" xfId="0" applyBorder="1" applyAlignment="1">
      <alignment horizontal="center"/>
    </xf>
    <xf numFmtId="0" fontId="0" fillId="0" borderId="128" xfId="0" applyBorder="1" applyAlignment="1">
      <alignment horizontal="center"/>
    </xf>
    <xf numFmtId="0" fontId="0" fillId="0" borderId="75" xfId="0" applyBorder="1"/>
    <xf numFmtId="0" fontId="0" fillId="0" borderId="15" xfId="0" applyBorder="1"/>
    <xf numFmtId="0" fontId="0" fillId="0" borderId="75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6" fillId="15" borderId="5" xfId="2" applyFont="1" applyFill="1" applyBorder="1" applyAlignment="1">
      <alignment horizontal="center" vertical="center"/>
    </xf>
    <xf numFmtId="0" fontId="16" fillId="15" borderId="6" xfId="2" applyFont="1" applyFill="1" applyBorder="1" applyAlignment="1">
      <alignment horizontal="center" vertical="center"/>
    </xf>
    <xf numFmtId="0" fontId="16" fillId="15" borderId="7" xfId="2" applyFont="1" applyFill="1" applyBorder="1" applyAlignment="1">
      <alignment horizontal="center" vertical="center"/>
    </xf>
    <xf numFmtId="0" fontId="19" fillId="17" borderId="42" xfId="0" applyFont="1" applyFill="1" applyBorder="1" applyAlignment="1">
      <alignment horizontal="center"/>
    </xf>
    <xf numFmtId="0" fontId="19" fillId="17" borderId="43" xfId="0" applyFont="1" applyFill="1" applyBorder="1" applyAlignment="1">
      <alignment horizontal="center"/>
    </xf>
    <xf numFmtId="0" fontId="19" fillId="17" borderId="44" xfId="0" applyFont="1" applyFill="1" applyBorder="1" applyAlignment="1">
      <alignment horizontal="center"/>
    </xf>
    <xf numFmtId="0" fontId="18" fillId="8" borderId="10" xfId="0" applyFont="1" applyFill="1" applyBorder="1" applyAlignment="1">
      <alignment horizontal="center"/>
    </xf>
    <xf numFmtId="0" fontId="18" fillId="8" borderId="12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29" borderId="62" xfId="0" applyFont="1" applyFill="1" applyBorder="1" applyAlignment="1">
      <alignment horizontal="center"/>
    </xf>
    <xf numFmtId="0" fontId="21" fillId="29" borderId="63" xfId="0" applyFont="1" applyFill="1" applyBorder="1" applyAlignment="1">
      <alignment horizontal="center"/>
    </xf>
    <xf numFmtId="0" fontId="21" fillId="29" borderId="64" xfId="0" applyFont="1" applyFill="1" applyBorder="1" applyAlignment="1">
      <alignment horizontal="center"/>
    </xf>
    <xf numFmtId="0" fontId="21" fillId="29" borderId="65" xfId="0" applyFont="1" applyFill="1" applyBorder="1" applyAlignment="1">
      <alignment horizontal="center"/>
    </xf>
    <xf numFmtId="0" fontId="21" fillId="29" borderId="77" xfId="0" applyFont="1" applyFill="1" applyBorder="1" applyAlignment="1">
      <alignment horizontal="center"/>
    </xf>
    <xf numFmtId="0" fontId="21" fillId="29" borderId="78" xfId="0" applyFont="1" applyFill="1" applyBorder="1" applyAlignment="1">
      <alignment horizontal="center"/>
    </xf>
    <xf numFmtId="0" fontId="21" fillId="29" borderId="79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0" fontId="6" fillId="20" borderId="2" xfId="0" applyFont="1" applyFill="1" applyBorder="1" applyAlignment="1">
      <alignment horizontal="center"/>
    </xf>
    <xf numFmtId="0" fontId="6" fillId="20" borderId="3" xfId="0" applyFont="1" applyFill="1" applyBorder="1" applyAlignment="1">
      <alignment horizontal="center"/>
    </xf>
    <xf numFmtId="0" fontId="21" fillId="5" borderId="88" xfId="0" applyFont="1" applyFill="1" applyBorder="1" applyAlignment="1">
      <alignment horizontal="center" vertical="center" wrapText="1"/>
    </xf>
    <xf numFmtId="0" fontId="21" fillId="5" borderId="89" xfId="0" applyFont="1" applyFill="1" applyBorder="1" applyAlignment="1">
      <alignment horizontal="center" vertical="center" wrapText="1"/>
    </xf>
    <xf numFmtId="0" fontId="21" fillId="5" borderId="90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28" fillId="20" borderId="1" xfId="0" applyFont="1" applyFill="1" applyBorder="1" applyAlignment="1">
      <alignment horizontal="center" vertical="center"/>
    </xf>
    <xf numFmtId="0" fontId="28" fillId="20" borderId="2" xfId="0" applyFont="1" applyFill="1" applyBorder="1" applyAlignment="1">
      <alignment horizontal="center" vertical="center"/>
    </xf>
    <xf numFmtId="0" fontId="28" fillId="20" borderId="3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" fillId="22" borderId="0" xfId="0" applyFont="1" applyFill="1" applyAlignment="1">
      <alignment horizontal="center" vertical="center" shrinkToFit="1"/>
    </xf>
    <xf numFmtId="0" fontId="3" fillId="22" borderId="0" xfId="0" applyFont="1" applyFill="1" applyAlignment="1">
      <alignment horizontal="center" vertical="center" textRotation="90"/>
    </xf>
    <xf numFmtId="0" fontId="35" fillId="18" borderId="99" xfId="3" applyFont="1" applyBorder="1" applyAlignment="1">
      <alignment horizontal="center" vertical="center"/>
    </xf>
    <xf numFmtId="0" fontId="35" fillId="18" borderId="100" xfId="3" applyFont="1" applyBorder="1" applyAlignment="1">
      <alignment horizontal="center" vertical="center"/>
    </xf>
    <xf numFmtId="0" fontId="35" fillId="18" borderId="101" xfId="3" applyFont="1" applyBorder="1" applyAlignment="1">
      <alignment horizontal="center" vertical="center"/>
    </xf>
    <xf numFmtId="0" fontId="35" fillId="18" borderId="102" xfId="3" applyFont="1" applyBorder="1" applyAlignment="1">
      <alignment horizontal="center" vertical="center"/>
    </xf>
    <xf numFmtId="0" fontId="35" fillId="18" borderId="103" xfId="3" applyFont="1" applyBorder="1" applyAlignment="1">
      <alignment horizontal="center" vertical="center"/>
    </xf>
    <xf numFmtId="0" fontId="35" fillId="18" borderId="104" xfId="3" applyFont="1" applyBorder="1" applyAlignment="1">
      <alignment horizontal="center" vertical="center"/>
    </xf>
    <xf numFmtId="0" fontId="38" fillId="26" borderId="92" xfId="0" applyFont="1" applyFill="1" applyBorder="1" applyAlignment="1">
      <alignment horizontal="center" vertical="center"/>
    </xf>
    <xf numFmtId="0" fontId="38" fillId="26" borderId="119" xfId="0" applyFont="1" applyFill="1" applyBorder="1" applyAlignment="1">
      <alignment horizontal="center" vertical="center"/>
    </xf>
    <xf numFmtId="0" fontId="38" fillId="26" borderId="93" xfId="0" applyFont="1" applyFill="1" applyBorder="1" applyAlignment="1">
      <alignment horizontal="center" vertical="center"/>
    </xf>
    <xf numFmtId="0" fontId="38" fillId="26" borderId="84" xfId="0" applyFont="1" applyFill="1" applyBorder="1" applyAlignment="1">
      <alignment horizontal="center" vertical="center"/>
    </xf>
    <xf numFmtId="0" fontId="38" fillId="26" borderId="0" xfId="0" applyFont="1" applyFill="1" applyBorder="1" applyAlignment="1">
      <alignment horizontal="center" vertical="center"/>
    </xf>
    <xf numFmtId="0" fontId="38" fillId="26" borderId="85" xfId="0" applyFont="1" applyFill="1" applyBorder="1" applyAlignment="1">
      <alignment horizontal="center" vertical="center"/>
    </xf>
    <xf numFmtId="0" fontId="38" fillId="26" borderId="88" xfId="0" applyFont="1" applyFill="1" applyBorder="1" applyAlignment="1">
      <alignment horizontal="center" vertical="center"/>
    </xf>
    <xf numFmtId="0" fontId="38" fillId="26" borderId="89" xfId="0" applyFont="1" applyFill="1" applyBorder="1" applyAlignment="1">
      <alignment horizontal="center" vertical="center"/>
    </xf>
    <xf numFmtId="0" fontId="38" fillId="26" borderId="90" xfId="0" applyFont="1" applyFill="1" applyBorder="1" applyAlignment="1">
      <alignment horizontal="center" vertical="center"/>
    </xf>
    <xf numFmtId="0" fontId="1" fillId="27" borderId="92" xfId="0" applyFont="1" applyFill="1" applyBorder="1" applyAlignment="1">
      <alignment horizontal="center" vertical="center" wrapText="1"/>
    </xf>
    <xf numFmtId="0" fontId="1" fillId="27" borderId="119" xfId="0" applyFont="1" applyFill="1" applyBorder="1" applyAlignment="1">
      <alignment horizontal="center" vertical="center" wrapText="1"/>
    </xf>
    <xf numFmtId="0" fontId="1" fillId="27" borderId="93" xfId="0" applyFont="1" applyFill="1" applyBorder="1" applyAlignment="1">
      <alignment horizontal="center" vertical="center" wrapText="1"/>
    </xf>
    <xf numFmtId="0" fontId="1" fillId="27" borderId="84" xfId="0" applyFont="1" applyFill="1" applyBorder="1" applyAlignment="1">
      <alignment horizontal="center" vertical="center" wrapText="1"/>
    </xf>
    <xf numFmtId="0" fontId="1" fillId="27" borderId="0" xfId="0" applyFont="1" applyFill="1" applyBorder="1" applyAlignment="1">
      <alignment horizontal="center" vertical="center" wrapText="1"/>
    </xf>
    <xf numFmtId="0" fontId="1" fillId="27" borderId="85" xfId="0" applyFont="1" applyFill="1" applyBorder="1" applyAlignment="1">
      <alignment horizontal="center" vertical="center" wrapText="1"/>
    </xf>
    <xf numFmtId="0" fontId="1" fillId="27" borderId="88" xfId="0" applyFont="1" applyFill="1" applyBorder="1" applyAlignment="1">
      <alignment horizontal="center" vertical="center" wrapText="1"/>
    </xf>
    <xf numFmtId="0" fontId="1" fillId="27" borderId="89" xfId="0" applyFont="1" applyFill="1" applyBorder="1" applyAlignment="1">
      <alignment horizontal="center" vertical="center" wrapText="1"/>
    </xf>
    <xf numFmtId="0" fontId="1" fillId="27" borderId="90" xfId="0" applyFont="1" applyFill="1" applyBorder="1" applyAlignment="1">
      <alignment horizontal="center" vertical="center" wrapText="1"/>
    </xf>
    <xf numFmtId="0" fontId="39" fillId="0" borderId="122" xfId="0" applyFont="1" applyBorder="1" applyAlignment="1">
      <alignment horizontal="center" vertical="center"/>
    </xf>
    <xf numFmtId="0" fontId="39" fillId="0" borderId="124" xfId="0" applyFont="1" applyBorder="1" applyAlignment="1">
      <alignment horizontal="center" vertical="center"/>
    </xf>
    <xf numFmtId="0" fontId="39" fillId="0" borderId="127" xfId="0" applyFont="1" applyBorder="1" applyAlignment="1">
      <alignment horizontal="center" vertical="center"/>
    </xf>
    <xf numFmtId="0" fontId="14" fillId="27" borderId="92" xfId="0" applyFont="1" applyFill="1" applyBorder="1" applyAlignment="1">
      <alignment horizontal="center" vertical="center" wrapText="1"/>
    </xf>
    <xf numFmtId="0" fontId="14" fillId="27" borderId="119" xfId="0" applyFont="1" applyFill="1" applyBorder="1" applyAlignment="1">
      <alignment horizontal="center" vertical="center" wrapText="1"/>
    </xf>
    <xf numFmtId="0" fontId="14" fillId="27" borderId="93" xfId="0" applyFont="1" applyFill="1" applyBorder="1" applyAlignment="1">
      <alignment horizontal="center" vertical="center" wrapText="1"/>
    </xf>
    <xf numFmtId="0" fontId="14" fillId="27" borderId="84" xfId="0" applyFont="1" applyFill="1" applyBorder="1" applyAlignment="1">
      <alignment horizontal="center" vertical="center" wrapText="1"/>
    </xf>
    <xf numFmtId="0" fontId="14" fillId="27" borderId="0" xfId="0" applyFont="1" applyFill="1" applyBorder="1" applyAlignment="1">
      <alignment horizontal="center" vertical="center" wrapText="1"/>
    </xf>
    <xf numFmtId="0" fontId="14" fillId="27" borderId="85" xfId="0" applyFont="1" applyFill="1" applyBorder="1" applyAlignment="1">
      <alignment horizontal="center" vertical="center" wrapText="1"/>
    </xf>
    <xf numFmtId="0" fontId="14" fillId="27" borderId="88" xfId="0" applyFont="1" applyFill="1" applyBorder="1" applyAlignment="1">
      <alignment horizontal="center" vertical="center" wrapText="1"/>
    </xf>
    <xf numFmtId="0" fontId="14" fillId="27" borderId="89" xfId="0" applyFont="1" applyFill="1" applyBorder="1" applyAlignment="1">
      <alignment horizontal="center" vertical="center" wrapText="1"/>
    </xf>
    <xf numFmtId="0" fontId="14" fillId="27" borderId="90" xfId="0" applyFont="1" applyFill="1" applyBorder="1" applyAlignment="1">
      <alignment horizontal="center" vertical="center" wrapText="1"/>
    </xf>
  </cellXfs>
  <cellStyles count="5">
    <cellStyle name="Ênfase5" xfId="3" builtinId="45"/>
    <cellStyle name="Moeda" xfId="1" builtinId="4"/>
    <cellStyle name="Normal" xfId="0" builtinId="0"/>
    <cellStyle name="Normal 2" xfId="2"/>
    <cellStyle name="Vírgula" xfId="4" builtinId="3"/>
  </cellStyles>
  <dxfs count="0"/>
  <tableStyles count="0" defaultTableStyle="TableStyleMedium2" defaultPivotStyle="PivotStyleMedium9"/>
  <colors>
    <mruColors>
      <color rgb="FFF3F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200025</xdr:colOff>
      <xdr:row>18</xdr:row>
      <xdr:rowOff>66143</xdr:rowOff>
    </xdr:from>
    <xdr:to>
      <xdr:col>16384</xdr:col>
      <xdr:colOff>611798</xdr:colOff>
      <xdr:row>1048576</xdr:row>
      <xdr:rowOff>176966</xdr:rowOff>
    </xdr:to>
    <xdr:pic>
      <xdr:nvPicPr>
        <xdr:cNvPr id="5" name="Imagem 4" descr="Resultado de imagem para operadores matemático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229975" y="4704818"/>
          <a:ext cx="611798" cy="491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182868</xdr:colOff>
      <xdr:row>1</xdr:row>
      <xdr:rowOff>203697</xdr:rowOff>
    </xdr:from>
    <xdr:to>
      <xdr:col>12</xdr:col>
      <xdr:colOff>490905</xdr:colOff>
      <xdr:row>10</xdr:row>
      <xdr:rowOff>124559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21137638">
          <a:off x="4718233" y="1119562"/>
          <a:ext cx="3956845" cy="216290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22</xdr:col>
      <xdr:colOff>38100</xdr:colOff>
      <xdr:row>8</xdr:row>
      <xdr:rowOff>219075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7150"/>
          <a:ext cx="631507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373432</xdr:colOff>
      <xdr:row>2</xdr:row>
      <xdr:rowOff>190499</xdr:rowOff>
    </xdr:from>
    <xdr:to>
      <xdr:col>16</xdr:col>
      <xdr:colOff>499270</xdr:colOff>
      <xdr:row>13</xdr:row>
      <xdr:rowOff>248376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21293134">
          <a:off x="7955332" y="1266824"/>
          <a:ext cx="5612238" cy="29058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455839</xdr:colOff>
      <xdr:row>0</xdr:row>
      <xdr:rowOff>0</xdr:rowOff>
    </xdr:from>
    <xdr:to>
      <xdr:col>7</xdr:col>
      <xdr:colOff>898072</xdr:colOff>
      <xdr:row>18</xdr:row>
      <xdr:rowOff>0</xdr:rowOff>
    </xdr:to>
    <xdr:pic>
      <xdr:nvPicPr>
        <xdr:cNvPr id="2" name="Imagem 1" descr="Resultado de imagem para comparação de preço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375" y="0"/>
          <a:ext cx="2088697" cy="3775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113009</xdr:colOff>
      <xdr:row>8</xdr:row>
      <xdr:rowOff>185657</xdr:rowOff>
    </xdr:from>
    <xdr:to>
      <xdr:col>9</xdr:col>
      <xdr:colOff>474511</xdr:colOff>
      <xdr:row>15</xdr:row>
      <xdr:rowOff>56503</xdr:rowOff>
    </xdr:to>
    <xdr:pic>
      <xdr:nvPicPr>
        <xdr:cNvPr id="3" name="Imagem 2" descr="Resultado de imagem para peças automotivas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109598" y="2292458"/>
          <a:ext cx="4550888" cy="1590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744681</xdr:colOff>
      <xdr:row>1</xdr:row>
      <xdr:rowOff>34636</xdr:rowOff>
    </xdr:from>
    <xdr:to>
      <xdr:col>4</xdr:col>
      <xdr:colOff>194830</xdr:colOff>
      <xdr:row>1</xdr:row>
      <xdr:rowOff>977602</xdr:rowOff>
    </xdr:to>
    <xdr:pic>
      <xdr:nvPicPr>
        <xdr:cNvPr id="4" name="Imagem 3" descr="Resultado de imagem para boletim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2589067" y="285750"/>
          <a:ext cx="1194956" cy="942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389657</xdr:colOff>
      <xdr:row>3</xdr:row>
      <xdr:rowOff>17317</xdr:rowOff>
    </xdr:from>
    <xdr:to>
      <xdr:col>16</xdr:col>
      <xdr:colOff>0</xdr:colOff>
      <xdr:row>27</xdr:row>
      <xdr:rowOff>51954</xdr:rowOff>
    </xdr:to>
    <xdr:grpSp>
      <xdr:nvGrpSpPr>
        <xdr:cNvPr id="7" name="Grupo 6"/>
        <xdr:cNvGrpSpPr/>
      </xdr:nvGrpSpPr>
      <xdr:grpSpPr>
        <a:xfrm>
          <a:off x="7767202" y="606135"/>
          <a:ext cx="3853298" cy="4658592"/>
          <a:chOff x="7637317" y="597477"/>
          <a:chExt cx="3853297" cy="4606637"/>
        </a:xfrm>
      </xdr:grpSpPr>
      <xdr:grpSp>
        <xdr:nvGrpSpPr>
          <xdr:cNvPr id="2" name="Grupo 1"/>
          <xdr:cNvGrpSpPr/>
        </xdr:nvGrpSpPr>
        <xdr:grpSpPr>
          <a:xfrm>
            <a:off x="7949044" y="597477"/>
            <a:ext cx="3541570" cy="1437409"/>
            <a:chOff x="6972299" y="206840"/>
            <a:chExt cx="3541570" cy="1547260"/>
          </a:xfrm>
        </xdr:grpSpPr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6972299" y="206840"/>
              <a:ext cx="3532911" cy="1500655"/>
            </a:xfrm>
            <a:prstGeom prst="rect">
              <a:avLst/>
            </a:prstGeom>
            <a:solidFill>
              <a:schemeClr val="lt1"/>
            </a:solidFill>
            <a:ln w="19050" cmpd="sng">
              <a:solidFill>
                <a:schemeClr val="accent4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pt-BR" sz="400" b="1"/>
            </a:p>
            <a:p>
              <a:pPr algn="ctr"/>
              <a:r>
                <a:rPr lang="pt-BR" sz="1600" b="1"/>
                <a:t>Aluno</a:t>
              </a:r>
              <a:endParaRPr lang="pt-BR" sz="1100" b="1"/>
            </a:p>
          </xdr:txBody>
        </xdr:sp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6981824" y="702138"/>
              <a:ext cx="3532045" cy="10519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="1"/>
                <a:t>1) </a:t>
              </a:r>
              <a:r>
                <a:rPr lang="pt-BR" sz="1100" b="0"/>
                <a:t>Temos</a:t>
              </a:r>
              <a:r>
                <a:rPr lang="pt-BR" sz="1100" b="0" baseline="0"/>
                <a:t> 3 conjuntos de dados.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BR" sz="600" b="0" baseline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="1" baseline="0"/>
                <a:t>2) </a:t>
              </a:r>
              <a:r>
                <a:rPr lang="pt-BR" sz="1100" b="0" baseline="0"/>
                <a:t>Realize a formatação das planilhas.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BR" sz="600" b="1" baseline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="1" baseline="0"/>
                <a:t>3) </a:t>
              </a:r>
              <a:r>
                <a:rPr lang="pt-BR" sz="1100" b="0" baseline="0"/>
                <a:t>Preencha os campos vazios com os cálculos necessários.</a:t>
              </a:r>
            </a:p>
          </xdr:txBody>
        </xdr:sp>
      </xdr:grpSp>
      <xdr:pic>
        <xdr:nvPicPr>
          <xdr:cNvPr id="6" name="Imagem 5" descr="Resultado de imagem para lápis de cor 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 bwMode="auto">
          <a:xfrm flipH="1">
            <a:off x="7637317" y="2000251"/>
            <a:ext cx="3820881" cy="320386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59726</xdr:colOff>
      <xdr:row>3</xdr:row>
      <xdr:rowOff>11879</xdr:rowOff>
    </xdr:from>
    <xdr:to>
      <xdr:col>15</xdr:col>
      <xdr:colOff>246508</xdr:colOff>
      <xdr:row>22</xdr:row>
      <xdr:rowOff>14766</xdr:rowOff>
    </xdr:to>
    <xdr:grpSp>
      <xdr:nvGrpSpPr>
        <xdr:cNvPr id="2" name="Grupo 1"/>
        <xdr:cNvGrpSpPr/>
      </xdr:nvGrpSpPr>
      <xdr:grpSpPr>
        <a:xfrm>
          <a:off x="8473476" y="567504"/>
          <a:ext cx="3853907" cy="4352637"/>
          <a:chOff x="7637317" y="597478"/>
          <a:chExt cx="3853297" cy="4352636"/>
        </a:xfrm>
      </xdr:grpSpPr>
      <xdr:grpSp>
        <xdr:nvGrpSpPr>
          <xdr:cNvPr id="3" name="Grupo 2"/>
          <xdr:cNvGrpSpPr/>
        </xdr:nvGrpSpPr>
        <xdr:grpSpPr>
          <a:xfrm>
            <a:off x="7949044" y="597478"/>
            <a:ext cx="3541570" cy="1139060"/>
            <a:chOff x="6972299" y="206841"/>
            <a:chExt cx="3541570" cy="1226110"/>
          </a:xfrm>
        </xdr:grpSpPr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6972299" y="206841"/>
              <a:ext cx="3532911" cy="1226110"/>
            </a:xfrm>
            <a:prstGeom prst="rect">
              <a:avLst/>
            </a:prstGeom>
            <a:solidFill>
              <a:schemeClr val="lt1"/>
            </a:solidFill>
            <a:ln w="19050" cmpd="sng">
              <a:solidFill>
                <a:schemeClr val="accent4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pt-BR" sz="400" b="1"/>
            </a:p>
            <a:p>
              <a:pPr algn="ctr"/>
              <a:r>
                <a:rPr lang="pt-BR" sz="1600" b="1"/>
                <a:t>Aluno</a:t>
              </a:r>
              <a:endParaRPr lang="pt-BR" sz="1100" b="1"/>
            </a:p>
          </xdr:txBody>
        </xdr:sp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6981824" y="702138"/>
              <a:ext cx="3532045" cy="7051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="1" baseline="0"/>
                <a:t>1) </a:t>
              </a:r>
              <a:r>
                <a:rPr lang="pt-BR" sz="1100" b="0" baseline="0"/>
                <a:t>Realize a formatação da planilha.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BR" sz="600" b="1" baseline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="1" baseline="0"/>
                <a:t>2) </a:t>
              </a:r>
              <a:r>
                <a:rPr lang="pt-BR" sz="1100" b="0" baseline="0"/>
                <a:t>Preencha os campos vazios com os cálculos necessários.</a:t>
              </a:r>
            </a:p>
          </xdr:txBody>
        </xdr:sp>
      </xdr:grpSp>
      <xdr:pic>
        <xdr:nvPicPr>
          <xdr:cNvPr id="4" name="Imagem 3" descr="Resultado de imagem para lápis de cor 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 bwMode="auto">
          <a:xfrm flipH="1">
            <a:off x="7637317" y="1746251"/>
            <a:ext cx="3820881" cy="320386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0</xdr:row>
      <xdr:rowOff>114300</xdr:rowOff>
    </xdr:from>
    <xdr:to>
      <xdr:col>15</xdr:col>
      <xdr:colOff>533400</xdr:colOff>
      <xdr:row>8</xdr:row>
      <xdr:rowOff>190501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7534275" y="114300"/>
          <a:ext cx="3105150" cy="1476376"/>
          <a:chOff x="8591461" y="102449"/>
          <a:chExt cx="5749300" cy="1820151"/>
        </a:xfrm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9353548" y="348639"/>
            <a:ext cx="4987213" cy="1573961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Text" lastClr="000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Aluno</a:t>
            </a:r>
            <a:endParaRPr kumimoji="0" lang="pt-BR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Vamos utilizar o colar especial. Siga as instruções apresentadas em cada tópico. 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91461" y="102449"/>
            <a:ext cx="1375599" cy="985187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733424</xdr:colOff>
      <xdr:row>12</xdr:row>
      <xdr:rowOff>38099</xdr:rowOff>
    </xdr:from>
    <xdr:to>
      <xdr:col>10</xdr:col>
      <xdr:colOff>9524</xdr:colOff>
      <xdr:row>20</xdr:row>
      <xdr:rowOff>247521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4" y="2219324"/>
          <a:ext cx="3324225" cy="1628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123821</xdr:colOff>
      <xdr:row>2</xdr:row>
      <xdr:rowOff>133350</xdr:rowOff>
    </xdr:from>
    <xdr:to>
      <xdr:col>19</xdr:col>
      <xdr:colOff>514350</xdr:colOff>
      <xdr:row>13</xdr:row>
      <xdr:rowOff>161926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13492439" y="615203"/>
          <a:ext cx="2810999" cy="2437841"/>
          <a:chOff x="8714912" y="230863"/>
          <a:chExt cx="5237870" cy="2649374"/>
        </a:xfrm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9318277" y="447138"/>
            <a:ext cx="4634505" cy="2433099"/>
          </a:xfrm>
          <a:prstGeom prst="rect">
            <a:avLst/>
          </a:prstGeom>
          <a:solidFill>
            <a:sysClr val="window" lastClr="FFFFFF"/>
          </a:solidFill>
          <a:ln w="19050" cmpd="sng">
            <a:solidFill>
              <a:sysClr val="windowText" lastClr="000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Aluno,</a:t>
            </a:r>
            <a:endParaRPr kumimoji="0" lang="pt-BR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7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1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</a:t>
            </a:r>
            <a:r>
              <a:rPr kumimoji="0" lang="pt-BR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Preencha as planilhas ao lado com base nas planilhas Fábricas e Despesas.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1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</a:t>
            </a:r>
            <a:r>
              <a:rPr kumimoji="0" lang="pt-BR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Realize a cópia informada no título de cada tabela (</a:t>
            </a:r>
            <a:r>
              <a:rPr kumimoji="0" lang="pt-BR" sz="1100" b="1" i="0" u="none" strike="noStrike" kern="0" cap="none" spc="0" normalizeH="0" baseline="0" noProof="0">
                <a:ln>
                  <a:noFill/>
                </a:ln>
                <a:solidFill>
                  <a:srgbClr val="0070C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cor azul</a:t>
            </a:r>
            <a:r>
              <a:rPr kumimoji="0" lang="pt-BR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1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3) </a:t>
            </a:r>
            <a:r>
              <a:rPr kumimoji="0" lang="pt-BR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Realize o tipo de colagem pedido em cada tabela (</a:t>
            </a:r>
            <a:r>
              <a:rPr kumimoji="0" lang="pt-BR" sz="11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cor vermelha</a:t>
            </a:r>
            <a:r>
              <a:rPr kumimoji="0" lang="pt-BR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8714912" y="230863"/>
            <a:ext cx="1317779" cy="865101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Q22"/>
  <sheetViews>
    <sheetView showGridLines="0" zoomScale="130" zoomScaleNormal="130" workbookViewId="0">
      <selection activeCell="F9" sqref="F9"/>
    </sheetView>
  </sheetViews>
  <sheetFormatPr defaultColWidth="0" defaultRowHeight="15" customHeight="1" zeroHeight="1" x14ac:dyDescent="0.25"/>
  <cols>
    <col min="1" max="1" width="5.7109375" customWidth="1"/>
    <col min="2" max="2" width="10.42578125" bestFit="1" customWidth="1"/>
    <col min="3" max="3" width="13.5703125" bestFit="1" customWidth="1"/>
    <col min="4" max="4" width="10.42578125" bestFit="1" customWidth="1"/>
    <col min="5" max="5" width="13.5703125" bestFit="1" customWidth="1"/>
    <col min="6" max="6" width="14.140625" bestFit="1" customWidth="1"/>
    <col min="7" max="17" width="9.140625" customWidth="1"/>
    <col min="18" max="16384" width="9.140625" hidden="1"/>
  </cols>
  <sheetData>
    <row r="1" spans="2:15" ht="50.25" customHeight="1" thickBot="1" x14ac:dyDescent="0.3"/>
    <row r="2" spans="2:15" ht="21.75" thickBot="1" x14ac:dyDescent="0.3">
      <c r="B2" s="254" t="s">
        <v>88</v>
      </c>
      <c r="C2" s="255"/>
      <c r="D2" s="255"/>
      <c r="E2" s="255"/>
      <c r="F2" s="256"/>
    </row>
    <row r="3" spans="2:15" ht="19.5" thickBot="1" x14ac:dyDescent="0.35">
      <c r="B3" s="34" t="s">
        <v>40</v>
      </c>
      <c r="C3" s="35" t="s">
        <v>14</v>
      </c>
      <c r="D3" s="36" t="s">
        <v>12</v>
      </c>
      <c r="E3" s="35" t="s">
        <v>14</v>
      </c>
      <c r="F3" s="37" t="s">
        <v>13</v>
      </c>
    </row>
    <row r="4" spans="2:15" ht="21" x14ac:dyDescent="0.25">
      <c r="B4" s="22">
        <v>3</v>
      </c>
      <c r="C4" s="23" t="s">
        <v>41</v>
      </c>
      <c r="D4" s="28">
        <v>4</v>
      </c>
      <c r="E4" s="23" t="s">
        <v>42</v>
      </c>
      <c r="F4" s="31">
        <f>B4+D4</f>
        <v>7</v>
      </c>
      <c r="G4" s="1"/>
    </row>
    <row r="5" spans="2:15" ht="21" x14ac:dyDescent="0.25">
      <c r="B5" s="24">
        <v>3</v>
      </c>
      <c r="C5" s="25" t="s">
        <v>39</v>
      </c>
      <c r="D5" s="29">
        <v>1</v>
      </c>
      <c r="E5" s="25" t="s">
        <v>42</v>
      </c>
      <c r="F5" s="32">
        <f>B5-D5</f>
        <v>2</v>
      </c>
      <c r="G5" s="1"/>
    </row>
    <row r="6" spans="2:15" ht="21" x14ac:dyDescent="0.25">
      <c r="B6" s="24">
        <v>3</v>
      </c>
      <c r="C6" s="25" t="s">
        <v>43</v>
      </c>
      <c r="D6" s="29">
        <v>3</v>
      </c>
      <c r="E6" s="25" t="s">
        <v>42</v>
      </c>
      <c r="F6" s="32">
        <f>B6*D6</f>
        <v>9</v>
      </c>
      <c r="G6" s="1"/>
    </row>
    <row r="7" spans="2:15" ht="21" x14ac:dyDescent="0.25">
      <c r="B7" s="24">
        <v>10</v>
      </c>
      <c r="C7" s="25" t="s">
        <v>44</v>
      </c>
      <c r="D7" s="29">
        <v>2</v>
      </c>
      <c r="E7" s="25" t="s">
        <v>42</v>
      </c>
      <c r="F7" s="32">
        <f>B7/D7</f>
        <v>5</v>
      </c>
      <c r="G7" s="1"/>
    </row>
    <row r="8" spans="2:15" ht="21.75" thickBot="1" x14ac:dyDescent="0.3">
      <c r="B8" s="26">
        <v>2</v>
      </c>
      <c r="C8" s="27" t="s">
        <v>45</v>
      </c>
      <c r="D8" s="30">
        <v>2</v>
      </c>
      <c r="E8" s="27" t="s">
        <v>42</v>
      </c>
      <c r="F8" s="33">
        <f>B8^D8</f>
        <v>4</v>
      </c>
      <c r="G8" s="1"/>
    </row>
    <row r="9" spans="2:15" x14ac:dyDescent="0.25">
      <c r="B9" s="1"/>
      <c r="C9" s="1"/>
      <c r="D9" s="1"/>
      <c r="E9" s="1"/>
      <c r="F9" s="1"/>
    </row>
    <row r="10" spans="2:15" x14ac:dyDescent="0.25">
      <c r="B10" s="1"/>
      <c r="C10" s="1"/>
      <c r="D10" s="1"/>
      <c r="E10" s="1"/>
      <c r="F10" s="1"/>
    </row>
    <row r="11" spans="2:15" x14ac:dyDescent="0.25">
      <c r="B11" s="1"/>
      <c r="C11" s="1"/>
      <c r="D11" s="1"/>
      <c r="E11" s="1"/>
      <c r="F11" s="1"/>
    </row>
    <row r="12" spans="2:15" x14ac:dyDescent="0.25">
      <c r="B12" s="1"/>
      <c r="C12" s="1"/>
      <c r="D12" s="1"/>
      <c r="E12" s="1"/>
      <c r="F12" s="1"/>
    </row>
    <row r="13" spans="2:15" x14ac:dyDescent="0.25">
      <c r="B13" s="1"/>
      <c r="C13" s="1"/>
      <c r="D13" s="1"/>
      <c r="E13" s="1"/>
      <c r="F13" s="1"/>
    </row>
    <row r="14" spans="2:15" ht="18.75" x14ac:dyDescent="0.25">
      <c r="B14" s="1"/>
      <c r="C14" s="1"/>
      <c r="D14" s="1"/>
      <c r="E14" s="1"/>
      <c r="F14" s="1"/>
      <c r="J14" s="3"/>
      <c r="K14" s="2"/>
      <c r="L14" s="3"/>
      <c r="M14" s="2"/>
      <c r="N14" s="4"/>
      <c r="O14" s="1"/>
    </row>
    <row r="15" spans="2:15" ht="18.75" x14ac:dyDescent="0.25">
      <c r="B15" s="1"/>
      <c r="C15" s="1"/>
      <c r="D15" s="1"/>
      <c r="E15" s="1"/>
      <c r="F15" s="1"/>
      <c r="J15" s="3"/>
      <c r="K15" s="2"/>
      <c r="L15" s="3"/>
      <c r="M15" s="2"/>
      <c r="N15" s="4"/>
      <c r="O15" s="1"/>
    </row>
    <row r="16" spans="2:15" ht="18.75" x14ac:dyDescent="0.25">
      <c r="B16" s="1"/>
      <c r="C16" s="1"/>
      <c r="D16" s="1"/>
      <c r="E16" s="1"/>
      <c r="F16" s="1"/>
      <c r="J16" s="3"/>
      <c r="K16" s="2"/>
      <c r="L16" s="3"/>
      <c r="M16" s="2"/>
      <c r="N16" s="4"/>
      <c r="O16" s="1"/>
    </row>
    <row r="17" spans="2:15" ht="18.75" x14ac:dyDescent="0.25">
      <c r="B17" s="1"/>
      <c r="C17" s="1"/>
      <c r="D17" s="1"/>
      <c r="E17" s="1"/>
      <c r="F17" s="1"/>
      <c r="J17" s="3"/>
      <c r="K17" s="2"/>
      <c r="L17" s="3"/>
      <c r="M17" s="2"/>
      <c r="N17" s="4"/>
      <c r="O17" s="1"/>
    </row>
    <row r="18" spans="2:15" ht="18.75" x14ac:dyDescent="0.25">
      <c r="B18" s="1"/>
      <c r="C18" s="1"/>
      <c r="D18" s="1"/>
      <c r="E18" s="1"/>
      <c r="F18" s="1"/>
      <c r="J18" s="3"/>
      <c r="K18" s="2"/>
      <c r="L18" s="3"/>
      <c r="M18" s="2"/>
      <c r="N18" s="4"/>
      <c r="O18" s="1"/>
    </row>
    <row r="19" spans="2:15" x14ac:dyDescent="0.25"/>
    <row r="20" spans="2:15" x14ac:dyDescent="0.25"/>
    <row r="21" spans="2:15" hidden="1" x14ac:dyDescent="0.25"/>
    <row r="22" spans="2:15" hidden="1" x14ac:dyDescent="0.25"/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showGridLines="0" topLeftCell="D1" workbookViewId="0">
      <selection activeCell="H8" sqref="H8:Q8"/>
    </sheetView>
  </sheetViews>
  <sheetFormatPr defaultRowHeight="22.5" customHeight="1" x14ac:dyDescent="0.2"/>
  <cols>
    <col min="1" max="1" width="2.7109375" style="145" customWidth="1"/>
    <col min="2" max="2" width="12.5703125" style="145" bestFit="1" customWidth="1"/>
    <col min="3" max="5" width="15.28515625" style="145" bestFit="1" customWidth="1"/>
    <col min="6" max="6" width="9.140625" style="145"/>
    <col min="7" max="7" width="11.5703125" style="145" bestFit="1" customWidth="1"/>
    <col min="8" max="10" width="13.140625" style="145" bestFit="1" customWidth="1"/>
    <col min="11" max="11" width="15.140625" style="145" bestFit="1" customWidth="1"/>
    <col min="12" max="13" width="13.140625" style="145" bestFit="1" customWidth="1"/>
    <col min="14" max="16" width="15.140625" style="145" bestFit="1" customWidth="1"/>
    <col min="17" max="17" width="13.140625" style="145" bestFit="1" customWidth="1"/>
    <col min="18" max="16384" width="9.140625" style="145"/>
  </cols>
  <sheetData>
    <row r="1" spans="2:17" ht="22.5" customHeight="1" thickBot="1" x14ac:dyDescent="0.25"/>
    <row r="2" spans="2:17" ht="22.5" customHeight="1" thickBot="1" x14ac:dyDescent="0.25">
      <c r="B2" s="288" t="s">
        <v>125</v>
      </c>
      <c r="C2" s="289"/>
      <c r="D2" s="289"/>
      <c r="E2" s="290"/>
    </row>
    <row r="3" spans="2:17" ht="22.5" customHeight="1" thickBot="1" x14ac:dyDescent="0.25">
      <c r="B3" s="146"/>
      <c r="C3" s="147" t="s">
        <v>111</v>
      </c>
      <c r="D3" s="148" t="s">
        <v>112</v>
      </c>
      <c r="E3" s="149" t="s">
        <v>113</v>
      </c>
    </row>
    <row r="4" spans="2:17" ht="22.5" customHeight="1" thickBot="1" x14ac:dyDescent="0.25">
      <c r="B4" s="150" t="s">
        <v>114</v>
      </c>
      <c r="C4" s="151">
        <v>1225.3499999999999</v>
      </c>
      <c r="D4" s="152">
        <v>1125.44</v>
      </c>
      <c r="E4" s="153">
        <v>1469.67</v>
      </c>
      <c r="G4" s="288" t="s">
        <v>126</v>
      </c>
      <c r="H4" s="289"/>
      <c r="I4" s="289"/>
      <c r="J4" s="289"/>
      <c r="K4" s="289"/>
      <c r="L4" s="289"/>
      <c r="M4" s="289"/>
      <c r="N4" s="289"/>
      <c r="O4" s="289"/>
      <c r="P4" s="289"/>
      <c r="Q4" s="290"/>
    </row>
    <row r="5" spans="2:17" ht="22.5" customHeight="1" x14ac:dyDescent="0.25">
      <c r="B5" s="154" t="s">
        <v>115</v>
      </c>
      <c r="C5" s="155">
        <v>857.19</v>
      </c>
      <c r="D5" s="156">
        <v>846.09</v>
      </c>
      <c r="E5" s="157">
        <v>866.78</v>
      </c>
      <c r="G5" s="158"/>
      <c r="H5" s="159" t="s">
        <v>114</v>
      </c>
      <c r="I5" s="159" t="s">
        <v>115</v>
      </c>
      <c r="J5" s="159" t="s">
        <v>116</v>
      </c>
      <c r="K5" s="159" t="s">
        <v>117</v>
      </c>
      <c r="L5" s="159" t="s">
        <v>118</v>
      </c>
      <c r="M5" s="159" t="s">
        <v>119</v>
      </c>
      <c r="N5" s="159" t="s">
        <v>120</v>
      </c>
      <c r="O5" s="159" t="s">
        <v>121</v>
      </c>
      <c r="P5" s="159" t="s">
        <v>122</v>
      </c>
      <c r="Q5" s="159" t="s">
        <v>123</v>
      </c>
    </row>
    <row r="6" spans="2:17" ht="22.5" customHeight="1" x14ac:dyDescent="0.25">
      <c r="B6" s="154" t="s">
        <v>116</v>
      </c>
      <c r="C6" s="155">
        <v>1432.1</v>
      </c>
      <c r="D6" s="156">
        <v>1264.98</v>
      </c>
      <c r="E6" s="157">
        <v>1091.55</v>
      </c>
      <c r="G6" s="160" t="s">
        <v>111</v>
      </c>
      <c r="H6" s="161">
        <v>625.44000000000005</v>
      </c>
      <c r="I6" s="161">
        <v>159.31</v>
      </c>
      <c r="J6" s="161">
        <v>894.49</v>
      </c>
      <c r="K6" s="161">
        <v>1254.33</v>
      </c>
      <c r="L6" s="161">
        <v>953.46299999999997</v>
      </c>
      <c r="M6" s="161">
        <v>184</v>
      </c>
      <c r="N6" s="161">
        <v>1652.04</v>
      </c>
      <c r="O6" s="161">
        <v>1294.68</v>
      </c>
      <c r="P6" s="161">
        <v>1352.33</v>
      </c>
      <c r="Q6" s="161">
        <v>845.61</v>
      </c>
    </row>
    <row r="7" spans="2:17" ht="22.5" customHeight="1" x14ac:dyDescent="0.25">
      <c r="B7" s="154" t="s">
        <v>117</v>
      </c>
      <c r="C7" s="155">
        <v>659.15</v>
      </c>
      <c r="D7" s="156">
        <v>689.74</v>
      </c>
      <c r="E7" s="157">
        <v>726.02</v>
      </c>
      <c r="G7" s="160" t="s">
        <v>112</v>
      </c>
      <c r="H7" s="161">
        <v>695.46</v>
      </c>
      <c r="I7" s="161">
        <v>192.13</v>
      </c>
      <c r="J7" s="161">
        <v>844.46</v>
      </c>
      <c r="K7" s="161">
        <v>1265.8900000000001</v>
      </c>
      <c r="L7" s="161">
        <v>484.44</v>
      </c>
      <c r="M7" s="161">
        <v>484.48</v>
      </c>
      <c r="N7" s="161">
        <v>1681.84</v>
      </c>
      <c r="O7" s="161">
        <v>1264.1600000000001</v>
      </c>
      <c r="P7" s="161">
        <v>1403.23</v>
      </c>
      <c r="Q7" s="161">
        <v>867.16</v>
      </c>
    </row>
    <row r="8" spans="2:17" ht="22.5" customHeight="1" x14ac:dyDescent="0.25">
      <c r="B8" s="154" t="s">
        <v>118</v>
      </c>
      <c r="C8" s="155">
        <v>1335.77</v>
      </c>
      <c r="D8" s="156">
        <v>1295.83</v>
      </c>
      <c r="E8" s="157">
        <v>1156.69</v>
      </c>
      <c r="G8" s="160" t="s">
        <v>113</v>
      </c>
      <c r="H8" s="161">
        <v>605.09</v>
      </c>
      <c r="I8" s="161">
        <v>200.49</v>
      </c>
      <c r="J8" s="161">
        <v>888.74</v>
      </c>
      <c r="K8" s="161">
        <v>1185.44</v>
      </c>
      <c r="L8" s="161">
        <v>894.48</v>
      </c>
      <c r="M8" s="161">
        <v>354.99</v>
      </c>
      <c r="N8" s="161">
        <v>1846.48</v>
      </c>
      <c r="O8" s="161">
        <v>1351.33</v>
      </c>
      <c r="P8" s="161">
        <v>1468.45</v>
      </c>
      <c r="Q8" s="161">
        <v>894.64</v>
      </c>
    </row>
    <row r="9" spans="2:17" ht="22.5" customHeight="1" x14ac:dyDescent="0.2">
      <c r="B9" s="154" t="s">
        <v>119</v>
      </c>
      <c r="C9" s="155">
        <v>1668.64</v>
      </c>
      <c r="D9" s="156">
        <v>1584.33</v>
      </c>
      <c r="E9" s="157">
        <v>1420.36</v>
      </c>
    </row>
    <row r="10" spans="2:17" ht="22.5" customHeight="1" x14ac:dyDescent="0.2">
      <c r="B10" s="154" t="s">
        <v>120</v>
      </c>
      <c r="C10" s="155">
        <v>805.41</v>
      </c>
      <c r="D10" s="156">
        <v>813.44</v>
      </c>
      <c r="E10" s="157">
        <v>795.13</v>
      </c>
    </row>
    <row r="11" spans="2:17" ht="22.5" customHeight="1" x14ac:dyDescent="0.2">
      <c r="B11" s="154" t="s">
        <v>121</v>
      </c>
      <c r="C11" s="155">
        <v>922.36</v>
      </c>
      <c r="D11" s="156">
        <v>963.48</v>
      </c>
      <c r="E11" s="157">
        <v>998.99</v>
      </c>
    </row>
    <row r="12" spans="2:17" ht="22.5" customHeight="1" x14ac:dyDescent="0.2">
      <c r="B12" s="154" t="s">
        <v>122</v>
      </c>
      <c r="C12" s="155">
        <v>699.71</v>
      </c>
      <c r="D12" s="156">
        <v>726.79</v>
      </c>
      <c r="E12" s="157">
        <v>769.48</v>
      </c>
    </row>
    <row r="13" spans="2:17" ht="22.5" customHeight="1" thickBot="1" x14ac:dyDescent="0.25">
      <c r="B13" s="162" t="s">
        <v>123</v>
      </c>
      <c r="C13" s="163">
        <v>1029.6199999999999</v>
      </c>
      <c r="D13" s="164">
        <v>1165.48</v>
      </c>
      <c r="E13" s="165">
        <v>1344.48</v>
      </c>
    </row>
  </sheetData>
  <mergeCells count="2">
    <mergeCell ref="B2:E2"/>
    <mergeCell ref="G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E4" sqref="E4:E13"/>
    </sheetView>
  </sheetViews>
  <sheetFormatPr defaultColWidth="13.7109375" defaultRowHeight="20.25" customHeight="1" x14ac:dyDescent="0.25"/>
  <cols>
    <col min="1" max="1" width="2.7109375" style="1" customWidth="1"/>
    <col min="2" max="16384" width="13.7109375" style="1"/>
  </cols>
  <sheetData>
    <row r="1" spans="2:5" ht="20.25" customHeight="1" thickBot="1" x14ac:dyDescent="0.3"/>
    <row r="2" spans="2:5" ht="20.25" customHeight="1" thickBot="1" x14ac:dyDescent="0.3">
      <c r="B2" s="291" t="s">
        <v>127</v>
      </c>
      <c r="C2" s="292"/>
      <c r="D2" s="292"/>
      <c r="E2" s="293"/>
    </row>
    <row r="3" spans="2:5" ht="20.25" customHeight="1" x14ac:dyDescent="0.25">
      <c r="B3" s="166"/>
      <c r="C3" s="167" t="s">
        <v>111</v>
      </c>
      <c r="D3" s="168" t="s">
        <v>112</v>
      </c>
      <c r="E3" s="169" t="s">
        <v>113</v>
      </c>
    </row>
    <row r="4" spans="2:5" ht="20.25" customHeight="1" x14ac:dyDescent="0.25">
      <c r="B4" s="170" t="s">
        <v>114</v>
      </c>
      <c r="C4" s="171">
        <v>807.34999999999991</v>
      </c>
      <c r="D4" s="172">
        <v>874.44</v>
      </c>
      <c r="E4" s="173">
        <v>996.67000000000007</v>
      </c>
    </row>
    <row r="5" spans="2:5" ht="20.25" customHeight="1" x14ac:dyDescent="0.25">
      <c r="B5" s="166" t="s">
        <v>115</v>
      </c>
      <c r="C5" s="174">
        <v>635.19000000000005</v>
      </c>
      <c r="D5" s="175">
        <v>393.09000000000003</v>
      </c>
      <c r="E5" s="176">
        <v>371.78</v>
      </c>
    </row>
    <row r="6" spans="2:5" ht="20.25" customHeight="1" x14ac:dyDescent="0.25">
      <c r="B6" s="166" t="s">
        <v>116</v>
      </c>
      <c r="C6" s="174">
        <v>1027.0999999999999</v>
      </c>
      <c r="D6" s="175">
        <v>834.98</v>
      </c>
      <c r="E6" s="176">
        <v>796.55</v>
      </c>
    </row>
    <row r="7" spans="2:5" ht="20.25" customHeight="1" x14ac:dyDescent="0.25">
      <c r="B7" s="166" t="s">
        <v>117</v>
      </c>
      <c r="C7" s="174">
        <v>350.15</v>
      </c>
      <c r="D7" s="175">
        <v>211.74</v>
      </c>
      <c r="E7" s="176">
        <v>566.02</v>
      </c>
    </row>
    <row r="8" spans="2:5" ht="20.25" customHeight="1" x14ac:dyDescent="0.25">
      <c r="B8" s="166" t="s">
        <v>118</v>
      </c>
      <c r="C8" s="174">
        <v>1092.77</v>
      </c>
      <c r="D8" s="175">
        <v>933.82999999999993</v>
      </c>
      <c r="E8" s="176">
        <v>753.69</v>
      </c>
    </row>
    <row r="9" spans="2:5" ht="20.25" customHeight="1" x14ac:dyDescent="0.25">
      <c r="B9" s="166" t="s">
        <v>119</v>
      </c>
      <c r="C9" s="174">
        <v>1443.64</v>
      </c>
      <c r="D9" s="175">
        <v>1343.33</v>
      </c>
      <c r="E9" s="176">
        <v>1194.3599999999999</v>
      </c>
    </row>
    <row r="10" spans="2:5" ht="20.25" customHeight="1" x14ac:dyDescent="0.25">
      <c r="B10" s="166" t="s">
        <v>120</v>
      </c>
      <c r="C10" s="174">
        <v>357.40999999999997</v>
      </c>
      <c r="D10" s="175">
        <v>482.44000000000005</v>
      </c>
      <c r="E10" s="176">
        <v>342.13</v>
      </c>
    </row>
    <row r="11" spans="2:5" ht="20.25" customHeight="1" x14ac:dyDescent="0.25">
      <c r="B11" s="166" t="s">
        <v>121</v>
      </c>
      <c r="C11" s="174">
        <v>591.36</v>
      </c>
      <c r="D11" s="175">
        <v>650.48</v>
      </c>
      <c r="E11" s="176">
        <v>752.99</v>
      </c>
    </row>
    <row r="12" spans="2:5" ht="20.25" customHeight="1" x14ac:dyDescent="0.25">
      <c r="B12" s="166" t="s">
        <v>122</v>
      </c>
      <c r="C12" s="174">
        <v>270.71000000000004</v>
      </c>
      <c r="D12" s="175">
        <v>239.78999999999996</v>
      </c>
      <c r="E12" s="176">
        <v>321.48</v>
      </c>
    </row>
    <row r="13" spans="2:5" ht="20.25" customHeight="1" thickBot="1" x14ac:dyDescent="0.3">
      <c r="B13" s="177" t="s">
        <v>123</v>
      </c>
      <c r="C13" s="178">
        <v>572.61999999999989</v>
      </c>
      <c r="D13" s="179">
        <v>887.48</v>
      </c>
      <c r="E13" s="180">
        <v>1066.48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1:X33"/>
  <sheetViews>
    <sheetView showGridLines="0" zoomScale="55" zoomScaleNormal="55" workbookViewId="0">
      <selection activeCell="G40" sqref="G40"/>
    </sheetView>
  </sheetViews>
  <sheetFormatPr defaultRowHeight="15" x14ac:dyDescent="0.25"/>
  <cols>
    <col min="1" max="1" width="1" customWidth="1"/>
    <col min="2" max="2" width="11.7109375" customWidth="1"/>
    <col min="3" max="3" width="18.7109375" bestFit="1" customWidth="1"/>
    <col min="4" max="4" width="17.7109375" bestFit="1" customWidth="1"/>
    <col min="5" max="5" width="21.28515625" customWidth="1"/>
    <col min="6" max="6" width="19.7109375" bestFit="1" customWidth="1"/>
    <col min="7" max="7" width="17.140625" customWidth="1"/>
    <col min="8" max="8" width="16" customWidth="1"/>
    <col min="9" max="9" width="18.28515625" customWidth="1"/>
    <col min="10" max="10" width="20.42578125" customWidth="1"/>
    <col min="11" max="11" width="16" customWidth="1"/>
    <col min="12" max="12" width="21.42578125" customWidth="1"/>
    <col min="13" max="13" width="18.85546875" customWidth="1"/>
    <col min="14" max="14" width="13.7109375" customWidth="1"/>
    <col min="17" max="17" width="18.7109375" bestFit="1" customWidth="1"/>
    <col min="18" max="18" width="9.42578125" bestFit="1" customWidth="1"/>
    <col min="19" max="19" width="22" bestFit="1" customWidth="1"/>
    <col min="20" max="20" width="19.7109375" bestFit="1" customWidth="1"/>
    <col min="21" max="21" width="15.140625" bestFit="1" customWidth="1"/>
  </cols>
  <sheetData>
    <row r="1" spans="2:24" ht="4.5" customHeight="1" thickBot="1" x14ac:dyDescent="0.3"/>
    <row r="2" spans="2:24" ht="15.75" customHeight="1" thickTop="1" thickBot="1" x14ac:dyDescent="0.4">
      <c r="B2" s="295" t="s">
        <v>128</v>
      </c>
      <c r="C2" s="296" t="s">
        <v>129</v>
      </c>
      <c r="D2" s="297"/>
      <c r="E2" s="297"/>
      <c r="F2" s="297"/>
      <c r="G2" s="298"/>
      <c r="H2" s="19"/>
      <c r="I2" s="295" t="s">
        <v>130</v>
      </c>
      <c r="J2" s="182"/>
      <c r="K2" s="183"/>
      <c r="L2" s="184"/>
      <c r="M2" s="183"/>
      <c r="O2" s="19"/>
      <c r="P2" s="295" t="s">
        <v>131</v>
      </c>
      <c r="V2" s="181"/>
      <c r="W2" s="181"/>
      <c r="X2" s="181"/>
    </row>
    <row r="3" spans="2:24" ht="15.75" customHeight="1" thickTop="1" thickBot="1" x14ac:dyDescent="0.4">
      <c r="B3" s="295"/>
      <c r="C3" s="299"/>
      <c r="D3" s="300"/>
      <c r="E3" s="300"/>
      <c r="F3" s="300"/>
      <c r="G3" s="301"/>
      <c r="H3" s="19"/>
      <c r="I3" s="295"/>
      <c r="J3" s="186"/>
      <c r="K3" s="187"/>
      <c r="L3" s="188"/>
      <c r="M3" s="189"/>
      <c r="O3" s="19"/>
      <c r="P3" s="295"/>
      <c r="V3" s="181"/>
      <c r="W3" s="181"/>
      <c r="X3" s="181"/>
    </row>
    <row r="4" spans="2:24" ht="24.75" thickTop="1" thickBot="1" x14ac:dyDescent="0.4">
      <c r="B4" s="295"/>
      <c r="C4" s="19"/>
      <c r="D4" s="19"/>
      <c r="E4" s="19"/>
      <c r="F4" s="19"/>
      <c r="G4" s="19"/>
      <c r="H4" s="19"/>
      <c r="I4" s="295"/>
      <c r="J4" s="191"/>
      <c r="K4" s="192"/>
      <c r="L4" s="193"/>
      <c r="M4" s="194"/>
      <c r="O4" s="19"/>
      <c r="P4" s="295"/>
      <c r="V4" s="181"/>
      <c r="W4" s="181"/>
      <c r="X4" s="181"/>
    </row>
    <row r="5" spans="2:24" ht="24.75" thickTop="1" thickBot="1" x14ac:dyDescent="0.4">
      <c r="B5" s="295"/>
      <c r="C5" s="182" t="s">
        <v>22</v>
      </c>
      <c r="D5" s="183" t="s">
        <v>51</v>
      </c>
      <c r="E5" s="184" t="s">
        <v>132</v>
      </c>
      <c r="F5" s="183" t="s">
        <v>18</v>
      </c>
      <c r="G5" s="185" t="s">
        <v>133</v>
      </c>
      <c r="H5" s="19"/>
      <c r="I5" s="295"/>
      <c r="J5" s="196"/>
      <c r="K5" s="197"/>
      <c r="L5" s="198"/>
      <c r="M5" s="199"/>
      <c r="O5" s="19"/>
      <c r="P5" s="295"/>
      <c r="V5" s="181"/>
      <c r="W5" s="181"/>
      <c r="X5" s="181"/>
    </row>
    <row r="6" spans="2:24" ht="24" thickTop="1" x14ac:dyDescent="0.35">
      <c r="B6" s="295"/>
      <c r="C6" s="186" t="s">
        <v>134</v>
      </c>
      <c r="D6" s="187">
        <v>100</v>
      </c>
      <c r="E6" s="188">
        <v>30</v>
      </c>
      <c r="F6" s="189">
        <f t="shared" ref="F6:F9" si="0">D6*E6</f>
        <v>3000</v>
      </c>
      <c r="G6" s="190" t="str">
        <f>IF(D6&lt;5,"0%",IF(AND(D6&gt;=5,D6&lt;=10),"2%",IF(AND(D6&gt;10,D6&lt;=15),"5%",IF(AND(D6&gt;15,D6&lt;=30),"10%",IF(D6&gt;30,"15%")))))</f>
        <v>15%</v>
      </c>
      <c r="H6" s="19"/>
      <c r="I6" s="295"/>
      <c r="J6" s="191"/>
      <c r="K6" s="192"/>
      <c r="L6" s="193"/>
      <c r="M6" s="194"/>
      <c r="O6" s="19"/>
      <c r="P6" s="295"/>
      <c r="V6" s="181"/>
      <c r="W6" s="181"/>
      <c r="X6" s="181"/>
    </row>
    <row r="7" spans="2:24" ht="23.25" x14ac:dyDescent="0.35">
      <c r="B7" s="295"/>
      <c r="C7" s="191" t="s">
        <v>135</v>
      </c>
      <c r="D7" s="192">
        <v>10</v>
      </c>
      <c r="E7" s="193">
        <v>335</v>
      </c>
      <c r="F7" s="194">
        <f t="shared" si="0"/>
        <v>3350</v>
      </c>
      <c r="G7" s="195" t="str">
        <f t="shared" ref="G7:G11" si="1">IF(D7&lt;5,"0%",IF(AND(D7&gt;=5,D7&lt;=10),"2%",IF(AND(D7&gt;10,D7&lt;=15),"5%",IF(AND(D7&gt;15,D7&lt;=30),"10%",IF(D7&gt;30,"15%")))))</f>
        <v>2%</v>
      </c>
      <c r="H7" s="19"/>
      <c r="I7" s="295"/>
      <c r="J7" s="196"/>
      <c r="K7" s="197"/>
      <c r="L7" s="198"/>
      <c r="M7" s="199"/>
      <c r="O7" s="19"/>
      <c r="P7" s="295"/>
      <c r="V7" s="181"/>
      <c r="W7" s="181"/>
      <c r="X7" s="181"/>
    </row>
    <row r="8" spans="2:24" ht="24" thickBot="1" x14ac:dyDescent="0.4">
      <c r="B8" s="295"/>
      <c r="C8" s="196" t="s">
        <v>136</v>
      </c>
      <c r="D8" s="197">
        <v>4</v>
      </c>
      <c r="E8" s="198">
        <v>50</v>
      </c>
      <c r="F8" s="199">
        <f t="shared" si="0"/>
        <v>200</v>
      </c>
      <c r="G8" s="200" t="str">
        <f t="shared" si="1"/>
        <v>0%</v>
      </c>
      <c r="H8" s="19"/>
      <c r="I8" s="295"/>
      <c r="J8" s="201"/>
      <c r="K8" s="202"/>
      <c r="L8" s="203"/>
      <c r="M8" s="204"/>
      <c r="O8" s="19"/>
      <c r="P8" s="295"/>
      <c r="V8" s="181"/>
      <c r="W8" s="181"/>
      <c r="X8" s="181"/>
    </row>
    <row r="9" spans="2:24" ht="24.75" thickTop="1" thickBot="1" x14ac:dyDescent="0.4">
      <c r="B9" s="295"/>
      <c r="C9" s="191" t="s">
        <v>134</v>
      </c>
      <c r="D9" s="192">
        <v>300</v>
      </c>
      <c r="E9" s="193">
        <v>60</v>
      </c>
      <c r="F9" s="194">
        <f t="shared" si="0"/>
        <v>18000</v>
      </c>
      <c r="G9" s="195" t="str">
        <f t="shared" si="1"/>
        <v>15%</v>
      </c>
      <c r="H9" s="19"/>
      <c r="I9" s="295"/>
      <c r="J9" s="182"/>
      <c r="K9" s="183"/>
      <c r="L9" s="184"/>
      <c r="M9" s="183"/>
      <c r="O9" s="19"/>
      <c r="P9" s="295"/>
      <c r="V9" s="181"/>
      <c r="W9" s="181"/>
      <c r="X9" s="181"/>
    </row>
    <row r="10" spans="2:24" ht="24" thickTop="1" x14ac:dyDescent="0.35">
      <c r="B10" s="295"/>
      <c r="C10" s="196" t="s">
        <v>137</v>
      </c>
      <c r="D10" s="197">
        <v>30</v>
      </c>
      <c r="E10" s="198">
        <v>80</v>
      </c>
      <c r="F10" s="199">
        <f>D10*E10</f>
        <v>2400</v>
      </c>
      <c r="G10" s="200" t="str">
        <f t="shared" si="1"/>
        <v>10%</v>
      </c>
      <c r="H10" s="19"/>
      <c r="I10" s="295"/>
      <c r="J10" s="186"/>
      <c r="K10" s="187"/>
      <c r="L10" s="188"/>
      <c r="M10" s="189"/>
      <c r="O10" s="19"/>
      <c r="P10" s="295"/>
      <c r="V10" s="181"/>
      <c r="W10" s="181"/>
      <c r="X10" s="181"/>
    </row>
    <row r="11" spans="2:24" ht="24" thickBot="1" x14ac:dyDescent="0.4">
      <c r="B11" s="295"/>
      <c r="C11" s="201" t="s">
        <v>138</v>
      </c>
      <c r="D11" s="202">
        <v>20</v>
      </c>
      <c r="E11" s="203">
        <v>59.9</v>
      </c>
      <c r="F11" s="204">
        <f>D11*E11</f>
        <v>1198</v>
      </c>
      <c r="G11" s="203" t="str">
        <f t="shared" si="1"/>
        <v>10%</v>
      </c>
      <c r="H11" s="19"/>
      <c r="I11" s="295"/>
      <c r="J11" s="191"/>
      <c r="K11" s="192"/>
      <c r="L11" s="193"/>
      <c r="M11" s="194"/>
      <c r="O11" s="19"/>
      <c r="P11" s="295"/>
      <c r="V11" s="181"/>
      <c r="W11" s="181"/>
      <c r="X11" s="181"/>
    </row>
    <row r="12" spans="2:24" ht="24" thickTop="1" x14ac:dyDescent="0.3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81"/>
      <c r="W12" s="181"/>
      <c r="X12" s="181"/>
    </row>
    <row r="13" spans="2:24" ht="23.25" x14ac:dyDescent="0.3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81"/>
      <c r="W13" s="181"/>
      <c r="X13" s="181"/>
    </row>
    <row r="14" spans="2:24" ht="23.25" x14ac:dyDescent="0.35">
      <c r="B14" s="295" t="s">
        <v>139</v>
      </c>
      <c r="C14" t="s">
        <v>22</v>
      </c>
      <c r="D14" t="s">
        <v>51</v>
      </c>
      <c r="E14" t="s">
        <v>132</v>
      </c>
      <c r="F14" t="s">
        <v>18</v>
      </c>
      <c r="G14" t="s">
        <v>133</v>
      </c>
      <c r="H14" s="19"/>
      <c r="I14" s="295" t="s">
        <v>140</v>
      </c>
      <c r="J14" t="s">
        <v>22</v>
      </c>
      <c r="K14" t="s">
        <v>51</v>
      </c>
      <c r="L14" t="s">
        <v>132</v>
      </c>
      <c r="M14" t="s">
        <v>18</v>
      </c>
      <c r="N14" t="s">
        <v>133</v>
      </c>
      <c r="O14" s="19"/>
      <c r="P14" s="19"/>
      <c r="Q14" s="19"/>
      <c r="R14" s="19"/>
      <c r="S14" s="19"/>
      <c r="T14" s="19"/>
      <c r="U14" s="19"/>
      <c r="V14" s="181"/>
      <c r="W14" s="181"/>
      <c r="X14" s="181"/>
    </row>
    <row r="15" spans="2:24" ht="23.25" x14ac:dyDescent="0.35">
      <c r="B15" s="295"/>
      <c r="C15" t="s">
        <v>134</v>
      </c>
      <c r="D15">
        <v>100</v>
      </c>
      <c r="E15">
        <v>30</v>
      </c>
      <c r="F15">
        <v>3000</v>
      </c>
      <c r="G15" t="s">
        <v>165</v>
      </c>
      <c r="H15" s="19"/>
      <c r="I15" s="295"/>
      <c r="J15" t="s">
        <v>134</v>
      </c>
      <c r="K15">
        <v>100</v>
      </c>
      <c r="L15">
        <v>30</v>
      </c>
      <c r="M15">
        <f t="shared" ref="M15:M18" si="2">K15*L15</f>
        <v>3000</v>
      </c>
      <c r="N15" t="str">
        <f>IF(K15&lt;5,"0%",IF(AND(K15&gt;=5,K15&lt;=10),"2%",IF(AND(K15&gt;10,K15&lt;=15),"5%",IF(AND(K15&gt;15,K15&lt;=30),"10%",IF(K15&gt;30,"15%")))))</f>
        <v>15%</v>
      </c>
      <c r="O15" s="19"/>
      <c r="P15" s="19"/>
      <c r="Q15" s="19"/>
      <c r="R15" s="19"/>
      <c r="S15" s="19"/>
      <c r="T15" s="19"/>
      <c r="U15" s="19"/>
      <c r="V15" s="181"/>
      <c r="W15" s="181"/>
      <c r="X15" s="181"/>
    </row>
    <row r="16" spans="2:24" ht="23.25" x14ac:dyDescent="0.35">
      <c r="B16" s="295"/>
      <c r="C16" t="s">
        <v>135</v>
      </c>
      <c r="D16">
        <v>10</v>
      </c>
      <c r="E16">
        <v>335</v>
      </c>
      <c r="F16">
        <v>3350</v>
      </c>
      <c r="G16" t="s">
        <v>166</v>
      </c>
      <c r="H16" s="19"/>
      <c r="I16" s="295"/>
      <c r="J16" t="s">
        <v>135</v>
      </c>
      <c r="K16">
        <v>10</v>
      </c>
      <c r="L16">
        <v>335</v>
      </c>
      <c r="M16">
        <f t="shared" si="2"/>
        <v>3350</v>
      </c>
      <c r="N16" t="str">
        <f t="shared" ref="N16:N20" si="3">IF(K16&lt;5,"0%",IF(AND(K16&gt;=5,K16&lt;=10),"2%",IF(AND(K16&gt;10,K16&lt;=15),"5%",IF(AND(K16&gt;15,K16&lt;=30),"10%",IF(K16&gt;30,"15%")))))</f>
        <v>2%</v>
      </c>
      <c r="O16" s="19"/>
      <c r="P16" s="19"/>
      <c r="Q16" s="19"/>
      <c r="R16" s="19"/>
      <c r="S16" s="19"/>
      <c r="T16" s="19"/>
      <c r="U16" s="19"/>
      <c r="V16" s="181"/>
      <c r="W16" s="181"/>
      <c r="X16" s="181"/>
    </row>
    <row r="17" spans="2:24" ht="23.25" x14ac:dyDescent="0.35">
      <c r="B17" s="295"/>
      <c r="C17" t="s">
        <v>136</v>
      </c>
      <c r="D17">
        <v>4</v>
      </c>
      <c r="E17">
        <v>50</v>
      </c>
      <c r="F17">
        <v>200</v>
      </c>
      <c r="G17" t="s">
        <v>167</v>
      </c>
      <c r="H17" s="19"/>
      <c r="I17" s="295"/>
      <c r="J17" t="s">
        <v>136</v>
      </c>
      <c r="K17">
        <v>4</v>
      </c>
      <c r="L17">
        <v>50</v>
      </c>
      <c r="M17">
        <f t="shared" si="2"/>
        <v>200</v>
      </c>
      <c r="N17" t="str">
        <f t="shared" si="3"/>
        <v>0%</v>
      </c>
      <c r="O17" s="19"/>
      <c r="P17" s="19"/>
      <c r="Q17" s="19"/>
      <c r="R17" s="19"/>
      <c r="S17" s="19"/>
      <c r="T17" s="19"/>
      <c r="U17" s="19"/>
      <c r="V17" s="181"/>
      <c r="W17" s="181"/>
      <c r="X17" s="181"/>
    </row>
    <row r="18" spans="2:24" ht="23.25" x14ac:dyDescent="0.35">
      <c r="B18" s="295"/>
      <c r="C18" t="s">
        <v>134</v>
      </c>
      <c r="D18">
        <v>300</v>
      </c>
      <c r="E18">
        <v>60</v>
      </c>
      <c r="F18">
        <v>18000</v>
      </c>
      <c r="G18" t="s">
        <v>165</v>
      </c>
      <c r="H18" s="19"/>
      <c r="I18" s="295"/>
      <c r="J18" t="s">
        <v>134</v>
      </c>
      <c r="K18">
        <v>300</v>
      </c>
      <c r="L18">
        <v>60</v>
      </c>
      <c r="M18">
        <f t="shared" si="2"/>
        <v>18000</v>
      </c>
      <c r="N18" t="str">
        <f t="shared" si="3"/>
        <v>15%</v>
      </c>
      <c r="O18" s="19"/>
      <c r="P18" s="19"/>
      <c r="Q18" s="19"/>
      <c r="R18" s="19"/>
      <c r="S18" s="19"/>
      <c r="T18" s="19"/>
      <c r="U18" s="19"/>
      <c r="V18" s="181"/>
      <c r="W18" s="181"/>
      <c r="X18" s="181"/>
    </row>
    <row r="19" spans="2:24" ht="23.25" x14ac:dyDescent="0.35">
      <c r="B19" s="295"/>
      <c r="C19" t="s">
        <v>137</v>
      </c>
      <c r="D19">
        <v>30</v>
      </c>
      <c r="E19">
        <v>80</v>
      </c>
      <c r="F19">
        <v>2400</v>
      </c>
      <c r="G19" t="s">
        <v>168</v>
      </c>
      <c r="H19" s="19"/>
      <c r="I19" s="295"/>
      <c r="J19" t="s">
        <v>137</v>
      </c>
      <c r="K19">
        <v>30</v>
      </c>
      <c r="L19">
        <v>80</v>
      </c>
      <c r="M19">
        <f>K19*L19</f>
        <v>2400</v>
      </c>
      <c r="N19" t="str">
        <f t="shared" si="3"/>
        <v>10%</v>
      </c>
      <c r="O19" s="19"/>
      <c r="P19" s="19"/>
      <c r="Q19" s="19"/>
      <c r="R19" s="19"/>
      <c r="S19" s="19"/>
      <c r="T19" s="19"/>
      <c r="U19" s="19"/>
      <c r="V19" s="181"/>
      <c r="W19" s="181"/>
      <c r="X19" s="181"/>
    </row>
    <row r="20" spans="2:24" ht="23.25" x14ac:dyDescent="0.35">
      <c r="B20" s="295"/>
      <c r="C20" t="s">
        <v>138</v>
      </c>
      <c r="D20">
        <v>20</v>
      </c>
      <c r="E20">
        <v>59.9</v>
      </c>
      <c r="F20">
        <v>1198</v>
      </c>
      <c r="G20" t="s">
        <v>168</v>
      </c>
      <c r="H20" s="19"/>
      <c r="I20" s="295"/>
      <c r="J20" t="s">
        <v>138</v>
      </c>
      <c r="K20">
        <v>20</v>
      </c>
      <c r="L20">
        <v>59.9</v>
      </c>
      <c r="M20">
        <f>K20*L20</f>
        <v>1198</v>
      </c>
      <c r="N20" t="str">
        <f t="shared" si="3"/>
        <v>10%</v>
      </c>
      <c r="O20" s="19"/>
      <c r="P20" s="19"/>
      <c r="Q20" s="19"/>
      <c r="R20" s="19"/>
      <c r="S20" s="19"/>
      <c r="T20" s="19"/>
      <c r="U20" s="19"/>
      <c r="V20" s="181"/>
      <c r="W20" s="181"/>
      <c r="X20" s="181"/>
    </row>
    <row r="21" spans="2:24" ht="23.25" x14ac:dyDescent="0.35">
      <c r="B21" s="295"/>
      <c r="H21" s="19"/>
      <c r="I21" s="295"/>
      <c r="O21" s="19"/>
      <c r="P21" s="19"/>
      <c r="Q21" s="19"/>
      <c r="R21" s="19"/>
      <c r="S21" s="19"/>
      <c r="T21" s="19"/>
      <c r="U21" s="19"/>
      <c r="V21" s="181"/>
      <c r="W21" s="181"/>
      <c r="X21" s="181"/>
    </row>
    <row r="22" spans="2:24" ht="23.25" x14ac:dyDescent="0.35">
      <c r="B22" s="295"/>
      <c r="H22" s="19"/>
      <c r="I22" s="295"/>
      <c r="O22" s="19"/>
      <c r="P22" s="19"/>
      <c r="Q22" s="19"/>
      <c r="R22" s="19"/>
      <c r="S22" s="19"/>
      <c r="T22" s="19"/>
      <c r="U22" s="19"/>
      <c r="V22" s="181"/>
      <c r="W22" s="181"/>
      <c r="X22" s="181"/>
    </row>
    <row r="23" spans="2:24" ht="23.25" x14ac:dyDescent="0.35">
      <c r="B23" s="295"/>
      <c r="H23" s="19"/>
      <c r="I23" s="295"/>
      <c r="O23" s="19"/>
      <c r="P23" s="19"/>
      <c r="Q23" s="19"/>
      <c r="R23" s="19"/>
      <c r="S23" s="19"/>
      <c r="T23" s="19"/>
      <c r="U23" s="19"/>
      <c r="V23" s="181"/>
      <c r="W23" s="181"/>
      <c r="X23" s="181"/>
    </row>
    <row r="24" spans="2:24" ht="23.25" x14ac:dyDescent="0.35">
      <c r="B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81"/>
      <c r="W24" s="181"/>
      <c r="X24" s="181"/>
    </row>
    <row r="25" spans="2:24" ht="23.25" x14ac:dyDescent="0.3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81"/>
      <c r="W25" s="181"/>
      <c r="X25" s="181"/>
    </row>
    <row r="26" spans="2:24" ht="24" thickBot="1" x14ac:dyDescent="0.4">
      <c r="B26" s="294" t="s">
        <v>141</v>
      </c>
      <c r="C26" s="294"/>
      <c r="D26" s="294"/>
      <c r="E26" s="294"/>
      <c r="F26" s="294"/>
      <c r="G26" s="294"/>
      <c r="H26" s="294"/>
      <c r="I26" s="294"/>
      <c r="J26" s="294"/>
      <c r="K26" s="294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81"/>
      <c r="W26" s="181"/>
      <c r="X26" s="181"/>
    </row>
    <row r="27" spans="2:24" ht="24.75" thickTop="1" thickBot="1" x14ac:dyDescent="0.4">
      <c r="C27" s="182" t="s">
        <v>22</v>
      </c>
      <c r="D27" s="186" t="s">
        <v>134</v>
      </c>
      <c r="E27" s="191" t="s">
        <v>135</v>
      </c>
      <c r="F27" s="196" t="s">
        <v>136</v>
      </c>
      <c r="G27" s="191" t="s">
        <v>134</v>
      </c>
      <c r="H27" s="196" t="s">
        <v>137</v>
      </c>
      <c r="I27" s="201" t="s">
        <v>138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81"/>
      <c r="W27" s="181"/>
      <c r="X27" s="181"/>
    </row>
    <row r="28" spans="2:24" ht="24.75" thickTop="1" thickBot="1" x14ac:dyDescent="0.4">
      <c r="C28" s="183" t="s">
        <v>51</v>
      </c>
      <c r="D28" s="187">
        <v>100</v>
      </c>
      <c r="E28" s="192">
        <v>10</v>
      </c>
      <c r="F28" s="197">
        <v>4</v>
      </c>
      <c r="G28" s="192">
        <v>300</v>
      </c>
      <c r="H28" s="197">
        <v>30</v>
      </c>
      <c r="I28" s="202">
        <v>20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81"/>
      <c r="W28" s="181"/>
      <c r="X28" s="181"/>
    </row>
    <row r="29" spans="2:24" ht="24.75" thickTop="1" thickBot="1" x14ac:dyDescent="0.4">
      <c r="C29" s="184" t="s">
        <v>132</v>
      </c>
      <c r="D29" s="188">
        <v>30</v>
      </c>
      <c r="E29" s="193">
        <v>335</v>
      </c>
      <c r="F29" s="198">
        <v>50</v>
      </c>
      <c r="G29" s="193">
        <v>60</v>
      </c>
      <c r="H29" s="198">
        <v>80</v>
      </c>
      <c r="I29" s="203">
        <v>59.9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81"/>
      <c r="W29" s="181"/>
      <c r="X29" s="181"/>
    </row>
    <row r="30" spans="2:24" ht="24.75" thickTop="1" thickBot="1" x14ac:dyDescent="0.4">
      <c r="C30" s="183" t="s">
        <v>18</v>
      </c>
      <c r="D30" s="189">
        <f>D28*D29</f>
        <v>3000</v>
      </c>
      <c r="E30" s="194">
        <f>E28*E29</f>
        <v>3350</v>
      </c>
      <c r="F30" s="199">
        <f>F28*F29</f>
        <v>200</v>
      </c>
      <c r="G30" s="194">
        <f>G28*G29</f>
        <v>18000</v>
      </c>
      <c r="H30" s="199">
        <f>H28*H29</f>
        <v>2400</v>
      </c>
      <c r="I30" s="204">
        <f>I28*I29</f>
        <v>1198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81"/>
      <c r="W30" s="181"/>
      <c r="X30" s="181"/>
    </row>
    <row r="31" spans="2:24" ht="24.75" thickTop="1" thickBot="1" x14ac:dyDescent="0.4">
      <c r="C31" s="185" t="s">
        <v>133</v>
      </c>
      <c r="D31" s="190" t="str">
        <f>IF(D28&lt;5,"0%",IF(AND(D28&gt;=5,D28&lt;=10),"2%",IF(AND(D28&gt;10,D28&lt;=15),"5%",IF(AND(D28&gt;15,D28&lt;=30),"10%",IF(D28&gt;30,"15%")))))</f>
        <v>15%</v>
      </c>
      <c r="E31" s="195" t="str">
        <f>IF(E28&lt;5,"0%",IF(AND(E28&gt;=5,E28&lt;=10),"2%",IF(AND(E28&gt;10,E28&lt;=15),"5%",IF(AND(E28&gt;15,E28&lt;=30),"10%",IF(E28&gt;30,"15%")))))</f>
        <v>2%</v>
      </c>
      <c r="F31" s="200" t="str">
        <f>IF(F28&lt;5,"0%",IF(AND(F28&gt;=5,F28&lt;=10),"2%",IF(AND(F28&gt;10,F28&lt;=15),"5%",IF(AND(F28&gt;15,F28&lt;=30),"10%",IF(F28&gt;30,"15%")))))</f>
        <v>0%</v>
      </c>
      <c r="G31" s="195" t="str">
        <f>IF(G28&lt;5,"0%",IF(AND(G28&gt;=5,G28&lt;=10),"2%",IF(AND(G28&gt;10,G28&lt;=15),"5%",IF(AND(G28&gt;15,G28&lt;=30),"10%",IF(G28&gt;30,"15%")))))</f>
        <v>15%</v>
      </c>
      <c r="H31" s="200" t="str">
        <f>IF(H28&lt;5,"0%",IF(AND(H28&gt;=5,H28&lt;=10),"2%",IF(AND(H28&gt;10,H28&lt;=15),"5%",IF(AND(H28&gt;15,H28&lt;=30),"10%",IF(H28&gt;30,"15%")))))</f>
        <v>10%</v>
      </c>
      <c r="I31" s="203" t="str">
        <f>IF(I28&lt;5,"0%",IF(AND(I28&gt;=5,I28&lt;=10),"2%",IF(AND(I28&gt;10,I28&lt;=15),"5%",IF(AND(I28&gt;15,I28&lt;=30),"10%",IF(I28&gt;30,"15%")))))</f>
        <v>10%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81"/>
      <c r="W31" s="181"/>
      <c r="X31" s="181"/>
    </row>
    <row r="32" spans="2:24" ht="27" thickTop="1" x14ac:dyDescent="0.4">
      <c r="B32" s="205"/>
      <c r="C32" s="205"/>
      <c r="D32" s="205"/>
      <c r="E32" s="181"/>
      <c r="F32" s="181"/>
      <c r="G32" s="181"/>
      <c r="H32" s="181"/>
      <c r="I32" s="181"/>
      <c r="J32" s="181"/>
      <c r="K32" s="181"/>
      <c r="L32" s="205"/>
      <c r="M32" s="205"/>
      <c r="N32" s="205"/>
      <c r="O32" s="205"/>
    </row>
    <row r="33" spans="2:15" ht="26.25" x14ac:dyDescent="0.4"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</row>
  </sheetData>
  <mergeCells count="7">
    <mergeCell ref="B26:K26"/>
    <mergeCell ref="B2:B11"/>
    <mergeCell ref="C2:G3"/>
    <mergeCell ref="I2:I11"/>
    <mergeCell ref="P2:P11"/>
    <mergeCell ref="B14:B23"/>
    <mergeCell ref="I14:I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1:I38"/>
  <sheetViews>
    <sheetView showGridLines="0" tabSelected="1" topLeftCell="A31" zoomScale="86" zoomScaleNormal="86" workbookViewId="0">
      <selection activeCell="F31" sqref="F31"/>
    </sheetView>
  </sheetViews>
  <sheetFormatPr defaultRowHeight="15" x14ac:dyDescent="0.25"/>
  <cols>
    <col min="1" max="1" width="4.85546875" customWidth="1"/>
    <col min="3" max="3" width="18.42578125" customWidth="1"/>
    <col min="4" max="4" width="18" customWidth="1"/>
    <col min="5" max="5" width="12.7109375" customWidth="1"/>
    <col min="6" max="6" width="18" customWidth="1"/>
    <col min="7" max="7" width="12.7109375" customWidth="1"/>
    <col min="8" max="8" width="18" customWidth="1"/>
  </cols>
  <sheetData>
    <row r="1" spans="2:9" ht="15.75" thickBot="1" x14ac:dyDescent="0.3"/>
    <row r="2" spans="2:9" x14ac:dyDescent="0.25">
      <c r="B2" s="302" t="s">
        <v>142</v>
      </c>
      <c r="C2" s="303"/>
      <c r="D2" s="303"/>
      <c r="E2" s="303"/>
      <c r="F2" s="303"/>
      <c r="G2" s="303"/>
      <c r="H2" s="303"/>
      <c r="I2" s="304"/>
    </row>
    <row r="3" spans="2:9" x14ac:dyDescent="0.25">
      <c r="B3" s="305"/>
      <c r="C3" s="306"/>
      <c r="D3" s="306"/>
      <c r="E3" s="306"/>
      <c r="F3" s="306"/>
      <c r="G3" s="306"/>
      <c r="H3" s="306"/>
      <c r="I3" s="307"/>
    </row>
    <row r="4" spans="2:9" ht="15.75" thickBot="1" x14ac:dyDescent="0.3">
      <c r="B4" s="308"/>
      <c r="C4" s="309"/>
      <c r="D4" s="309"/>
      <c r="E4" s="309"/>
      <c r="F4" s="309"/>
      <c r="G4" s="309"/>
      <c r="H4" s="309"/>
      <c r="I4" s="310"/>
    </row>
    <row r="5" spans="2:9" ht="15.75" thickBot="1" x14ac:dyDescent="0.3"/>
    <row r="6" spans="2:9" x14ac:dyDescent="0.25">
      <c r="C6" s="311" t="s">
        <v>143</v>
      </c>
      <c r="D6" s="312"/>
      <c r="E6" s="312"/>
      <c r="F6" s="312"/>
      <c r="G6" s="312"/>
      <c r="H6" s="313"/>
    </row>
    <row r="7" spans="2:9" x14ac:dyDescent="0.25">
      <c r="C7" s="314"/>
      <c r="D7" s="315"/>
      <c r="E7" s="315"/>
      <c r="F7" s="315"/>
      <c r="G7" s="315"/>
      <c r="H7" s="316"/>
    </row>
    <row r="8" spans="2:9" x14ac:dyDescent="0.25">
      <c r="C8" s="314"/>
      <c r="D8" s="315"/>
      <c r="E8" s="315"/>
      <c r="F8" s="315"/>
      <c r="G8" s="315"/>
      <c r="H8" s="316"/>
    </row>
    <row r="9" spans="2:9" ht="15.75" thickBot="1" x14ac:dyDescent="0.3">
      <c r="C9" s="317"/>
      <c r="D9" s="318"/>
      <c r="E9" s="318"/>
      <c r="F9" s="318"/>
      <c r="G9" s="318"/>
      <c r="H9" s="319"/>
    </row>
    <row r="10" spans="2:9" ht="18.75" x14ac:dyDescent="0.25">
      <c r="C10" s="206" t="s">
        <v>144</v>
      </c>
      <c r="D10" s="207" t="s">
        <v>145</v>
      </c>
      <c r="E10" s="320" t="s">
        <v>41</v>
      </c>
      <c r="F10" s="207" t="s">
        <v>146</v>
      </c>
      <c r="G10" s="320" t="s">
        <v>42</v>
      </c>
      <c r="H10" s="208" t="s">
        <v>147</v>
      </c>
    </row>
    <row r="11" spans="2:9" ht="18.75" x14ac:dyDescent="0.3">
      <c r="C11" s="220" t="s">
        <v>111</v>
      </c>
      <c r="D11" s="209">
        <v>500</v>
      </c>
      <c r="E11" s="321"/>
      <c r="F11" s="210"/>
      <c r="G11" s="321"/>
      <c r="H11" s="211">
        <v>500</v>
      </c>
    </row>
    <row r="12" spans="2:9" ht="18.75" x14ac:dyDescent="0.3">
      <c r="C12" s="220" t="s">
        <v>112</v>
      </c>
      <c r="D12" s="210"/>
      <c r="E12" s="321"/>
      <c r="F12" s="209">
        <v>300</v>
      </c>
      <c r="G12" s="321"/>
      <c r="H12" s="211"/>
    </row>
    <row r="13" spans="2:9" ht="18.75" x14ac:dyDescent="0.3">
      <c r="C13" s="220" t="s">
        <v>113</v>
      </c>
      <c r="D13" s="210"/>
      <c r="E13" s="321"/>
      <c r="F13" s="212">
        <v>500</v>
      </c>
      <c r="G13" s="321"/>
      <c r="H13" s="211"/>
    </row>
    <row r="14" spans="2:9" ht="18.75" x14ac:dyDescent="0.3">
      <c r="C14" s="220" t="s">
        <v>148</v>
      </c>
      <c r="D14" s="209">
        <v>200</v>
      </c>
      <c r="E14" s="321"/>
      <c r="F14" s="210"/>
      <c r="G14" s="321"/>
      <c r="H14" s="211">
        <v>200</v>
      </c>
    </row>
    <row r="15" spans="2:9" ht="18.75" x14ac:dyDescent="0.3">
      <c r="C15" s="220" t="s">
        <v>149</v>
      </c>
      <c r="D15" s="209">
        <v>400</v>
      </c>
      <c r="E15" s="321"/>
      <c r="F15" s="213"/>
      <c r="G15" s="321"/>
      <c r="H15" s="211">
        <v>400</v>
      </c>
    </row>
    <row r="16" spans="2:9" ht="18.75" x14ac:dyDescent="0.3">
      <c r="C16" s="220" t="s">
        <v>150</v>
      </c>
      <c r="D16" s="210"/>
      <c r="E16" s="321"/>
      <c r="F16" s="209">
        <v>600</v>
      </c>
      <c r="G16" s="321"/>
      <c r="H16" s="211"/>
    </row>
    <row r="17" spans="3:8" ht="18.75" x14ac:dyDescent="0.3">
      <c r="C17" s="220" t="s">
        <v>151</v>
      </c>
      <c r="D17" s="210"/>
      <c r="E17" s="321"/>
      <c r="F17" s="212">
        <v>500</v>
      </c>
      <c r="G17" s="321"/>
      <c r="H17" s="211"/>
    </row>
    <row r="18" spans="3:8" ht="18.75" x14ac:dyDescent="0.3">
      <c r="C18" s="220" t="s">
        <v>152</v>
      </c>
      <c r="D18" s="209">
        <v>400</v>
      </c>
      <c r="E18" s="321"/>
      <c r="F18" s="210"/>
      <c r="G18" s="321"/>
      <c r="H18" s="211">
        <v>400</v>
      </c>
    </row>
    <row r="19" spans="3:8" ht="18.75" x14ac:dyDescent="0.3">
      <c r="C19" s="220" t="s">
        <v>153</v>
      </c>
      <c r="D19" s="209">
        <v>500</v>
      </c>
      <c r="E19" s="321"/>
      <c r="F19" s="213"/>
      <c r="G19" s="321"/>
      <c r="H19" s="211">
        <v>500</v>
      </c>
    </row>
    <row r="20" spans="3:8" ht="18.75" x14ac:dyDescent="0.3">
      <c r="C20" s="220" t="s">
        <v>154</v>
      </c>
      <c r="D20" s="210"/>
      <c r="E20" s="321"/>
      <c r="F20" s="209">
        <v>200</v>
      </c>
      <c r="G20" s="321"/>
      <c r="H20" s="211"/>
    </row>
    <row r="21" spans="3:8" ht="18.75" x14ac:dyDescent="0.3">
      <c r="C21" s="220" t="s">
        <v>155</v>
      </c>
      <c r="D21" s="210"/>
      <c r="E21" s="321"/>
      <c r="F21" s="212">
        <v>100</v>
      </c>
      <c r="G21" s="321"/>
      <c r="H21" s="211"/>
    </row>
    <row r="22" spans="3:8" ht="19.5" thickBot="1" x14ac:dyDescent="0.35">
      <c r="C22" s="221" t="s">
        <v>156</v>
      </c>
      <c r="D22" s="214"/>
      <c r="E22" s="322"/>
      <c r="F22" s="215">
        <v>500</v>
      </c>
      <c r="G22" s="322"/>
      <c r="H22" s="216"/>
    </row>
    <row r="23" spans="3:8" x14ac:dyDescent="0.25">
      <c r="C23" s="323" t="s">
        <v>162</v>
      </c>
      <c r="D23" s="324"/>
      <c r="E23" s="324"/>
      <c r="F23" s="324"/>
      <c r="G23" s="324"/>
      <c r="H23" s="325"/>
    </row>
    <row r="24" spans="3:8" x14ac:dyDescent="0.25">
      <c r="C24" s="326"/>
      <c r="D24" s="327"/>
      <c r="E24" s="327"/>
      <c r="F24" s="327"/>
      <c r="G24" s="327"/>
      <c r="H24" s="328"/>
    </row>
    <row r="25" spans="3:8" ht="15.75" thickBot="1" x14ac:dyDescent="0.3">
      <c r="C25" s="329"/>
      <c r="D25" s="330"/>
      <c r="E25" s="330"/>
      <c r="F25" s="330"/>
      <c r="G25" s="330"/>
      <c r="H25" s="331"/>
    </row>
    <row r="26" spans="3:8" ht="18.75" x14ac:dyDescent="0.25">
      <c r="D26" s="207" t="s">
        <v>145</v>
      </c>
    </row>
    <row r="27" spans="3:8" ht="18.75" x14ac:dyDescent="0.3">
      <c r="D27" s="210">
        <v>500</v>
      </c>
    </row>
    <row r="28" spans="3:8" ht="18.75" x14ac:dyDescent="0.3">
      <c r="D28" s="209">
        <v>300</v>
      </c>
    </row>
    <row r="29" spans="3:8" ht="18.75" x14ac:dyDescent="0.3">
      <c r="D29" s="212">
        <v>500</v>
      </c>
    </row>
    <row r="30" spans="3:8" ht="18.75" x14ac:dyDescent="0.3">
      <c r="D30" s="210">
        <v>200</v>
      </c>
    </row>
    <row r="31" spans="3:8" ht="18.75" x14ac:dyDescent="0.3">
      <c r="D31" s="213">
        <v>400</v>
      </c>
    </row>
    <row r="32" spans="3:8" ht="18.75" x14ac:dyDescent="0.3">
      <c r="D32" s="209">
        <v>600</v>
      </c>
    </row>
    <row r="33" spans="4:4" ht="18.75" x14ac:dyDescent="0.3">
      <c r="D33" s="212">
        <v>500</v>
      </c>
    </row>
    <row r="34" spans="4:4" ht="18.75" x14ac:dyDescent="0.3">
      <c r="D34" s="210">
        <v>400</v>
      </c>
    </row>
    <row r="35" spans="4:4" ht="18.75" x14ac:dyDescent="0.3">
      <c r="D35" s="213">
        <v>500</v>
      </c>
    </row>
    <row r="36" spans="4:4" ht="18.75" x14ac:dyDescent="0.3">
      <c r="D36" s="209">
        <v>200</v>
      </c>
    </row>
    <row r="37" spans="4:4" ht="18.75" x14ac:dyDescent="0.3">
      <c r="D37" s="212">
        <v>100</v>
      </c>
    </row>
    <row r="38" spans="4:4" ht="19.5" thickBot="1" x14ac:dyDescent="0.35">
      <c r="D38" s="215">
        <v>500</v>
      </c>
    </row>
  </sheetData>
  <mergeCells count="5">
    <mergeCell ref="B2:I4"/>
    <mergeCell ref="C6:H9"/>
    <mergeCell ref="E10:E22"/>
    <mergeCell ref="G10:G22"/>
    <mergeCell ref="C23:H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K25"/>
  <sheetViews>
    <sheetView showGridLines="0" zoomScaleNormal="100" workbookViewId="0">
      <selection activeCell="G4" sqref="G4:G13"/>
    </sheetView>
  </sheetViews>
  <sheetFormatPr defaultColWidth="9.140625" defaultRowHeight="0" customHeight="1" zeroHeight="1" x14ac:dyDescent="0.3"/>
  <cols>
    <col min="1" max="1" width="6.85546875" style="5" customWidth="1"/>
    <col min="2" max="3" width="11.140625" style="5" bestFit="1" customWidth="1"/>
    <col min="4" max="7" width="21.140625" style="5" customWidth="1"/>
    <col min="8" max="18" width="9.140625" style="5" customWidth="1"/>
    <col min="19" max="16384" width="9.140625" style="5"/>
  </cols>
  <sheetData>
    <row r="1" spans="2:8" ht="57" customHeight="1" thickBot="1" x14ac:dyDescent="0.35"/>
    <row r="2" spans="2:8" ht="27.75" customHeight="1" thickBot="1" x14ac:dyDescent="0.35">
      <c r="B2" s="257" t="s">
        <v>89</v>
      </c>
      <c r="C2" s="258"/>
      <c r="D2" s="258"/>
      <c r="E2" s="258"/>
      <c r="F2" s="258"/>
      <c r="G2" s="259"/>
    </row>
    <row r="3" spans="2:8" ht="21" thickBot="1" x14ac:dyDescent="0.35">
      <c r="B3" s="43" t="s">
        <v>40</v>
      </c>
      <c r="C3" s="43" t="s">
        <v>12</v>
      </c>
      <c r="D3" s="44" t="s">
        <v>46</v>
      </c>
      <c r="E3" s="45" t="s">
        <v>15</v>
      </c>
      <c r="F3" s="46" t="s">
        <v>17</v>
      </c>
      <c r="G3" s="47" t="s">
        <v>16</v>
      </c>
      <c r="H3" s="6"/>
    </row>
    <row r="4" spans="2:8" ht="20.25" x14ac:dyDescent="0.3">
      <c r="B4" s="40">
        <v>5</v>
      </c>
      <c r="C4" s="40">
        <v>1</v>
      </c>
      <c r="D4" s="222">
        <f>SUM(B4:C4)</f>
        <v>6</v>
      </c>
      <c r="E4" s="223">
        <f>B4-C4</f>
        <v>4</v>
      </c>
      <c r="F4" s="38">
        <f>B4*C4</f>
        <v>5</v>
      </c>
      <c r="G4" s="39">
        <f>B4/C4</f>
        <v>5</v>
      </c>
      <c r="H4" s="7"/>
    </row>
    <row r="5" spans="2:8" ht="20.25" x14ac:dyDescent="0.3">
      <c r="B5" s="41">
        <v>7</v>
      </c>
      <c r="C5" s="41">
        <v>3</v>
      </c>
      <c r="D5" s="222">
        <f t="shared" ref="D5:D13" si="0">SUM(B5:C5)</f>
        <v>10</v>
      </c>
      <c r="E5" s="223">
        <f t="shared" ref="E5:E13" si="1">B5-C5</f>
        <v>4</v>
      </c>
      <c r="F5" s="38">
        <f t="shared" ref="F5:F13" si="2">B5*C5</f>
        <v>21</v>
      </c>
      <c r="G5" s="39">
        <f t="shared" ref="G5:G13" si="3">B5/C5</f>
        <v>2.3333333333333335</v>
      </c>
      <c r="H5" s="7"/>
    </row>
    <row r="6" spans="2:8" ht="20.25" x14ac:dyDescent="0.3">
      <c r="B6" s="41">
        <v>8</v>
      </c>
      <c r="C6" s="41">
        <v>6</v>
      </c>
      <c r="D6" s="222">
        <f t="shared" si="0"/>
        <v>14</v>
      </c>
      <c r="E6" s="223">
        <f t="shared" si="1"/>
        <v>2</v>
      </c>
      <c r="F6" s="38">
        <f t="shared" si="2"/>
        <v>48</v>
      </c>
      <c r="G6" s="39">
        <f t="shared" si="3"/>
        <v>1.3333333333333333</v>
      </c>
      <c r="H6" s="7"/>
    </row>
    <row r="7" spans="2:8" ht="20.25" x14ac:dyDescent="0.3">
      <c r="B7" s="41">
        <v>9</v>
      </c>
      <c r="C7" s="41">
        <v>8.33</v>
      </c>
      <c r="D7" s="222">
        <f t="shared" si="0"/>
        <v>17.329999999999998</v>
      </c>
      <c r="E7" s="223">
        <f t="shared" si="1"/>
        <v>0.66999999999999993</v>
      </c>
      <c r="F7" s="38">
        <f t="shared" si="2"/>
        <v>74.97</v>
      </c>
      <c r="G7" s="39">
        <f t="shared" si="3"/>
        <v>1.0804321728691477</v>
      </c>
      <c r="H7" s="7"/>
    </row>
    <row r="8" spans="2:8" ht="20.25" x14ac:dyDescent="0.3">
      <c r="B8" s="41">
        <v>10.5</v>
      </c>
      <c r="C8" s="41">
        <v>10.83</v>
      </c>
      <c r="D8" s="222">
        <f t="shared" si="0"/>
        <v>21.33</v>
      </c>
      <c r="E8" s="223">
        <f t="shared" si="1"/>
        <v>-0.33000000000000007</v>
      </c>
      <c r="F8" s="38">
        <f t="shared" si="2"/>
        <v>113.715</v>
      </c>
      <c r="G8" s="39">
        <f t="shared" si="3"/>
        <v>0.96952908587257614</v>
      </c>
      <c r="H8" s="7"/>
    </row>
    <row r="9" spans="2:8" ht="20.25" x14ac:dyDescent="0.3">
      <c r="B9" s="41">
        <v>11.8</v>
      </c>
      <c r="C9" s="41">
        <v>13.33</v>
      </c>
      <c r="D9" s="222">
        <f t="shared" si="0"/>
        <v>25.130000000000003</v>
      </c>
      <c r="E9" s="223">
        <f t="shared" si="1"/>
        <v>-1.5299999999999994</v>
      </c>
      <c r="F9" s="38">
        <f t="shared" si="2"/>
        <v>157.29400000000001</v>
      </c>
      <c r="G9" s="39">
        <f t="shared" si="3"/>
        <v>0.88522130532633159</v>
      </c>
      <c r="H9" s="7"/>
    </row>
    <row r="10" spans="2:8" ht="20.25" x14ac:dyDescent="0.3">
      <c r="B10" s="41">
        <v>13.1</v>
      </c>
      <c r="C10" s="41">
        <v>15.83</v>
      </c>
      <c r="D10" s="222">
        <f t="shared" si="0"/>
        <v>28.93</v>
      </c>
      <c r="E10" s="223">
        <f t="shared" si="1"/>
        <v>-2.7300000000000004</v>
      </c>
      <c r="F10" s="38">
        <f t="shared" si="2"/>
        <v>207.37299999999999</v>
      </c>
      <c r="G10" s="39">
        <f t="shared" si="3"/>
        <v>0.82754264055590643</v>
      </c>
      <c r="H10" s="7"/>
    </row>
    <row r="11" spans="2:8" ht="20.25" x14ac:dyDescent="0.3">
      <c r="B11" s="41">
        <v>14.4</v>
      </c>
      <c r="C11" s="41">
        <v>18.329999999999998</v>
      </c>
      <c r="D11" s="222">
        <f t="shared" si="0"/>
        <v>32.729999999999997</v>
      </c>
      <c r="E11" s="223">
        <f t="shared" si="1"/>
        <v>-3.9299999999999979</v>
      </c>
      <c r="F11" s="38">
        <f t="shared" si="2"/>
        <v>263.952</v>
      </c>
      <c r="G11" s="39">
        <f t="shared" si="3"/>
        <v>0.78559738134206225</v>
      </c>
      <c r="H11" s="7"/>
    </row>
    <row r="12" spans="2:8" ht="20.25" x14ac:dyDescent="0.3">
      <c r="B12" s="41">
        <v>15.7</v>
      </c>
      <c r="C12" s="41">
        <v>20.83</v>
      </c>
      <c r="D12" s="222">
        <f t="shared" si="0"/>
        <v>36.53</v>
      </c>
      <c r="E12" s="223">
        <f t="shared" si="1"/>
        <v>-5.129999999999999</v>
      </c>
      <c r="F12" s="38">
        <f t="shared" si="2"/>
        <v>327.03099999999995</v>
      </c>
      <c r="G12" s="39">
        <f t="shared" si="3"/>
        <v>0.75372059529524726</v>
      </c>
      <c r="H12" s="7"/>
    </row>
    <row r="13" spans="2:8" ht="21" thickBot="1" x14ac:dyDescent="0.35">
      <c r="B13" s="42">
        <v>17</v>
      </c>
      <c r="C13" s="42">
        <v>23.33</v>
      </c>
      <c r="D13" s="222">
        <f t="shared" si="0"/>
        <v>40.33</v>
      </c>
      <c r="E13" s="223">
        <f t="shared" si="1"/>
        <v>-6.3299999999999983</v>
      </c>
      <c r="F13" s="38">
        <f t="shared" si="2"/>
        <v>396.60999999999996</v>
      </c>
      <c r="G13" s="39">
        <f t="shared" si="3"/>
        <v>0.72867552507501077</v>
      </c>
      <c r="H13" s="7"/>
    </row>
    <row r="14" spans="2:8" ht="20.25" x14ac:dyDescent="0.3">
      <c r="B14" s="8"/>
      <c r="C14" s="8"/>
      <c r="D14" s="9"/>
      <c r="E14" s="9"/>
      <c r="F14" s="9"/>
      <c r="G14" s="9"/>
      <c r="H14" s="7"/>
    </row>
    <row r="15" spans="2:8" ht="20.25" x14ac:dyDescent="0.3"/>
    <row r="16" spans="2:8" ht="20.25" x14ac:dyDescent="0.3"/>
    <row r="17" spans="11:11" ht="20.25" x14ac:dyDescent="0.3">
      <c r="K17" s="10"/>
    </row>
    <row r="18" spans="11:11" ht="20.25" x14ac:dyDescent="0.3"/>
    <row r="19" spans="11:11" ht="20.25" x14ac:dyDescent="0.3"/>
    <row r="20" spans="11:11" ht="20.25" x14ac:dyDescent="0.3"/>
    <row r="21" spans="11:11" ht="20.25" x14ac:dyDescent="0.3"/>
    <row r="22" spans="11:11" ht="20.25" x14ac:dyDescent="0.3"/>
    <row r="23" spans="11:11" ht="20.25" x14ac:dyDescent="0.3"/>
    <row r="24" spans="11:11" ht="20.25" x14ac:dyDescent="0.3"/>
    <row r="25" spans="11:11" ht="20.25" x14ac:dyDescent="0.3"/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H18"/>
  <sheetViews>
    <sheetView showGridLines="0" zoomScale="140" zoomScaleNormal="140" workbookViewId="0">
      <selection activeCell="C16" sqref="C16:E16"/>
    </sheetView>
  </sheetViews>
  <sheetFormatPr defaultColWidth="0" defaultRowHeight="15.75" zeroHeight="1" x14ac:dyDescent="0.25"/>
  <cols>
    <col min="1" max="1" width="9.140625" style="19" customWidth="1"/>
    <col min="2" max="5" width="20.140625" style="19" customWidth="1"/>
    <col min="6" max="6" width="12.28515625" style="19" customWidth="1"/>
    <col min="7" max="7" width="12.42578125" style="19" bestFit="1" customWidth="1"/>
    <col min="8" max="8" width="14.5703125" style="19" customWidth="1"/>
    <col min="9" max="16384" width="9.140625" style="19" hidden="1"/>
  </cols>
  <sheetData>
    <row r="1" spans="2:5" ht="16.5" thickBot="1" x14ac:dyDescent="0.3"/>
    <row r="2" spans="2:5" ht="21.75" thickBot="1" x14ac:dyDescent="0.4">
      <c r="B2" s="260" t="s">
        <v>91</v>
      </c>
      <c r="C2" s="261"/>
      <c r="D2" s="261"/>
      <c r="E2" s="262"/>
    </row>
    <row r="3" spans="2:5" ht="24" customHeight="1" thickBot="1" x14ac:dyDescent="0.3">
      <c r="B3" s="73" t="s">
        <v>62</v>
      </c>
      <c r="C3" s="74" t="s">
        <v>63</v>
      </c>
      <c r="D3" s="74" t="s">
        <v>64</v>
      </c>
      <c r="E3" s="75" t="s">
        <v>65</v>
      </c>
    </row>
    <row r="4" spans="2:5" x14ac:dyDescent="0.25">
      <c r="B4" s="64" t="s">
        <v>25</v>
      </c>
      <c r="C4" s="65">
        <v>14.89</v>
      </c>
      <c r="D4" s="65">
        <v>9.6</v>
      </c>
      <c r="E4" s="66">
        <v>16.489999999999998</v>
      </c>
    </row>
    <row r="5" spans="2:5" x14ac:dyDescent="0.25">
      <c r="B5" s="67" t="s">
        <v>30</v>
      </c>
      <c r="C5" s="68">
        <v>11.89</v>
      </c>
      <c r="D5" s="68">
        <v>6.75</v>
      </c>
      <c r="E5" s="69">
        <v>6.85</v>
      </c>
    </row>
    <row r="6" spans="2:5" x14ac:dyDescent="0.25">
      <c r="B6" s="67" t="s">
        <v>163</v>
      </c>
      <c r="C6" s="68">
        <v>2.79</v>
      </c>
      <c r="D6" s="68">
        <v>3.99</v>
      </c>
      <c r="E6" s="69">
        <v>5.49</v>
      </c>
    </row>
    <row r="7" spans="2:5" x14ac:dyDescent="0.25">
      <c r="B7" s="67" t="s">
        <v>66</v>
      </c>
      <c r="C7" s="68">
        <v>2.09</v>
      </c>
      <c r="D7" s="68">
        <v>1.49</v>
      </c>
      <c r="E7" s="69">
        <v>1.85</v>
      </c>
    </row>
    <row r="8" spans="2:5" x14ac:dyDescent="0.25">
      <c r="B8" s="67" t="s">
        <v>35</v>
      </c>
      <c r="C8" s="68">
        <v>6.55</v>
      </c>
      <c r="D8" s="68">
        <v>5.89</v>
      </c>
      <c r="E8" s="69">
        <v>6.19</v>
      </c>
    </row>
    <row r="9" spans="2:5" x14ac:dyDescent="0.25">
      <c r="B9" s="67" t="s">
        <v>67</v>
      </c>
      <c r="C9" s="68">
        <v>13.52</v>
      </c>
      <c r="D9" s="68">
        <v>8.69</v>
      </c>
      <c r="E9" s="69">
        <v>8.99</v>
      </c>
    </row>
    <row r="10" spans="2:5" x14ac:dyDescent="0.25">
      <c r="B10" s="67" t="s">
        <v>68</v>
      </c>
      <c r="C10" s="68">
        <v>1.05</v>
      </c>
      <c r="D10" s="68">
        <v>1.59</v>
      </c>
      <c r="E10" s="69">
        <v>1.69</v>
      </c>
    </row>
    <row r="11" spans="2:5" x14ac:dyDescent="0.25">
      <c r="B11" s="67" t="s">
        <v>69</v>
      </c>
      <c r="C11" s="68">
        <v>2.75</v>
      </c>
      <c r="D11" s="68">
        <v>2.25</v>
      </c>
      <c r="E11" s="69">
        <v>3.75</v>
      </c>
    </row>
    <row r="12" spans="2:5" ht="15" customHeight="1" x14ac:dyDescent="0.25">
      <c r="B12" s="67" t="s">
        <v>70</v>
      </c>
      <c r="C12" s="68">
        <v>16.899999999999999</v>
      </c>
      <c r="D12" s="68">
        <v>13.38</v>
      </c>
      <c r="E12" s="69">
        <v>17.55</v>
      </c>
    </row>
    <row r="13" spans="2:5" x14ac:dyDescent="0.25">
      <c r="B13" s="67" t="s">
        <v>71</v>
      </c>
      <c r="C13" s="68">
        <v>2.35</v>
      </c>
      <c r="D13" s="68">
        <v>1.5</v>
      </c>
      <c r="E13" s="69">
        <v>2.5499999999999998</v>
      </c>
    </row>
    <row r="14" spans="2:5" x14ac:dyDescent="0.25">
      <c r="B14" s="67" t="s">
        <v>72</v>
      </c>
      <c r="C14" s="68">
        <v>11.25</v>
      </c>
      <c r="D14" s="68">
        <v>12.9</v>
      </c>
      <c r="E14" s="69">
        <v>15.9</v>
      </c>
    </row>
    <row r="15" spans="2:5" ht="16.5" thickBot="1" x14ac:dyDescent="0.3">
      <c r="B15" s="70" t="s">
        <v>73</v>
      </c>
      <c r="C15" s="71">
        <v>16.25</v>
      </c>
      <c r="D15" s="71">
        <v>12.5</v>
      </c>
      <c r="E15" s="72">
        <v>17.25</v>
      </c>
    </row>
    <row r="16" spans="2:5" ht="16.5" thickBot="1" x14ac:dyDescent="0.3">
      <c r="B16" s="63" t="s">
        <v>18</v>
      </c>
      <c r="C16" s="224">
        <f>SUM(C4:C15)</f>
        <v>102.28</v>
      </c>
      <c r="D16" s="224">
        <f t="shared" ref="D16:E16" si="0">SUM(D4:D15)</f>
        <v>80.530000000000015</v>
      </c>
      <c r="E16" s="224">
        <f t="shared" si="0"/>
        <v>104.55</v>
      </c>
    </row>
    <row r="17" spans="7:7" x14ac:dyDescent="0.25"/>
    <row r="18" spans="7:7" x14ac:dyDescent="0.25">
      <c r="G18"/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1:H16"/>
  <sheetViews>
    <sheetView showGridLines="0" zoomScale="118" zoomScaleNormal="118" workbookViewId="0">
      <selection activeCell="H9" sqref="H9"/>
    </sheetView>
  </sheetViews>
  <sheetFormatPr defaultRowHeight="18.75" x14ac:dyDescent="0.3"/>
  <cols>
    <col min="1" max="1" width="6.85546875" style="11" customWidth="1"/>
    <col min="2" max="2" width="24.42578125" style="11" bestFit="1" customWidth="1"/>
    <col min="3" max="3" width="14.42578125" style="11" bestFit="1" customWidth="1"/>
    <col min="4" max="4" width="14.7109375" style="11" bestFit="1" customWidth="1"/>
    <col min="5" max="5" width="14.42578125" style="11" bestFit="1" customWidth="1"/>
    <col min="6" max="6" width="3.85546875" style="11" customWidth="1"/>
    <col min="7" max="7" width="30.140625" style="11" bestFit="1" customWidth="1"/>
    <col min="8" max="8" width="19.5703125" style="11" customWidth="1"/>
    <col min="9" max="16384" width="9.140625" style="11"/>
  </cols>
  <sheetData>
    <row r="1" spans="2:8" ht="26.25" customHeight="1" thickBot="1" x14ac:dyDescent="0.35"/>
    <row r="2" spans="2:8" ht="21.75" thickBot="1" x14ac:dyDescent="0.4">
      <c r="B2" s="263" t="s">
        <v>48</v>
      </c>
      <c r="C2" s="264"/>
      <c r="D2" s="264"/>
      <c r="E2" s="265"/>
      <c r="G2" s="14" t="s">
        <v>18</v>
      </c>
      <c r="H2" s="15">
        <f>SUM(E4:E11)</f>
        <v>3265.2</v>
      </c>
    </row>
    <row r="3" spans="2:8" ht="19.5" thickBot="1" x14ac:dyDescent="0.35">
      <c r="B3" s="48" t="s">
        <v>49</v>
      </c>
      <c r="C3" s="49" t="s">
        <v>50</v>
      </c>
      <c r="D3" s="50" t="s">
        <v>51</v>
      </c>
      <c r="E3" s="13" t="s">
        <v>18</v>
      </c>
      <c r="G3" s="16"/>
      <c r="H3" s="17"/>
    </row>
    <row r="4" spans="2:8" ht="19.5" thickBot="1" x14ac:dyDescent="0.35">
      <c r="B4" s="51" t="s">
        <v>52</v>
      </c>
      <c r="C4" s="52">
        <v>53.9</v>
      </c>
      <c r="D4" s="53">
        <v>4</v>
      </c>
      <c r="E4" s="225">
        <f>C4*D4</f>
        <v>215.6</v>
      </c>
      <c r="G4" s="14" t="s">
        <v>90</v>
      </c>
      <c r="H4" s="15">
        <f>2^8</f>
        <v>256</v>
      </c>
    </row>
    <row r="5" spans="2:8" ht="19.5" thickBot="1" x14ac:dyDescent="0.35">
      <c r="B5" s="54" t="s">
        <v>53</v>
      </c>
      <c r="C5" s="55">
        <v>40</v>
      </c>
      <c r="D5" s="56">
        <v>2</v>
      </c>
      <c r="E5" s="225">
        <f t="shared" ref="E5:E11" si="0">C5*D5</f>
        <v>80</v>
      </c>
      <c r="G5" s="16"/>
      <c r="H5" s="17"/>
    </row>
    <row r="6" spans="2:8" ht="19.5" thickBot="1" x14ac:dyDescent="0.35">
      <c r="B6" s="57" t="s">
        <v>54</v>
      </c>
      <c r="C6" s="58">
        <v>150</v>
      </c>
      <c r="D6" s="59">
        <v>2</v>
      </c>
      <c r="E6" s="225">
        <f t="shared" si="0"/>
        <v>300</v>
      </c>
      <c r="G6" s="14" t="s">
        <v>56</v>
      </c>
      <c r="H6" s="15">
        <f>H2-H4</f>
        <v>3009.2</v>
      </c>
    </row>
    <row r="7" spans="2:8" ht="19.5" thickBot="1" x14ac:dyDescent="0.35">
      <c r="B7" s="54" t="s">
        <v>55</v>
      </c>
      <c r="C7" s="55">
        <v>15</v>
      </c>
      <c r="D7" s="56">
        <v>4</v>
      </c>
      <c r="E7" s="225">
        <f t="shared" si="0"/>
        <v>60</v>
      </c>
      <c r="G7" s="16"/>
      <c r="H7" s="17"/>
    </row>
    <row r="8" spans="2:8" ht="19.5" thickBot="1" x14ac:dyDescent="0.35">
      <c r="B8" s="57" t="s">
        <v>57</v>
      </c>
      <c r="C8" s="58">
        <v>579</v>
      </c>
      <c r="D8" s="59">
        <v>1</v>
      </c>
      <c r="E8" s="225">
        <f t="shared" si="0"/>
        <v>579</v>
      </c>
      <c r="G8" s="14" t="s">
        <v>59</v>
      </c>
      <c r="H8" s="15">
        <f>H6/10</f>
        <v>300.91999999999996</v>
      </c>
    </row>
    <row r="9" spans="2:8" ht="19.5" thickBot="1" x14ac:dyDescent="0.35">
      <c r="B9" s="54" t="s">
        <v>58</v>
      </c>
      <c r="C9" s="55">
        <v>349</v>
      </c>
      <c r="D9" s="56">
        <v>2</v>
      </c>
      <c r="E9" s="225">
        <f t="shared" si="0"/>
        <v>698</v>
      </c>
      <c r="G9" s="18"/>
      <c r="H9" s="17"/>
    </row>
    <row r="10" spans="2:8" ht="19.5" thickBot="1" x14ac:dyDescent="0.35">
      <c r="B10" s="57" t="s">
        <v>60</v>
      </c>
      <c r="C10" s="58">
        <v>439</v>
      </c>
      <c r="D10" s="59">
        <v>1</v>
      </c>
      <c r="E10" s="225">
        <f t="shared" si="0"/>
        <v>439</v>
      </c>
    </row>
    <row r="11" spans="2:8" ht="19.5" thickBot="1" x14ac:dyDescent="0.35">
      <c r="B11" s="60" t="s">
        <v>61</v>
      </c>
      <c r="C11" s="61">
        <v>223.4</v>
      </c>
      <c r="D11" s="62">
        <v>4</v>
      </c>
      <c r="E11" s="225">
        <f t="shared" si="0"/>
        <v>893.6</v>
      </c>
    </row>
    <row r="16" spans="2:8" x14ac:dyDescent="0.3">
      <c r="D16"/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I15"/>
  <sheetViews>
    <sheetView showGridLines="0" zoomScale="140" zoomScaleNormal="140" workbookViewId="0">
      <selection activeCell="G4" sqref="G4:G9"/>
    </sheetView>
  </sheetViews>
  <sheetFormatPr defaultRowHeight="18.75" x14ac:dyDescent="0.3"/>
  <cols>
    <col min="1" max="1" width="5.85546875" style="11" customWidth="1"/>
    <col min="2" max="2" width="21.85546875" style="11" bestFit="1" customWidth="1"/>
    <col min="3" max="3" width="14.5703125" style="11" customWidth="1"/>
    <col min="4" max="4" width="11.5703125" style="11" customWidth="1"/>
    <col min="5" max="5" width="11" style="11" bestFit="1" customWidth="1"/>
    <col min="6" max="6" width="13.5703125" style="11" customWidth="1"/>
    <col min="7" max="7" width="13.85546875" style="11" customWidth="1"/>
    <col min="8" max="16384" width="9.140625" style="11"/>
  </cols>
  <sheetData>
    <row r="1" spans="2:9" ht="19.5" thickBot="1" x14ac:dyDescent="0.35"/>
    <row r="2" spans="2:9" ht="78.75" customHeight="1" thickBot="1" x14ac:dyDescent="0.35">
      <c r="B2" s="266"/>
      <c r="C2" s="267"/>
      <c r="D2" s="267"/>
      <c r="E2" s="267"/>
      <c r="F2" s="267"/>
      <c r="G2" s="268"/>
    </row>
    <row r="3" spans="2:9" ht="19.5" thickBot="1" x14ac:dyDescent="0.35">
      <c r="B3" s="84" t="s">
        <v>1</v>
      </c>
      <c r="C3" s="85" t="s">
        <v>2</v>
      </c>
      <c r="D3" s="85" t="s">
        <v>3</v>
      </c>
      <c r="E3" s="85" t="s">
        <v>4</v>
      </c>
      <c r="F3" s="86" t="s">
        <v>11</v>
      </c>
      <c r="G3" s="87" t="s">
        <v>10</v>
      </c>
    </row>
    <row r="4" spans="2:9" ht="21" customHeight="1" x14ac:dyDescent="0.3">
      <c r="B4" s="80" t="s">
        <v>5</v>
      </c>
      <c r="C4" s="76">
        <v>8</v>
      </c>
      <c r="D4" s="76">
        <v>7</v>
      </c>
      <c r="E4" s="76">
        <v>9</v>
      </c>
      <c r="F4" s="77">
        <f>SUM(C4:E4)</f>
        <v>24</v>
      </c>
      <c r="G4" s="81">
        <f>MEDIAN(C4:E4)</f>
        <v>8</v>
      </c>
    </row>
    <row r="5" spans="2:9" ht="21" customHeight="1" x14ac:dyDescent="0.3">
      <c r="B5" s="82" t="s">
        <v>6</v>
      </c>
      <c r="C5" s="78">
        <v>5</v>
      </c>
      <c r="D5" s="78">
        <v>5</v>
      </c>
      <c r="E5" s="78">
        <v>6</v>
      </c>
      <c r="F5" s="77">
        <f t="shared" ref="F5:F9" si="0">SUM(C5:E5)</f>
        <v>16</v>
      </c>
      <c r="G5" s="81">
        <f t="shared" ref="G5:G9" si="1">MEDIAN(C5:E5)</f>
        <v>5</v>
      </c>
    </row>
    <row r="6" spans="2:9" ht="21" customHeight="1" x14ac:dyDescent="0.3">
      <c r="B6" s="82" t="s">
        <v>7</v>
      </c>
      <c r="C6" s="78">
        <v>2</v>
      </c>
      <c r="D6" s="78">
        <v>3</v>
      </c>
      <c r="E6" s="78">
        <v>4</v>
      </c>
      <c r="F6" s="77">
        <f t="shared" si="0"/>
        <v>9</v>
      </c>
      <c r="G6" s="81">
        <f t="shared" si="1"/>
        <v>3</v>
      </c>
    </row>
    <row r="7" spans="2:9" ht="21" customHeight="1" x14ac:dyDescent="0.3">
      <c r="B7" s="82" t="s">
        <v>8</v>
      </c>
      <c r="C7" s="78">
        <v>5</v>
      </c>
      <c r="D7" s="78">
        <v>8</v>
      </c>
      <c r="E7" s="78">
        <v>10</v>
      </c>
      <c r="F7" s="77">
        <f t="shared" si="0"/>
        <v>23</v>
      </c>
      <c r="G7" s="81">
        <f t="shared" si="1"/>
        <v>8</v>
      </c>
    </row>
    <row r="8" spans="2:9" ht="21" customHeight="1" x14ac:dyDescent="0.3">
      <c r="B8" s="88" t="s">
        <v>9</v>
      </c>
      <c r="C8" s="89">
        <v>4</v>
      </c>
      <c r="D8" s="89">
        <v>6</v>
      </c>
      <c r="E8" s="89">
        <v>6</v>
      </c>
      <c r="F8" s="77">
        <f t="shared" si="0"/>
        <v>16</v>
      </c>
      <c r="G8" s="81">
        <f t="shared" si="1"/>
        <v>6</v>
      </c>
    </row>
    <row r="9" spans="2:9" ht="19.5" thickBot="1" x14ac:dyDescent="0.35">
      <c r="B9" s="83" t="s">
        <v>92</v>
      </c>
      <c r="C9" s="79">
        <v>10</v>
      </c>
      <c r="D9" s="79">
        <v>8</v>
      </c>
      <c r="E9" s="79">
        <v>10</v>
      </c>
      <c r="F9" s="77">
        <f t="shared" si="0"/>
        <v>28</v>
      </c>
      <c r="G9" s="81">
        <f t="shared" si="1"/>
        <v>10</v>
      </c>
    </row>
    <row r="11" spans="2:9" x14ac:dyDescent="0.3">
      <c r="I11"/>
    </row>
    <row r="15" spans="2:9" x14ac:dyDescent="0.3">
      <c r="I15" s="12"/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P28"/>
  <sheetViews>
    <sheetView showGridLines="0" zoomScale="110" zoomScaleNormal="110" workbookViewId="0">
      <selection activeCell="I18" sqref="I18"/>
    </sheetView>
  </sheetViews>
  <sheetFormatPr defaultColWidth="0" defaultRowHeight="15" zeroHeight="1" x14ac:dyDescent="0.25"/>
  <cols>
    <col min="1" max="1" width="5.5703125" customWidth="1"/>
    <col min="2" max="2" width="19.28515625" bestFit="1" customWidth="1"/>
    <col min="3" max="6" width="12.140625" customWidth="1"/>
    <col min="7" max="7" width="12.42578125" bestFit="1" customWidth="1"/>
    <col min="8" max="9" width="12.140625" customWidth="1"/>
    <col min="10" max="16" width="9.140625" customWidth="1"/>
    <col min="17" max="16384" width="9.140625" hidden="1"/>
  </cols>
  <sheetData>
    <row r="1" spans="2:11" ht="15.75" thickBot="1" x14ac:dyDescent="0.3"/>
    <row r="2" spans="2:11" ht="15.75" thickBot="1" x14ac:dyDescent="0.3">
      <c r="B2" s="269" t="s">
        <v>0</v>
      </c>
      <c r="C2" s="270"/>
      <c r="D2" s="270"/>
      <c r="E2" s="270"/>
      <c r="F2" s="270"/>
      <c r="G2" s="270"/>
      <c r="H2" s="270"/>
      <c r="I2" s="271"/>
    </row>
    <row r="3" spans="2:11" x14ac:dyDescent="0.25">
      <c r="B3" s="228" t="s">
        <v>1</v>
      </c>
      <c r="C3" s="229" t="s">
        <v>2</v>
      </c>
      <c r="D3" s="229" t="s">
        <v>19</v>
      </c>
      <c r="E3" s="229" t="s">
        <v>3</v>
      </c>
      <c r="F3" s="229" t="s">
        <v>4</v>
      </c>
      <c r="G3" s="237" t="s">
        <v>20</v>
      </c>
      <c r="H3" s="240" t="s">
        <v>11</v>
      </c>
      <c r="I3" s="241" t="s">
        <v>10</v>
      </c>
    </row>
    <row r="4" spans="2:11" x14ac:dyDescent="0.25">
      <c r="B4" s="98" t="s">
        <v>5</v>
      </c>
      <c r="C4" s="227">
        <v>7</v>
      </c>
      <c r="D4" s="227">
        <v>5</v>
      </c>
      <c r="E4" s="227">
        <v>6.5</v>
      </c>
      <c r="F4" s="227">
        <v>9</v>
      </c>
      <c r="G4" s="238" t="s">
        <v>21</v>
      </c>
      <c r="H4" s="242">
        <f>SUM(C4,D4,E4,F4)</f>
        <v>27.5</v>
      </c>
      <c r="I4" s="243">
        <f>MEDIAN(C4:F4)</f>
        <v>6.75</v>
      </c>
      <c r="K4" s="4"/>
    </row>
    <row r="5" spans="2:11" x14ac:dyDescent="0.25">
      <c r="B5" s="98" t="s">
        <v>6</v>
      </c>
      <c r="C5" s="227">
        <v>6.5</v>
      </c>
      <c r="D5" s="227">
        <v>8</v>
      </c>
      <c r="E5" s="227">
        <v>5.5</v>
      </c>
      <c r="F5" s="227">
        <v>2</v>
      </c>
      <c r="G5" s="238">
        <v>10</v>
      </c>
      <c r="H5" s="242">
        <f>SUM(G5,E5,D5,C5)</f>
        <v>30</v>
      </c>
      <c r="I5" s="244">
        <f>MEDIAN(C5,D5,E5,G5)</f>
        <v>7.25</v>
      </c>
      <c r="K5" s="4"/>
    </row>
    <row r="6" spans="2:11" x14ac:dyDescent="0.25">
      <c r="B6" s="98" t="s">
        <v>7</v>
      </c>
      <c r="C6" s="227">
        <v>8</v>
      </c>
      <c r="D6" s="227">
        <v>7.5</v>
      </c>
      <c r="E6" s="227">
        <v>3.5</v>
      </c>
      <c r="F6" s="227">
        <v>3.5</v>
      </c>
      <c r="G6" s="238">
        <v>5</v>
      </c>
      <c r="H6" s="242">
        <f>SUM(G6,E6,D6,C6)</f>
        <v>24</v>
      </c>
      <c r="I6" s="244">
        <f>MEDIAN(C6,D6,F6,G6)</f>
        <v>6.25</v>
      </c>
      <c r="K6" s="4"/>
    </row>
    <row r="7" spans="2:11" x14ac:dyDescent="0.25">
      <c r="B7" s="98" t="s">
        <v>8</v>
      </c>
      <c r="C7" s="227">
        <v>4</v>
      </c>
      <c r="D7" s="227">
        <v>6</v>
      </c>
      <c r="E7" s="227">
        <v>7</v>
      </c>
      <c r="F7" s="227">
        <v>10</v>
      </c>
      <c r="G7" s="239" t="s">
        <v>21</v>
      </c>
      <c r="H7" s="242">
        <f>SUM(C7,D7,E7,F7)</f>
        <v>27</v>
      </c>
      <c r="I7" s="245">
        <f>MEDIAN(C7,D7,E7,F7)</f>
        <v>6.5</v>
      </c>
      <c r="K7" s="4"/>
    </row>
    <row r="8" spans="2:11" ht="15.75" thickBot="1" x14ac:dyDescent="0.3">
      <c r="B8" s="248" t="s">
        <v>9</v>
      </c>
      <c r="C8" s="250">
        <v>10</v>
      </c>
      <c r="D8" s="250">
        <v>6</v>
      </c>
      <c r="E8" s="250">
        <v>6.5</v>
      </c>
      <c r="F8" s="250">
        <v>8</v>
      </c>
      <c r="G8" s="251" t="s">
        <v>21</v>
      </c>
      <c r="H8" s="242">
        <f>SUM(C8,D8,E8,F8)</f>
        <v>30.5</v>
      </c>
      <c r="I8" s="244">
        <f>MEDIAN(C8,D8,E8,F8)</f>
        <v>7.25</v>
      </c>
      <c r="K8" s="4"/>
    </row>
    <row r="9" spans="2:11" ht="15.75" thickBot="1" x14ac:dyDescent="0.3">
      <c r="B9" s="230" t="s">
        <v>47</v>
      </c>
      <c r="C9" s="252">
        <f>SUM(C4:C8)</f>
        <v>35.5</v>
      </c>
      <c r="D9" s="252">
        <f t="shared" ref="D9:F9" si="0">SUM(D4:D8)</f>
        <v>32.5</v>
      </c>
      <c r="E9" s="252">
        <f t="shared" si="0"/>
        <v>29</v>
      </c>
      <c r="F9" s="252">
        <f t="shared" si="0"/>
        <v>32.5</v>
      </c>
      <c r="G9" s="253">
        <f>SUM(G5:G6)</f>
        <v>15</v>
      </c>
      <c r="H9" s="246">
        <f>SUM(C9:G9)</f>
        <v>144.5</v>
      </c>
      <c r="I9" s="247">
        <f>MEDIAN(C9:G9)</f>
        <v>32.5</v>
      </c>
    </row>
    <row r="10" spans="2:11" x14ac:dyDescent="0.25"/>
    <row r="11" spans="2:11" x14ac:dyDescent="0.25"/>
    <row r="12" spans="2:11" ht="15.75" thickBot="1" x14ac:dyDescent="0.3"/>
    <row r="13" spans="2:11" ht="15.75" thickBot="1" x14ac:dyDescent="0.3">
      <c r="B13" s="230" t="s">
        <v>22</v>
      </c>
      <c r="C13" s="231" t="s">
        <v>23</v>
      </c>
      <c r="D13" s="137"/>
      <c r="E13" s="269" t="s">
        <v>24</v>
      </c>
      <c r="F13" s="270"/>
      <c r="G13" s="270"/>
      <c r="H13" s="271"/>
      <c r="I13" s="137"/>
    </row>
    <row r="14" spans="2:11" x14ac:dyDescent="0.25">
      <c r="B14" s="228" t="s">
        <v>25</v>
      </c>
      <c r="C14" s="228">
        <v>10.199999999999999</v>
      </c>
      <c r="D14" s="137"/>
      <c r="E14" s="228" t="s">
        <v>26</v>
      </c>
      <c r="F14" s="228" t="s">
        <v>27</v>
      </c>
      <c r="G14" s="228" t="s">
        <v>28</v>
      </c>
      <c r="H14" s="228" t="s">
        <v>29</v>
      </c>
      <c r="I14" s="226"/>
    </row>
    <row r="15" spans="2:11" x14ac:dyDescent="0.25">
      <c r="B15" s="98" t="s">
        <v>30</v>
      </c>
      <c r="C15" s="98">
        <v>5</v>
      </c>
      <c r="D15" s="137"/>
      <c r="E15" s="98">
        <v>53</v>
      </c>
      <c r="F15" s="98">
        <v>64</v>
      </c>
      <c r="G15" s="98">
        <v>30</v>
      </c>
      <c r="H15" s="98">
        <v>84</v>
      </c>
      <c r="I15" s="226"/>
    </row>
    <row r="16" spans="2:11" x14ac:dyDescent="0.25">
      <c r="B16" s="98" t="s">
        <v>31</v>
      </c>
      <c r="C16" s="98">
        <v>8.5</v>
      </c>
      <c r="D16" s="137"/>
      <c r="E16" s="98">
        <v>44</v>
      </c>
      <c r="F16" s="98">
        <v>25</v>
      </c>
      <c r="G16" s="98">
        <v>43</v>
      </c>
      <c r="H16" s="98">
        <v>75</v>
      </c>
      <c r="I16" s="226"/>
    </row>
    <row r="17" spans="2:9" x14ac:dyDescent="0.25">
      <c r="B17" s="98" t="s">
        <v>32</v>
      </c>
      <c r="C17" s="98">
        <v>6.34</v>
      </c>
      <c r="D17" s="137"/>
      <c r="E17" s="98">
        <v>65</v>
      </c>
      <c r="F17" s="98">
        <v>77</v>
      </c>
      <c r="G17" s="98">
        <v>55</v>
      </c>
      <c r="H17" s="98">
        <v>86</v>
      </c>
      <c r="I17" s="226"/>
    </row>
    <row r="18" spans="2:9" x14ac:dyDescent="0.25">
      <c r="B18" s="98" t="s">
        <v>33</v>
      </c>
      <c r="C18" s="98">
        <v>3.5</v>
      </c>
      <c r="D18" s="137"/>
      <c r="E18" s="98">
        <v>77</v>
      </c>
      <c r="F18" s="98">
        <v>84</v>
      </c>
      <c r="G18" s="98">
        <v>15</v>
      </c>
      <c r="H18" s="98">
        <v>94</v>
      </c>
      <c r="I18" s="226"/>
    </row>
    <row r="19" spans="2:9" x14ac:dyDescent="0.25">
      <c r="B19" s="98" t="s">
        <v>34</v>
      </c>
      <c r="C19" s="98">
        <v>16.7</v>
      </c>
      <c r="D19" s="137"/>
      <c r="E19" s="98">
        <v>33</v>
      </c>
      <c r="F19" s="98">
        <v>87</v>
      </c>
      <c r="G19" s="98">
        <v>99</v>
      </c>
      <c r="H19" s="98">
        <v>56</v>
      </c>
      <c r="I19" s="226"/>
    </row>
    <row r="20" spans="2:9" x14ac:dyDescent="0.25">
      <c r="B20" s="98" t="s">
        <v>35</v>
      </c>
      <c r="C20" s="98">
        <v>3.6</v>
      </c>
      <c r="D20" s="137"/>
      <c r="E20" s="98">
        <v>45</v>
      </c>
      <c r="F20" s="98">
        <v>44</v>
      </c>
      <c r="G20" s="98">
        <v>48</v>
      </c>
      <c r="H20" s="98">
        <v>54</v>
      </c>
      <c r="I20" s="226"/>
    </row>
    <row r="21" spans="2:9" x14ac:dyDescent="0.25">
      <c r="B21" s="98" t="s">
        <v>36</v>
      </c>
      <c r="C21" s="98">
        <v>4.59</v>
      </c>
      <c r="D21" s="137"/>
      <c r="E21" s="98">
        <v>66</v>
      </c>
      <c r="F21" s="98">
        <v>95</v>
      </c>
      <c r="G21" s="98">
        <v>56</v>
      </c>
      <c r="H21" s="98">
        <v>21</v>
      </c>
      <c r="I21" s="226"/>
    </row>
    <row r="22" spans="2:9" x14ac:dyDescent="0.25">
      <c r="B22" s="98" t="s">
        <v>37</v>
      </c>
      <c r="C22" s="98">
        <v>4.55</v>
      </c>
      <c r="D22" s="137"/>
      <c r="E22" s="98">
        <v>49</v>
      </c>
      <c r="F22" s="98">
        <v>57</v>
      </c>
      <c r="G22" s="98">
        <v>78</v>
      </c>
      <c r="H22" s="98">
        <v>12</v>
      </c>
      <c r="I22" s="226"/>
    </row>
    <row r="23" spans="2:9" ht="15.75" thickBot="1" x14ac:dyDescent="0.3">
      <c r="B23" s="248" t="s">
        <v>38</v>
      </c>
      <c r="C23" s="248">
        <v>6.9</v>
      </c>
      <c r="D23" s="137"/>
      <c r="E23" s="248">
        <v>75</v>
      </c>
      <c r="F23" s="248">
        <v>63</v>
      </c>
      <c r="G23" s="248">
        <v>68</v>
      </c>
      <c r="H23" s="248">
        <v>74</v>
      </c>
      <c r="I23" s="226"/>
    </row>
    <row r="24" spans="2:9" ht="15.75" thickBot="1" x14ac:dyDescent="0.3">
      <c r="B24" s="230" t="s">
        <v>18</v>
      </c>
      <c r="C24" s="231">
        <f>SUM(C14:C23)</f>
        <v>69.88</v>
      </c>
      <c r="D24" s="137"/>
      <c r="E24" s="230">
        <f>SUM(E15:E23)</f>
        <v>507</v>
      </c>
      <c r="F24" s="249">
        <f t="shared" ref="F24:H24" si="1">SUM(F15:F23)</f>
        <v>596</v>
      </c>
      <c r="G24" s="249">
        <f t="shared" si="1"/>
        <v>492</v>
      </c>
      <c r="H24" s="231">
        <f t="shared" si="1"/>
        <v>556</v>
      </c>
      <c r="I24" s="137"/>
    </row>
    <row r="25" spans="2:9" x14ac:dyDescent="0.25"/>
    <row r="26" spans="2:9" x14ac:dyDescent="0.25"/>
    <row r="27" spans="2:9" x14ac:dyDescent="0.25"/>
    <row r="28" spans="2:9" x14ac:dyDescent="0.25"/>
  </sheetData>
  <mergeCells count="2">
    <mergeCell ref="B2:I2"/>
    <mergeCell ref="E13:H1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P23"/>
  <sheetViews>
    <sheetView showGridLines="0" zoomScale="120" zoomScaleNormal="120" workbookViewId="0">
      <selection activeCell="C13" sqref="C13"/>
    </sheetView>
  </sheetViews>
  <sheetFormatPr defaultColWidth="0" defaultRowHeight="15.75" zeroHeight="1" x14ac:dyDescent="0.25"/>
  <cols>
    <col min="1" max="1" width="2.5703125" style="20" customWidth="1"/>
    <col min="2" max="2" width="22.42578125" style="20" bestFit="1" customWidth="1"/>
    <col min="3" max="8" width="13.7109375" style="21" bestFit="1" customWidth="1"/>
    <col min="9" max="9" width="19" style="21" bestFit="1" customWidth="1"/>
    <col min="10" max="16" width="9.140625" style="20" customWidth="1"/>
    <col min="17" max="16384" width="9.140625" style="20" hidden="1"/>
  </cols>
  <sheetData>
    <row r="1" spans="2:9" x14ac:dyDescent="0.25"/>
    <row r="2" spans="2:9" x14ac:dyDescent="0.25"/>
    <row r="3" spans="2:9" ht="12.75" customHeight="1" x14ac:dyDescent="0.25"/>
    <row r="4" spans="2:9" x14ac:dyDescent="0.25">
      <c r="B4" s="232" t="s">
        <v>74</v>
      </c>
      <c r="C4" s="232" t="s">
        <v>75</v>
      </c>
      <c r="D4" s="232" t="s">
        <v>76</v>
      </c>
      <c r="E4" s="232" t="s">
        <v>77</v>
      </c>
      <c r="F4" s="232" t="s">
        <v>78</v>
      </c>
      <c r="G4" s="232" t="s">
        <v>79</v>
      </c>
      <c r="H4" s="232" t="s">
        <v>80</v>
      </c>
      <c r="I4" s="232" t="s">
        <v>81</v>
      </c>
    </row>
    <row r="5" spans="2:9" ht="22.5" customHeight="1" x14ac:dyDescent="0.25">
      <c r="B5" s="233" t="s">
        <v>82</v>
      </c>
      <c r="C5" s="234">
        <v>2500</v>
      </c>
      <c r="D5" s="234">
        <v>1290</v>
      </c>
      <c r="E5" s="234">
        <v>3000</v>
      </c>
      <c r="F5" s="234">
        <v>5024.75</v>
      </c>
      <c r="G5" s="234">
        <v>1547</v>
      </c>
      <c r="H5" s="234">
        <v>4653</v>
      </c>
      <c r="I5" s="235">
        <f>MEDIAN(C5:H5)</f>
        <v>2750</v>
      </c>
    </row>
    <row r="6" spans="2:9" ht="22.5" customHeight="1" x14ac:dyDescent="0.25">
      <c r="B6" s="233" t="s">
        <v>164</v>
      </c>
      <c r="C6" s="234">
        <v>1250</v>
      </c>
      <c r="D6" s="234">
        <v>2000</v>
      </c>
      <c r="E6" s="234">
        <v>4275</v>
      </c>
      <c r="F6" s="234">
        <v>3954.25</v>
      </c>
      <c r="G6" s="234">
        <v>2750</v>
      </c>
      <c r="H6" s="234">
        <v>3155</v>
      </c>
      <c r="I6" s="235">
        <f t="shared" ref="I6:I10" si="0">MEDIAN(C6:H6)</f>
        <v>2952.5</v>
      </c>
    </row>
    <row r="7" spans="2:9" ht="22.5" customHeight="1" x14ac:dyDescent="0.25">
      <c r="B7" s="233" t="s">
        <v>83</v>
      </c>
      <c r="C7" s="234">
        <v>3048.5</v>
      </c>
      <c r="D7" s="234">
        <v>1499</v>
      </c>
      <c r="E7" s="234">
        <v>2200</v>
      </c>
      <c r="F7" s="234">
        <v>3500</v>
      </c>
      <c r="G7" s="234">
        <v>1200</v>
      </c>
      <c r="H7" s="234">
        <v>2319</v>
      </c>
      <c r="I7" s="235">
        <f t="shared" si="0"/>
        <v>2259.5</v>
      </c>
    </row>
    <row r="8" spans="2:9" ht="22.5" customHeight="1" x14ac:dyDescent="0.25">
      <c r="B8" s="233" t="s">
        <v>84</v>
      </c>
      <c r="C8" s="234">
        <v>4000</v>
      </c>
      <c r="D8" s="234">
        <v>3314</v>
      </c>
      <c r="E8" s="234">
        <v>2000</v>
      </c>
      <c r="F8" s="234">
        <v>1928.25</v>
      </c>
      <c r="G8" s="234">
        <v>3420</v>
      </c>
      <c r="H8" s="234">
        <v>6768</v>
      </c>
      <c r="I8" s="235">
        <f t="shared" si="0"/>
        <v>3367</v>
      </c>
    </row>
    <row r="9" spans="2:9" ht="22.5" customHeight="1" x14ac:dyDescent="0.25">
      <c r="B9" s="233" t="s">
        <v>85</v>
      </c>
      <c r="C9" s="234">
        <v>2755.45</v>
      </c>
      <c r="D9" s="234">
        <v>2500</v>
      </c>
      <c r="E9" s="234">
        <v>1500</v>
      </c>
      <c r="F9" s="234">
        <v>4656.59</v>
      </c>
      <c r="G9" s="234">
        <v>3698.71</v>
      </c>
      <c r="H9" s="234">
        <v>6415</v>
      </c>
      <c r="I9" s="235">
        <f t="shared" si="0"/>
        <v>3227.08</v>
      </c>
    </row>
    <row r="10" spans="2:9" ht="22.5" customHeight="1" x14ac:dyDescent="0.25">
      <c r="B10" s="233" t="s">
        <v>86</v>
      </c>
      <c r="C10" s="234">
        <v>1300</v>
      </c>
      <c r="D10" s="234">
        <v>2100</v>
      </c>
      <c r="E10" s="234">
        <v>1750</v>
      </c>
      <c r="F10" s="234">
        <v>5646.52</v>
      </c>
      <c r="G10" s="234">
        <v>6454.54</v>
      </c>
      <c r="H10" s="234">
        <v>5456</v>
      </c>
      <c r="I10" s="235">
        <f t="shared" si="0"/>
        <v>3778</v>
      </c>
    </row>
    <row r="11" spans="2:9" x14ac:dyDescent="0.25"/>
    <row r="12" spans="2:9" x14ac:dyDescent="0.25"/>
    <row r="13" spans="2:9" ht="20.25" customHeight="1" x14ac:dyDescent="0.25">
      <c r="B13" s="232" t="s">
        <v>87</v>
      </c>
      <c r="C13" s="236">
        <f>MEDIAN(I5:I10)</f>
        <v>3089.79</v>
      </c>
    </row>
    <row r="14" spans="2:9" x14ac:dyDescent="0.25"/>
    <row r="15" spans="2:9" x14ac:dyDescent="0.25"/>
    <row r="16" spans="2:9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2:J29"/>
  <sheetViews>
    <sheetView showGridLines="0" zoomScaleNormal="100" workbookViewId="0">
      <selection activeCell="L27" sqref="L27"/>
    </sheetView>
  </sheetViews>
  <sheetFormatPr defaultRowHeight="15" x14ac:dyDescent="0.25"/>
  <cols>
    <col min="1" max="1" width="2.7109375" customWidth="1"/>
    <col min="2" max="2" width="12" bestFit="1" customWidth="1"/>
    <col min="3" max="3" width="10.28515625" customWidth="1"/>
    <col min="4" max="4" width="10.7109375" customWidth="1"/>
    <col min="5" max="5" width="9.42578125" customWidth="1"/>
    <col min="6" max="6" width="11" customWidth="1"/>
    <col min="7" max="7" width="12.85546875" customWidth="1"/>
    <col min="8" max="10" width="12.28515625" bestFit="1" customWidth="1"/>
  </cols>
  <sheetData>
    <row r="2" spans="2:10" x14ac:dyDescent="0.25">
      <c r="B2" s="272" t="s">
        <v>93</v>
      </c>
      <c r="C2" s="273"/>
      <c r="D2" s="273"/>
      <c r="E2" s="274"/>
      <c r="G2" s="275" t="s">
        <v>94</v>
      </c>
      <c r="H2" s="275"/>
      <c r="I2" s="275"/>
      <c r="J2" s="275"/>
    </row>
    <row r="3" spans="2:10" ht="3" customHeight="1" thickBot="1" x14ac:dyDescent="0.3">
      <c r="B3" s="217"/>
      <c r="C3" s="217"/>
      <c r="D3" s="217"/>
      <c r="E3" s="217"/>
      <c r="G3" s="218"/>
      <c r="H3" s="218"/>
      <c r="I3" s="218"/>
      <c r="J3" s="218"/>
    </row>
    <row r="4" spans="2:10" ht="16.5" thickTop="1" thickBot="1" x14ac:dyDescent="0.3">
      <c r="B4" s="90" t="s">
        <v>95</v>
      </c>
      <c r="C4" s="91" t="s">
        <v>96</v>
      </c>
      <c r="D4" s="91" t="s">
        <v>97</v>
      </c>
      <c r="E4" s="92" t="s">
        <v>98</v>
      </c>
      <c r="G4" s="93" t="s">
        <v>95</v>
      </c>
      <c r="H4" s="94" t="s">
        <v>96</v>
      </c>
      <c r="I4" s="94" t="s">
        <v>97</v>
      </c>
      <c r="J4" s="94" t="s">
        <v>98</v>
      </c>
    </row>
    <row r="5" spans="2:10" ht="15.75" thickTop="1" x14ac:dyDescent="0.25">
      <c r="B5" s="95" t="s">
        <v>99</v>
      </c>
      <c r="C5" s="96">
        <v>152</v>
      </c>
      <c r="D5" s="96">
        <v>256</v>
      </c>
      <c r="E5" s="97">
        <v>125</v>
      </c>
      <c r="G5" s="98" t="s">
        <v>99</v>
      </c>
      <c r="H5" s="99">
        <v>152</v>
      </c>
      <c r="I5" s="99">
        <v>256</v>
      </c>
      <c r="J5" s="99">
        <v>125</v>
      </c>
    </row>
    <row r="6" spans="2:10" x14ac:dyDescent="0.25">
      <c r="B6" s="100" t="s">
        <v>100</v>
      </c>
      <c r="C6" s="101">
        <v>256</v>
      </c>
      <c r="D6" s="101">
        <v>452</v>
      </c>
      <c r="E6" s="102">
        <v>456</v>
      </c>
      <c r="G6" s="98" t="s">
        <v>100</v>
      </c>
      <c r="H6" s="99">
        <v>256</v>
      </c>
      <c r="I6" s="99">
        <v>452</v>
      </c>
      <c r="J6" s="99">
        <v>456</v>
      </c>
    </row>
    <row r="7" spans="2:10" x14ac:dyDescent="0.25">
      <c r="B7" s="100" t="s">
        <v>101</v>
      </c>
      <c r="C7" s="101">
        <v>124</v>
      </c>
      <c r="D7" s="101">
        <v>365</v>
      </c>
      <c r="E7" s="102">
        <v>498</v>
      </c>
      <c r="G7" s="98" t="s">
        <v>101</v>
      </c>
      <c r="H7" s="99">
        <v>124</v>
      </c>
      <c r="I7" s="99">
        <v>365</v>
      </c>
      <c r="J7" s="99">
        <v>498</v>
      </c>
    </row>
    <row r="8" spans="2:10" x14ac:dyDescent="0.25">
      <c r="B8" s="100" t="s">
        <v>102</v>
      </c>
      <c r="C8" s="101">
        <v>369</v>
      </c>
      <c r="D8" s="101">
        <v>425</v>
      </c>
      <c r="E8" s="102">
        <v>357</v>
      </c>
      <c r="G8" s="98" t="s">
        <v>102</v>
      </c>
      <c r="H8" s="99">
        <v>369</v>
      </c>
      <c r="I8" s="99">
        <v>425</v>
      </c>
      <c r="J8" s="99">
        <v>357</v>
      </c>
    </row>
    <row r="9" spans="2:10" ht="15.75" thickBot="1" x14ac:dyDescent="0.3">
      <c r="B9" s="103" t="s">
        <v>103</v>
      </c>
      <c r="C9" s="104">
        <v>458</v>
      </c>
      <c r="D9" s="104">
        <v>345</v>
      </c>
      <c r="E9" s="105">
        <v>359</v>
      </c>
      <c r="G9" s="98" t="s">
        <v>103</v>
      </c>
      <c r="H9" s="99">
        <v>458</v>
      </c>
      <c r="I9" s="99">
        <v>345</v>
      </c>
      <c r="J9" s="99">
        <v>359</v>
      </c>
    </row>
    <row r="10" spans="2:10" ht="15.75" thickBot="1" x14ac:dyDescent="0.3">
      <c r="B10" s="106" t="s">
        <v>18</v>
      </c>
      <c r="C10" s="107">
        <f>SUM(C5:C9)</f>
        <v>1359</v>
      </c>
      <c r="D10" s="107">
        <f t="shared" ref="D10:E10" si="0">SUM(D5:D9)</f>
        <v>1843</v>
      </c>
      <c r="E10" s="108">
        <f t="shared" si="0"/>
        <v>1795</v>
      </c>
      <c r="G10" s="109" t="s">
        <v>18</v>
      </c>
      <c r="H10" s="99">
        <v>1359</v>
      </c>
      <c r="I10" s="99">
        <v>1843</v>
      </c>
      <c r="J10" s="99">
        <v>1795</v>
      </c>
    </row>
    <row r="12" spans="2:10" x14ac:dyDescent="0.25">
      <c r="B12" s="275" t="s">
        <v>104</v>
      </c>
      <c r="C12" s="275"/>
      <c r="D12" s="275"/>
      <c r="E12" s="275"/>
      <c r="G12" s="276" t="s">
        <v>105</v>
      </c>
      <c r="H12" s="277"/>
      <c r="I12" s="277"/>
      <c r="J12" s="278"/>
    </row>
    <row r="13" spans="2:10" ht="3" customHeight="1" thickBot="1" x14ac:dyDescent="0.3">
      <c r="B13" s="110"/>
      <c r="C13" s="110"/>
      <c r="D13" s="110"/>
      <c r="E13" s="110"/>
      <c r="G13" s="217"/>
      <c r="H13" s="217"/>
      <c r="I13" s="217"/>
      <c r="J13" s="217"/>
    </row>
    <row r="14" spans="2:10" ht="16.5" thickTop="1" thickBot="1" x14ac:dyDescent="0.3">
      <c r="B14" s="90" t="s">
        <v>95</v>
      </c>
      <c r="C14" s="91" t="s">
        <v>106</v>
      </c>
      <c r="D14" s="91" t="s">
        <v>107</v>
      </c>
      <c r="E14" s="92" t="s">
        <v>108</v>
      </c>
    </row>
    <row r="15" spans="2:10" ht="15.75" thickTop="1" x14ac:dyDescent="0.25">
      <c r="B15" s="95" t="s">
        <v>99</v>
      </c>
      <c r="C15" s="96">
        <v>535</v>
      </c>
      <c r="D15" s="96">
        <v>454</v>
      </c>
      <c r="E15" s="97">
        <v>454</v>
      </c>
    </row>
    <row r="16" spans="2:10" x14ac:dyDescent="0.25">
      <c r="B16" s="100" t="s">
        <v>100</v>
      </c>
      <c r="C16" s="101">
        <v>151</v>
      </c>
      <c r="D16" s="101">
        <v>566</v>
      </c>
      <c r="E16" s="102">
        <v>375</v>
      </c>
    </row>
    <row r="17" spans="2:8" x14ac:dyDescent="0.25">
      <c r="B17" s="100" t="s">
        <v>101</v>
      </c>
      <c r="C17" s="101">
        <v>984</v>
      </c>
      <c r="D17" s="101">
        <v>189</v>
      </c>
      <c r="E17" s="102">
        <v>741</v>
      </c>
    </row>
    <row r="18" spans="2:8" x14ac:dyDescent="0.25">
      <c r="B18" s="100" t="s">
        <v>102</v>
      </c>
      <c r="C18" s="101">
        <v>232</v>
      </c>
      <c r="D18" s="101">
        <v>699</v>
      </c>
      <c r="E18" s="102">
        <v>213</v>
      </c>
    </row>
    <row r="19" spans="2:8" ht="15.75" thickBot="1" x14ac:dyDescent="0.3">
      <c r="B19" s="103" t="s">
        <v>103</v>
      </c>
      <c r="C19" s="104">
        <v>745</v>
      </c>
      <c r="D19" s="104">
        <v>896</v>
      </c>
      <c r="E19" s="105">
        <v>325</v>
      </c>
    </row>
    <row r="20" spans="2:8" ht="15.75" thickBot="1" x14ac:dyDescent="0.3">
      <c r="B20" s="106" t="s">
        <v>18</v>
      </c>
      <c r="C20" s="107"/>
      <c r="D20" s="107"/>
      <c r="E20" s="108"/>
    </row>
    <row r="21" spans="2:8" ht="36" customHeight="1" x14ac:dyDescent="0.25"/>
    <row r="22" spans="2:8" x14ac:dyDescent="0.25">
      <c r="B22" s="276" t="s">
        <v>109</v>
      </c>
      <c r="C22" s="277"/>
      <c r="D22" s="277"/>
      <c r="E22" s="277"/>
      <c r="F22" s="277"/>
      <c r="G22" s="277"/>
      <c r="H22" s="278"/>
    </row>
    <row r="23" spans="2:8" ht="3" customHeight="1" x14ac:dyDescent="0.25"/>
    <row r="24" spans="2:8" ht="15.75" thickBot="1" x14ac:dyDescent="0.3"/>
    <row r="25" spans="2:8" ht="16.5" thickTop="1" thickBot="1" x14ac:dyDescent="0.3">
      <c r="B25" s="90" t="s">
        <v>95</v>
      </c>
      <c r="C25" s="95" t="s">
        <v>99</v>
      </c>
      <c r="D25" s="100" t="s">
        <v>100</v>
      </c>
      <c r="E25" s="100" t="s">
        <v>101</v>
      </c>
      <c r="F25" s="100" t="s">
        <v>102</v>
      </c>
      <c r="G25" s="103" t="s">
        <v>103</v>
      </c>
      <c r="H25" s="106" t="s">
        <v>18</v>
      </c>
    </row>
    <row r="26" spans="2:8" ht="16.5" thickTop="1" thickBot="1" x14ac:dyDescent="0.3">
      <c r="B26" s="91" t="s">
        <v>96</v>
      </c>
      <c r="C26" s="96">
        <v>152</v>
      </c>
      <c r="D26" s="101">
        <v>256</v>
      </c>
      <c r="E26" s="101">
        <v>124</v>
      </c>
      <c r="F26" s="101">
        <v>369</v>
      </c>
      <c r="G26" s="104">
        <v>458</v>
      </c>
      <c r="H26" s="107">
        <f>SUM(C26:G26)</f>
        <v>1359</v>
      </c>
    </row>
    <row r="27" spans="2:8" ht="16.5" thickTop="1" thickBot="1" x14ac:dyDescent="0.3">
      <c r="B27" s="91" t="s">
        <v>97</v>
      </c>
      <c r="C27" s="96">
        <v>256</v>
      </c>
      <c r="D27" s="101">
        <v>452</v>
      </c>
      <c r="E27" s="101">
        <v>365</v>
      </c>
      <c r="F27" s="101">
        <v>425</v>
      </c>
      <c r="G27" s="104">
        <v>345</v>
      </c>
      <c r="H27" s="107">
        <f>SUM(C27:G27)</f>
        <v>1843</v>
      </c>
    </row>
    <row r="28" spans="2:8" ht="16.5" thickTop="1" thickBot="1" x14ac:dyDescent="0.3">
      <c r="B28" s="92" t="s">
        <v>98</v>
      </c>
      <c r="C28" s="97">
        <v>125</v>
      </c>
      <c r="D28" s="102">
        <v>456</v>
      </c>
      <c r="E28" s="102">
        <v>498</v>
      </c>
      <c r="F28" s="102">
        <v>357</v>
      </c>
      <c r="G28" s="105">
        <v>359</v>
      </c>
      <c r="H28" s="108">
        <f>SUM(C28:G28)</f>
        <v>1795</v>
      </c>
    </row>
    <row r="29" spans="2:8" ht="15.75" thickTop="1" x14ac:dyDescent="0.25"/>
  </sheetData>
  <mergeCells count="5">
    <mergeCell ref="B2:E2"/>
    <mergeCell ref="G2:J2"/>
    <mergeCell ref="B12:E12"/>
    <mergeCell ref="G12:J12"/>
    <mergeCell ref="B22:H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O29"/>
  <sheetViews>
    <sheetView showGridLines="0" topLeftCell="A10" zoomScale="85" zoomScaleNormal="85" workbookViewId="0">
      <selection activeCell="M28" sqref="M28:O28"/>
    </sheetView>
  </sheetViews>
  <sheetFormatPr defaultRowHeight="15" x14ac:dyDescent="0.25"/>
  <cols>
    <col min="1" max="1" width="2.7109375" customWidth="1"/>
    <col min="2" max="2" width="10" bestFit="1" customWidth="1"/>
    <col min="3" max="3" width="14.28515625" bestFit="1" customWidth="1"/>
    <col min="4" max="5" width="13.28515625" bestFit="1" customWidth="1"/>
    <col min="6" max="6" width="2.140625" customWidth="1"/>
    <col min="7" max="7" width="13.140625" customWidth="1"/>
    <col min="8" max="8" width="17.85546875" customWidth="1"/>
    <col min="9" max="9" width="15.85546875" customWidth="1"/>
    <col min="10" max="10" width="20.140625" customWidth="1"/>
    <col min="11" max="11" width="9.5703125" customWidth="1"/>
    <col min="12" max="12" width="14.28515625" customWidth="1"/>
    <col min="13" max="13" width="17.85546875" customWidth="1"/>
    <col min="14" max="14" width="18" customWidth="1"/>
    <col min="15" max="15" width="18.140625" customWidth="1"/>
  </cols>
  <sheetData>
    <row r="1" spans="2:15" ht="15.75" thickBot="1" x14ac:dyDescent="0.3"/>
    <row r="2" spans="2:15" ht="21.75" thickBot="1" x14ac:dyDescent="0.4">
      <c r="B2" s="279" t="s">
        <v>110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1"/>
    </row>
    <row r="3" spans="2:15" s="111" customFormat="1" ht="31.5" customHeight="1" thickBot="1" x14ac:dyDescent="0.3">
      <c r="B3" s="282" t="s">
        <v>157</v>
      </c>
      <c r="C3" s="283"/>
      <c r="D3" s="283"/>
      <c r="E3" s="284"/>
      <c r="F3" s="219"/>
      <c r="G3" s="282" t="s">
        <v>158</v>
      </c>
      <c r="H3" s="283"/>
      <c r="I3" s="283"/>
      <c r="J3" s="284"/>
      <c r="K3" s="219"/>
      <c r="L3" s="282" t="s">
        <v>159</v>
      </c>
      <c r="M3" s="283"/>
      <c r="N3" s="283"/>
      <c r="O3" s="284"/>
    </row>
    <row r="4" spans="2:15" x14ac:dyDescent="0.25">
      <c r="B4" s="112" t="s">
        <v>62</v>
      </c>
      <c r="C4" s="113" t="s">
        <v>111</v>
      </c>
      <c r="D4" s="113" t="s">
        <v>112</v>
      </c>
      <c r="E4" s="114" t="s">
        <v>113</v>
      </c>
      <c r="F4" s="115"/>
      <c r="G4" s="112" t="s">
        <v>62</v>
      </c>
      <c r="H4" s="113" t="s">
        <v>111</v>
      </c>
      <c r="I4" s="113" t="s">
        <v>112</v>
      </c>
      <c r="J4" s="114" t="s">
        <v>113</v>
      </c>
      <c r="K4" s="115"/>
      <c r="L4" s="112" t="s">
        <v>62</v>
      </c>
      <c r="M4" s="113" t="s">
        <v>111</v>
      </c>
      <c r="N4" s="113" t="s">
        <v>112</v>
      </c>
      <c r="O4" s="114" t="s">
        <v>113</v>
      </c>
    </row>
    <row r="5" spans="2:15" ht="15.75" x14ac:dyDescent="0.25">
      <c r="B5" s="116" t="s">
        <v>114</v>
      </c>
      <c r="C5" s="117">
        <v>1225.3499999999999</v>
      </c>
      <c r="D5" s="117">
        <v>1125.44</v>
      </c>
      <c r="E5" s="118">
        <v>1469.67</v>
      </c>
      <c r="F5" s="115"/>
      <c r="G5" s="119" t="s">
        <v>114</v>
      </c>
      <c r="H5" s="161">
        <v>625.44000000000005</v>
      </c>
      <c r="I5" s="161">
        <v>695.46</v>
      </c>
      <c r="J5" s="161">
        <v>605.09</v>
      </c>
      <c r="K5" s="115"/>
      <c r="L5" s="119" t="s">
        <v>114</v>
      </c>
      <c r="M5" s="161">
        <v>1850.79</v>
      </c>
      <c r="N5" s="161">
        <v>1820.9</v>
      </c>
      <c r="O5" s="161">
        <v>2074.7600000000002</v>
      </c>
    </row>
    <row r="6" spans="2:15" ht="15.75" x14ac:dyDescent="0.25">
      <c r="B6" s="116" t="s">
        <v>115</v>
      </c>
      <c r="C6" s="117">
        <v>857.19</v>
      </c>
      <c r="D6" s="117">
        <v>846.09</v>
      </c>
      <c r="E6" s="118">
        <v>866.78</v>
      </c>
      <c r="F6" s="115"/>
      <c r="G6" s="116" t="s">
        <v>115</v>
      </c>
      <c r="H6" s="161">
        <v>159.31</v>
      </c>
      <c r="I6" s="161">
        <v>192.13</v>
      </c>
      <c r="J6" s="161">
        <v>200.49</v>
      </c>
      <c r="K6" s="115"/>
      <c r="L6" s="116" t="s">
        <v>115</v>
      </c>
      <c r="M6" s="161">
        <v>1016.5</v>
      </c>
      <c r="N6" s="161">
        <v>1038.22</v>
      </c>
      <c r="O6" s="161">
        <v>1067.27</v>
      </c>
    </row>
    <row r="7" spans="2:15" ht="15.75" x14ac:dyDescent="0.25">
      <c r="B7" s="116" t="s">
        <v>116</v>
      </c>
      <c r="C7" s="117">
        <v>1432.1</v>
      </c>
      <c r="D7" s="117">
        <v>1264.98</v>
      </c>
      <c r="E7" s="118">
        <v>1091.55</v>
      </c>
      <c r="F7" s="115"/>
      <c r="G7" s="116" t="s">
        <v>116</v>
      </c>
      <c r="H7" s="161">
        <v>894.49</v>
      </c>
      <c r="I7" s="161">
        <v>844.46</v>
      </c>
      <c r="J7" s="161">
        <v>888.74</v>
      </c>
      <c r="K7" s="115"/>
      <c r="L7" s="116" t="s">
        <v>116</v>
      </c>
      <c r="M7" s="161">
        <v>2326.59</v>
      </c>
      <c r="N7" s="161">
        <v>2109.44</v>
      </c>
      <c r="O7" s="161">
        <v>1980.29</v>
      </c>
    </row>
    <row r="8" spans="2:15" ht="15.75" x14ac:dyDescent="0.25">
      <c r="B8" s="116" t="s">
        <v>117</v>
      </c>
      <c r="C8" s="117">
        <v>659.15</v>
      </c>
      <c r="D8" s="117">
        <v>689.74</v>
      </c>
      <c r="E8" s="118">
        <v>726.02</v>
      </c>
      <c r="F8" s="115"/>
      <c r="G8" s="116" t="s">
        <v>117</v>
      </c>
      <c r="H8" s="161">
        <v>1254.33</v>
      </c>
      <c r="I8" s="161">
        <v>1265.8900000000001</v>
      </c>
      <c r="J8" s="161">
        <v>1185.44</v>
      </c>
      <c r="K8" s="115"/>
      <c r="L8" s="116" t="s">
        <v>117</v>
      </c>
      <c r="M8" s="161">
        <v>1913.48</v>
      </c>
      <c r="N8" s="161">
        <v>1955.63</v>
      </c>
      <c r="O8" s="161">
        <v>1911.46</v>
      </c>
    </row>
    <row r="9" spans="2:15" ht="15.75" x14ac:dyDescent="0.25">
      <c r="B9" s="116" t="s">
        <v>118</v>
      </c>
      <c r="C9" s="117">
        <v>1335.77</v>
      </c>
      <c r="D9" s="117">
        <v>1295.83</v>
      </c>
      <c r="E9" s="118">
        <v>1156.69</v>
      </c>
      <c r="F9" s="115"/>
      <c r="G9" s="116" t="s">
        <v>118</v>
      </c>
      <c r="H9" s="161">
        <v>953.46299999999997</v>
      </c>
      <c r="I9" s="161">
        <v>484.44</v>
      </c>
      <c r="J9" s="161">
        <v>894.48</v>
      </c>
      <c r="K9" s="115"/>
      <c r="L9" s="116" t="s">
        <v>118</v>
      </c>
      <c r="M9" s="161">
        <v>2289.2330000000002</v>
      </c>
      <c r="N9" s="161">
        <v>1780.27</v>
      </c>
      <c r="O9" s="161">
        <v>2051.17</v>
      </c>
    </row>
    <row r="10" spans="2:15" ht="15.75" x14ac:dyDescent="0.25">
      <c r="B10" s="116" t="s">
        <v>119</v>
      </c>
      <c r="C10" s="117">
        <v>1668.64</v>
      </c>
      <c r="D10" s="117">
        <v>1584.33</v>
      </c>
      <c r="E10" s="118">
        <v>1420.36</v>
      </c>
      <c r="F10" s="115"/>
      <c r="G10" s="116" t="s">
        <v>119</v>
      </c>
      <c r="H10" s="161">
        <v>184</v>
      </c>
      <c r="I10" s="161">
        <v>484.48</v>
      </c>
      <c r="J10" s="161">
        <v>354.99</v>
      </c>
      <c r="K10" s="115"/>
      <c r="L10" s="116" t="s">
        <v>119</v>
      </c>
      <c r="M10" s="161">
        <v>1852.64</v>
      </c>
      <c r="N10" s="161">
        <v>2068.81</v>
      </c>
      <c r="O10" s="161">
        <v>1775.35</v>
      </c>
    </row>
    <row r="11" spans="2:15" ht="15.75" x14ac:dyDescent="0.25">
      <c r="B11" s="116" t="s">
        <v>120</v>
      </c>
      <c r="C11" s="117">
        <v>805.41</v>
      </c>
      <c r="D11" s="117">
        <v>813.44</v>
      </c>
      <c r="E11" s="118">
        <v>795.13</v>
      </c>
      <c r="F11" s="115"/>
      <c r="G11" s="116" t="s">
        <v>120</v>
      </c>
      <c r="H11" s="161">
        <v>1652.04</v>
      </c>
      <c r="I11" s="161">
        <v>1681.84</v>
      </c>
      <c r="J11" s="161">
        <v>1846.48</v>
      </c>
      <c r="K11" s="115"/>
      <c r="L11" s="116" t="s">
        <v>120</v>
      </c>
      <c r="M11" s="161">
        <v>2457.4499999999998</v>
      </c>
      <c r="N11" s="161">
        <v>2495.2799999999997</v>
      </c>
      <c r="O11" s="161">
        <v>2641.61</v>
      </c>
    </row>
    <row r="12" spans="2:15" ht="15.75" x14ac:dyDescent="0.25">
      <c r="B12" s="116" t="s">
        <v>121</v>
      </c>
      <c r="C12" s="117">
        <v>922.36</v>
      </c>
      <c r="D12" s="117">
        <v>963.48</v>
      </c>
      <c r="E12" s="118">
        <v>998.99</v>
      </c>
      <c r="F12" s="115"/>
      <c r="G12" s="116" t="s">
        <v>121</v>
      </c>
      <c r="H12" s="161">
        <v>1294.68</v>
      </c>
      <c r="I12" s="161">
        <v>1264.1600000000001</v>
      </c>
      <c r="J12" s="161">
        <v>1351.33</v>
      </c>
      <c r="K12" s="115"/>
      <c r="L12" s="116" t="s">
        <v>121</v>
      </c>
      <c r="M12" s="161">
        <v>2217.04</v>
      </c>
      <c r="N12" s="161">
        <v>2227.6400000000003</v>
      </c>
      <c r="O12" s="161">
        <v>2350.3199999999997</v>
      </c>
    </row>
    <row r="13" spans="2:15" ht="15.75" x14ac:dyDescent="0.25">
      <c r="B13" s="116" t="s">
        <v>122</v>
      </c>
      <c r="C13" s="117">
        <v>699.71</v>
      </c>
      <c r="D13" s="117">
        <v>726.79</v>
      </c>
      <c r="E13" s="118">
        <v>769.48</v>
      </c>
      <c r="F13" s="115"/>
      <c r="G13" s="116" t="s">
        <v>122</v>
      </c>
      <c r="H13" s="161">
        <v>1352.33</v>
      </c>
      <c r="I13" s="161">
        <v>1403.23</v>
      </c>
      <c r="J13" s="161">
        <v>1468.45</v>
      </c>
      <c r="K13" s="115"/>
      <c r="L13" s="116" t="s">
        <v>122</v>
      </c>
      <c r="M13" s="161">
        <v>2052.04</v>
      </c>
      <c r="N13" s="161">
        <v>2130.02</v>
      </c>
      <c r="O13" s="161">
        <v>2237.9300000000003</v>
      </c>
    </row>
    <row r="14" spans="2:15" ht="16.5" thickBot="1" x14ac:dyDescent="0.3">
      <c r="B14" s="122" t="s">
        <v>123</v>
      </c>
      <c r="C14" s="123">
        <v>1029.6199999999999</v>
      </c>
      <c r="D14" s="123">
        <v>1165.48</v>
      </c>
      <c r="E14" s="124">
        <v>1344.48</v>
      </c>
      <c r="F14" s="115"/>
      <c r="G14" s="122" t="s">
        <v>123</v>
      </c>
      <c r="H14" s="161">
        <v>845.61</v>
      </c>
      <c r="I14" s="161">
        <v>867.16</v>
      </c>
      <c r="J14" s="161">
        <v>894.64</v>
      </c>
      <c r="K14" s="115"/>
      <c r="L14" s="122" t="s">
        <v>123</v>
      </c>
      <c r="M14" s="161">
        <v>1875.23</v>
      </c>
      <c r="N14" s="161">
        <v>2032.6399999999999</v>
      </c>
      <c r="O14" s="161">
        <v>2239.12</v>
      </c>
    </row>
    <row r="15" spans="2:15" ht="15.75" thickBot="1" x14ac:dyDescent="0.3">
      <c r="B15" s="125"/>
      <c r="C15" s="125"/>
      <c r="D15" s="125"/>
      <c r="E15" s="125"/>
      <c r="F15" s="115"/>
      <c r="G15" s="125"/>
      <c r="H15" s="125"/>
      <c r="I15" s="125"/>
      <c r="J15" s="125"/>
      <c r="K15" s="115"/>
      <c r="L15" s="125"/>
      <c r="M15" s="125"/>
      <c r="N15" s="125"/>
      <c r="O15" s="125"/>
    </row>
    <row r="16" spans="2:15" s="111" customFormat="1" ht="31.5" customHeight="1" thickBot="1" x14ac:dyDescent="0.3">
      <c r="B16" s="285" t="s">
        <v>160</v>
      </c>
      <c r="C16" s="286"/>
      <c r="D16" s="286"/>
      <c r="E16" s="287"/>
      <c r="F16" s="126"/>
      <c r="G16" s="285" t="s">
        <v>161</v>
      </c>
      <c r="H16" s="286"/>
      <c r="I16" s="286"/>
      <c r="J16" s="287"/>
      <c r="K16" s="126"/>
      <c r="L16" s="285" t="s">
        <v>124</v>
      </c>
      <c r="M16" s="286"/>
      <c r="N16" s="286"/>
      <c r="O16" s="287"/>
    </row>
    <row r="17" spans="2:15" x14ac:dyDescent="0.25">
      <c r="B17" s="112" t="s">
        <v>62</v>
      </c>
      <c r="C17" s="113" t="s">
        <v>111</v>
      </c>
      <c r="D17" s="113" t="s">
        <v>112</v>
      </c>
      <c r="E17" s="114" t="s">
        <v>113</v>
      </c>
      <c r="F17" s="125"/>
      <c r="G17" s="112" t="s">
        <v>62</v>
      </c>
      <c r="H17" s="113" t="s">
        <v>111</v>
      </c>
      <c r="I17" s="113" t="s">
        <v>112</v>
      </c>
      <c r="J17" s="114" t="s">
        <v>113</v>
      </c>
      <c r="K17" s="125"/>
      <c r="L17" s="127" t="s">
        <v>62</v>
      </c>
      <c r="M17" s="128" t="s">
        <v>111</v>
      </c>
      <c r="N17" s="128" t="s">
        <v>112</v>
      </c>
      <c r="O17" s="129" t="s">
        <v>113</v>
      </c>
    </row>
    <row r="18" spans="2:15" x14ac:dyDescent="0.25">
      <c r="B18" s="119" t="s">
        <v>114</v>
      </c>
      <c r="C18" s="120">
        <f t="shared" ref="C18:C27" si="0">M5</f>
        <v>1850.79</v>
      </c>
      <c r="D18" s="120">
        <f t="shared" ref="D18:D27" si="1">N5</f>
        <v>1820.9</v>
      </c>
      <c r="E18" s="121">
        <f t="shared" ref="E18:E27" si="2">O5</f>
        <v>2074.7600000000002</v>
      </c>
      <c r="F18" s="125"/>
      <c r="G18" s="130" t="s">
        <v>114</v>
      </c>
      <c r="H18" s="131">
        <v>807.34999999999991</v>
      </c>
      <c r="I18" s="131">
        <v>874.44</v>
      </c>
      <c r="J18" s="132">
        <v>996.67000000000007</v>
      </c>
      <c r="K18" s="125"/>
      <c r="L18" s="119" t="s">
        <v>114</v>
      </c>
      <c r="M18" s="131">
        <v>1043.44</v>
      </c>
      <c r="N18" s="131">
        <v>946.46</v>
      </c>
      <c r="O18" s="132">
        <v>1078.0900000000001</v>
      </c>
    </row>
    <row r="19" spans="2:15" x14ac:dyDescent="0.25">
      <c r="B19" s="116" t="s">
        <v>115</v>
      </c>
      <c r="C19" s="117">
        <f t="shared" si="0"/>
        <v>1016.5</v>
      </c>
      <c r="D19" s="117">
        <f t="shared" si="1"/>
        <v>1038.22</v>
      </c>
      <c r="E19" s="118">
        <f t="shared" si="2"/>
        <v>1067.27</v>
      </c>
      <c r="F19" s="125"/>
      <c r="G19" s="133" t="s">
        <v>115</v>
      </c>
      <c r="H19" s="134">
        <v>635.19000000000005</v>
      </c>
      <c r="I19" s="134">
        <v>393.09000000000003</v>
      </c>
      <c r="J19" s="135">
        <v>371.78</v>
      </c>
      <c r="K19" s="125"/>
      <c r="L19" s="116" t="s">
        <v>115</v>
      </c>
      <c r="M19" s="134">
        <v>381.30999999999995</v>
      </c>
      <c r="N19" s="134">
        <v>645.13</v>
      </c>
      <c r="O19" s="135">
        <v>695.49</v>
      </c>
    </row>
    <row r="20" spans="2:15" x14ac:dyDescent="0.25">
      <c r="B20" s="116" t="s">
        <v>116</v>
      </c>
      <c r="C20" s="117">
        <f t="shared" si="0"/>
        <v>2326.59</v>
      </c>
      <c r="D20" s="117">
        <f t="shared" si="1"/>
        <v>2109.44</v>
      </c>
      <c r="E20" s="118">
        <f t="shared" si="2"/>
        <v>1980.29</v>
      </c>
      <c r="F20" s="125"/>
      <c r="G20" s="136" t="s">
        <v>116</v>
      </c>
      <c r="H20" s="137">
        <v>1027.0999999999999</v>
      </c>
      <c r="I20" s="137">
        <v>834.98</v>
      </c>
      <c r="J20" s="138">
        <v>796.55</v>
      </c>
      <c r="K20" s="125"/>
      <c r="L20" s="116" t="s">
        <v>116</v>
      </c>
      <c r="M20" s="137">
        <v>1299.4900000000002</v>
      </c>
      <c r="N20" s="137">
        <v>1274.46</v>
      </c>
      <c r="O20" s="138">
        <v>1183.74</v>
      </c>
    </row>
    <row r="21" spans="2:15" x14ac:dyDescent="0.25">
      <c r="B21" s="116" t="s">
        <v>117</v>
      </c>
      <c r="C21" s="117">
        <f t="shared" si="0"/>
        <v>1913.48</v>
      </c>
      <c r="D21" s="117">
        <f t="shared" si="1"/>
        <v>1955.63</v>
      </c>
      <c r="E21" s="118">
        <f t="shared" si="2"/>
        <v>1911.46</v>
      </c>
      <c r="F21" s="125"/>
      <c r="G21" s="133" t="s">
        <v>117</v>
      </c>
      <c r="H21" s="134">
        <v>350.15</v>
      </c>
      <c r="I21" s="134">
        <v>211.74</v>
      </c>
      <c r="J21" s="135">
        <v>566.02</v>
      </c>
      <c r="K21" s="125"/>
      <c r="L21" s="116" t="s">
        <v>117</v>
      </c>
      <c r="M21" s="134">
        <v>1563.33</v>
      </c>
      <c r="N21" s="134">
        <v>1743.89</v>
      </c>
      <c r="O21" s="135">
        <v>1345.44</v>
      </c>
    </row>
    <row r="22" spans="2:15" x14ac:dyDescent="0.25">
      <c r="B22" s="116" t="s">
        <v>118</v>
      </c>
      <c r="C22" s="117">
        <f t="shared" si="0"/>
        <v>2289.2330000000002</v>
      </c>
      <c r="D22" s="117">
        <f t="shared" si="1"/>
        <v>1780.27</v>
      </c>
      <c r="E22" s="118">
        <f t="shared" si="2"/>
        <v>2051.17</v>
      </c>
      <c r="F22" s="125"/>
      <c r="G22" s="136" t="s">
        <v>118</v>
      </c>
      <c r="H22" s="137">
        <v>1092.77</v>
      </c>
      <c r="I22" s="137">
        <v>933.82999999999993</v>
      </c>
      <c r="J22" s="138">
        <v>753.69</v>
      </c>
      <c r="K22" s="125"/>
      <c r="L22" s="116" t="s">
        <v>118</v>
      </c>
      <c r="M22" s="137">
        <v>1196.4630000000002</v>
      </c>
      <c r="N22" s="137">
        <v>846.44</v>
      </c>
      <c r="O22" s="138">
        <v>1297.48</v>
      </c>
    </row>
    <row r="23" spans="2:15" x14ac:dyDescent="0.25">
      <c r="B23" s="116" t="s">
        <v>119</v>
      </c>
      <c r="C23" s="117">
        <f t="shared" si="0"/>
        <v>1852.64</v>
      </c>
      <c r="D23" s="117">
        <f t="shared" si="1"/>
        <v>2068.81</v>
      </c>
      <c r="E23" s="118">
        <f t="shared" si="2"/>
        <v>1775.35</v>
      </c>
      <c r="F23" s="125"/>
      <c r="G23" s="133" t="s">
        <v>119</v>
      </c>
      <c r="H23" s="134">
        <v>1443.64</v>
      </c>
      <c r="I23" s="134">
        <v>1343.33</v>
      </c>
      <c r="J23" s="135">
        <v>1194.3599999999999</v>
      </c>
      <c r="K23" s="125"/>
      <c r="L23" s="116" t="s">
        <v>119</v>
      </c>
      <c r="M23" s="134">
        <v>409</v>
      </c>
      <c r="N23" s="134">
        <v>725.48</v>
      </c>
      <c r="O23" s="135">
        <v>580.99</v>
      </c>
    </row>
    <row r="24" spans="2:15" x14ac:dyDescent="0.25">
      <c r="B24" s="116" t="s">
        <v>120</v>
      </c>
      <c r="C24" s="117">
        <f t="shared" si="0"/>
        <v>2457.4499999999998</v>
      </c>
      <c r="D24" s="117">
        <f t="shared" si="1"/>
        <v>2495.2799999999997</v>
      </c>
      <c r="E24" s="118">
        <f t="shared" si="2"/>
        <v>2641.61</v>
      </c>
      <c r="F24" s="125"/>
      <c r="G24" s="136" t="s">
        <v>120</v>
      </c>
      <c r="H24" s="137">
        <v>357.40999999999997</v>
      </c>
      <c r="I24" s="137">
        <v>482.44000000000005</v>
      </c>
      <c r="J24" s="138">
        <v>342.13</v>
      </c>
      <c r="K24" s="125"/>
      <c r="L24" s="116" t="s">
        <v>120</v>
      </c>
      <c r="M24" s="137">
        <v>2100.04</v>
      </c>
      <c r="N24" s="137">
        <v>2012.8399999999997</v>
      </c>
      <c r="O24" s="138">
        <v>2299.48</v>
      </c>
    </row>
    <row r="25" spans="2:15" x14ac:dyDescent="0.25">
      <c r="B25" s="116" t="s">
        <v>121</v>
      </c>
      <c r="C25" s="117">
        <f t="shared" si="0"/>
        <v>2217.04</v>
      </c>
      <c r="D25" s="117">
        <f t="shared" si="1"/>
        <v>2227.6400000000003</v>
      </c>
      <c r="E25" s="118">
        <f t="shared" si="2"/>
        <v>2350.3199999999997</v>
      </c>
      <c r="F25" s="125"/>
      <c r="G25" s="133" t="s">
        <v>121</v>
      </c>
      <c r="H25" s="134">
        <v>591.36</v>
      </c>
      <c r="I25" s="134">
        <v>650.48</v>
      </c>
      <c r="J25" s="135">
        <v>752.99</v>
      </c>
      <c r="K25" s="125"/>
      <c r="L25" s="116" t="s">
        <v>121</v>
      </c>
      <c r="M25" s="134">
        <v>1625.6799999999998</v>
      </c>
      <c r="N25" s="134">
        <v>1577.1600000000003</v>
      </c>
      <c r="O25" s="135">
        <v>1597.3299999999997</v>
      </c>
    </row>
    <row r="26" spans="2:15" x14ac:dyDescent="0.25">
      <c r="B26" s="116" t="s">
        <v>122</v>
      </c>
      <c r="C26" s="117">
        <f t="shared" si="0"/>
        <v>2052.04</v>
      </c>
      <c r="D26" s="117">
        <f t="shared" si="1"/>
        <v>2130.02</v>
      </c>
      <c r="E26" s="118">
        <f t="shared" si="2"/>
        <v>2237.9300000000003</v>
      </c>
      <c r="F26" s="125"/>
      <c r="G26" s="136" t="s">
        <v>122</v>
      </c>
      <c r="H26" s="137">
        <v>270.71000000000004</v>
      </c>
      <c r="I26" s="137">
        <v>239.78999999999996</v>
      </c>
      <c r="J26" s="138">
        <v>321.48</v>
      </c>
      <c r="K26" s="125"/>
      <c r="L26" s="116" t="s">
        <v>122</v>
      </c>
      <c r="M26" s="137">
        <v>1781.33</v>
      </c>
      <c r="N26" s="137">
        <v>1890.23</v>
      </c>
      <c r="O26" s="138">
        <v>1916.4500000000003</v>
      </c>
    </row>
    <row r="27" spans="2:15" ht="15.75" thickBot="1" x14ac:dyDescent="0.3">
      <c r="B27" s="122" t="s">
        <v>123</v>
      </c>
      <c r="C27" s="123">
        <f t="shared" si="0"/>
        <v>1875.23</v>
      </c>
      <c r="D27" s="123">
        <f t="shared" si="1"/>
        <v>2032.6399999999999</v>
      </c>
      <c r="E27" s="124">
        <f t="shared" si="2"/>
        <v>2239.12</v>
      </c>
      <c r="F27" s="125"/>
      <c r="G27" s="139" t="s">
        <v>123</v>
      </c>
      <c r="H27" s="140">
        <v>572.61999999999989</v>
      </c>
      <c r="I27" s="140">
        <v>887.48</v>
      </c>
      <c r="J27" s="141">
        <v>1066.48</v>
      </c>
      <c r="K27" s="125"/>
      <c r="L27" s="122" t="s">
        <v>123</v>
      </c>
      <c r="M27" s="140">
        <v>1302.6100000000001</v>
      </c>
      <c r="N27" s="140">
        <v>1145.1599999999999</v>
      </c>
      <c r="O27" s="141">
        <v>1172.6399999999999</v>
      </c>
    </row>
    <row r="28" spans="2:15" ht="16.5" thickBot="1" x14ac:dyDescent="0.3">
      <c r="L28" s="142" t="s">
        <v>18</v>
      </c>
      <c r="M28" s="143">
        <f>SUM(M18:M27)</f>
        <v>12702.692999999999</v>
      </c>
      <c r="N28" s="143">
        <f t="shared" ref="N28:O28" si="3">SUM(N18:N27)</f>
        <v>12807.25</v>
      </c>
      <c r="O28" s="143">
        <f t="shared" si="3"/>
        <v>13167.13</v>
      </c>
    </row>
    <row r="29" spans="2:15" x14ac:dyDescent="0.25">
      <c r="L29" s="144"/>
    </row>
  </sheetData>
  <mergeCells count="7">
    <mergeCell ref="B2:O2"/>
    <mergeCell ref="B3:E3"/>
    <mergeCell ref="G3:J3"/>
    <mergeCell ref="L3:O3"/>
    <mergeCell ref="B16:E16"/>
    <mergeCell ref="G16:J16"/>
    <mergeCell ref="L16:O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Op. Matemáticos_1</vt:lpstr>
      <vt:lpstr>Op. Matemáticos_2</vt:lpstr>
      <vt:lpstr>Exercício_1</vt:lpstr>
      <vt:lpstr>Exercício_2</vt:lpstr>
      <vt:lpstr>SOMA e MÉDIA</vt:lpstr>
      <vt:lpstr>Exercício_3</vt:lpstr>
      <vt:lpstr>Exercício_4</vt:lpstr>
      <vt:lpstr>Colar Especial</vt:lpstr>
      <vt:lpstr>Colar_Operação</vt:lpstr>
      <vt:lpstr>Fábricas</vt:lpstr>
      <vt:lpstr>Despesas</vt:lpstr>
      <vt:lpstr>Exercício_1 </vt:lpstr>
      <vt:lpstr>Exercício_2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2018-03-09T02:01:32Z</dcterms:modified>
</cp:coreProperties>
</file>