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16" i="1" l="1"/>
  <c r="F19" i="1" l="1"/>
  <c r="F15" i="1"/>
  <c r="D13" i="1"/>
  <c r="C13" i="1"/>
  <c r="G11" i="1"/>
  <c r="F11" i="1"/>
  <c r="E11" i="1"/>
  <c r="D12" i="1"/>
  <c r="C12" i="1"/>
  <c r="G4" i="1"/>
  <c r="G5" i="1"/>
  <c r="G6" i="1"/>
  <c r="G7" i="1"/>
  <c r="G8" i="1"/>
  <c r="G9" i="1"/>
  <c r="G10" i="1"/>
  <c r="G3" i="1"/>
  <c r="F4" i="1"/>
  <c r="F5" i="1"/>
  <c r="F6" i="1"/>
  <c r="F7" i="1"/>
  <c r="F8" i="1"/>
  <c r="F9" i="1"/>
  <c r="F10" i="1"/>
  <c r="F3" i="1"/>
  <c r="E4" i="1"/>
  <c r="E5" i="1"/>
  <c r="E6" i="1"/>
  <c r="E7" i="1"/>
  <c r="E8" i="1"/>
  <c r="E9" i="1"/>
  <c r="E10" i="1"/>
  <c r="E3" i="1"/>
  <c r="E13" i="1" s="1"/>
  <c r="F13" i="1" l="1"/>
  <c r="G13" i="1"/>
  <c r="E12" i="1"/>
  <c r="F12" i="1"/>
  <c r="G12" i="1"/>
  <c r="C15" i="1" l="1"/>
  <c r="H9" i="1" l="1"/>
  <c r="H10" i="1"/>
  <c r="C16" i="1"/>
  <c r="H6" i="1" s="1"/>
  <c r="H8" i="1"/>
  <c r="H7" i="1" l="1"/>
  <c r="K7" i="1" s="1"/>
  <c r="L7" i="1" s="1"/>
  <c r="I8" i="1"/>
  <c r="J8" i="1" s="1"/>
  <c r="K8" i="1"/>
  <c r="L8" i="1" s="1"/>
  <c r="I9" i="1"/>
  <c r="J9" i="1" s="1"/>
  <c r="K9" i="1"/>
  <c r="L9" i="1" s="1"/>
  <c r="K6" i="1"/>
  <c r="L6" i="1" s="1"/>
  <c r="I6" i="1"/>
  <c r="J6" i="1" s="1"/>
  <c r="H11" i="1"/>
  <c r="K10" i="1"/>
  <c r="L10" i="1" s="1"/>
  <c r="I10" i="1"/>
  <c r="J10" i="1" s="1"/>
  <c r="H5" i="1"/>
  <c r="H3" i="1"/>
  <c r="H4" i="1"/>
  <c r="I7" i="1" l="1"/>
  <c r="J7" i="1" s="1"/>
  <c r="I3" i="1"/>
  <c r="K3" i="1"/>
  <c r="H13" i="1"/>
  <c r="H12" i="1"/>
  <c r="K5" i="1"/>
  <c r="L5" i="1" s="1"/>
  <c r="I5" i="1"/>
  <c r="J5" i="1" s="1"/>
  <c r="K11" i="1"/>
  <c r="L11" i="1" s="1"/>
  <c r="I11" i="1"/>
  <c r="J11" i="1" s="1"/>
  <c r="I4" i="1"/>
  <c r="J4" i="1" s="1"/>
  <c r="K4" i="1"/>
  <c r="L4" i="1" s="1"/>
  <c r="J3" i="1" l="1"/>
  <c r="I13" i="1"/>
  <c r="I12" i="1"/>
  <c r="K13" i="1"/>
  <c r="K12" i="1"/>
  <c r="L3" i="1"/>
  <c r="J13" i="1" l="1"/>
  <c r="J12" i="1"/>
  <c r="L13" i="1"/>
  <c r="L12" i="1"/>
</calcChain>
</file>

<file path=xl/sharedStrings.xml><?xml version="1.0" encoding="utf-8"?>
<sst xmlns="http://schemas.openxmlformats.org/spreadsheetml/2006/main" count="2" uniqueCount="2">
  <si>
    <t>СУММ</t>
  </si>
  <si>
    <t>СР.ЗНАЧ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</si>
</sst>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0" xfId="0" applyFill="1"/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</xdr:colOff>
      <xdr:row>0</xdr:row>
      <xdr:rowOff>171450</xdr:rowOff>
    </xdr:from>
    <xdr:ext cx="6096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219201" y="171450"/>
              <a:ext cx="609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</a:rPr>
                      <m:t>𝑋𝑖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219201" y="171450"/>
              <a:ext cx="609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𝑋𝑖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0</xdr:row>
      <xdr:rowOff>171450</xdr:rowOff>
    </xdr:from>
    <xdr:ext cx="6096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828800" y="171450"/>
              <a:ext cx="609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𝑌</m:t>
                    </m:r>
                    <m:r>
                      <a:rPr lang="en-US" sz="1100" i="1">
                        <a:latin typeface="Cambria Math"/>
                      </a:rPr>
                      <m:t>𝑖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828800" y="171450"/>
              <a:ext cx="609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𝑌</a:t>
              </a:r>
              <a:r>
                <a:rPr lang="en-US" sz="1100" i="0">
                  <a:latin typeface="Cambria Math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</xdr:colOff>
      <xdr:row>0</xdr:row>
      <xdr:rowOff>171450</xdr:rowOff>
    </xdr:from>
    <xdr:ext cx="733424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609601" y="171450"/>
              <a:ext cx="73342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𝑛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09601" y="171450"/>
              <a:ext cx="73342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0</xdr:row>
      <xdr:rowOff>161925</xdr:rowOff>
    </xdr:from>
    <xdr:ext cx="6096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438400" y="161925"/>
              <a:ext cx="609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/>
                      </a:rPr>
                      <m:t>𝑋𝑖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𝑌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𝑖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438400" y="161925"/>
              <a:ext cx="6096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𝑋𝑖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0</xdr:row>
      <xdr:rowOff>152400</xdr:rowOff>
    </xdr:from>
    <xdr:ext cx="609600" cy="2783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057525" y="152400"/>
              <a:ext cx="609600" cy="278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𝑋𝑖</m:t>
                        </m:r>
                        <m:r>
                          <m:rPr>
                            <m:nor/>
                          </m:rPr>
                          <a:rPr lang="ru-RU">
                            <a:effectLst/>
                          </a:rPr>
                          <m:t> 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057525" y="152400"/>
              <a:ext cx="609600" cy="278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𝑋𝑖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ru-RU" i="0">
                  <a:effectLst/>
                </a:rPr>
                <a:t> </a:t>
              </a:r>
              <a:r>
                <a:rPr lang="en-US" sz="1100" i="0">
                  <a:effectLst/>
                  <a:latin typeface="Cambria Math"/>
                </a:rPr>
                <a:t>" 〗^</a:t>
              </a:r>
              <a:r>
                <a:rPr lang="en-US" sz="1100" b="0" i="0">
                  <a:latin typeface="Cambria Math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0</xdr:row>
      <xdr:rowOff>161925</xdr:rowOff>
    </xdr:from>
    <xdr:ext cx="609600" cy="2783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3657600" y="161925"/>
              <a:ext cx="609600" cy="278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/>
                          </a:rPr>
                          <m:t>𝑌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𝑖</m:t>
                        </m:r>
                        <m:r>
                          <m:rPr>
                            <m:nor/>
                          </m:rPr>
                          <a:rPr lang="ru-RU">
                            <a:effectLst/>
                          </a:rPr>
                          <m:t> 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657600" y="161925"/>
              <a:ext cx="609600" cy="2783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b="0" i="0">
                  <a:latin typeface="Cambria Math"/>
                </a:rPr>
                <a:t>𝑌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ru-RU" i="0">
                  <a:effectLst/>
                </a:rPr>
                <a:t> </a:t>
              </a:r>
              <a:r>
                <a:rPr lang="en-US" sz="1100" i="0">
                  <a:effectLst/>
                  <a:latin typeface="Cambria Math"/>
                </a:rPr>
                <a:t>" 〗^</a:t>
              </a:r>
              <a:r>
                <a:rPr lang="en-US" sz="1100" b="0" i="0">
                  <a:latin typeface="Cambria Math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9526</xdr:colOff>
      <xdr:row>13</xdr:row>
      <xdr:rowOff>152400</xdr:rowOff>
    </xdr:from>
    <xdr:ext cx="74295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19126" y="2743200"/>
              <a:ext cx="7429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19126" y="2743200"/>
              <a:ext cx="74295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 ̂_1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14</xdr:row>
      <xdr:rowOff>171450</xdr:rowOff>
    </xdr:from>
    <xdr:ext cx="73342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619125" y="2952750"/>
              <a:ext cx="73342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</m:acc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619125" y="2952750"/>
              <a:ext cx="73342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 ̂_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0</xdr:row>
      <xdr:rowOff>161925</xdr:rowOff>
    </xdr:from>
    <xdr:ext cx="609600" cy="2727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4400550" y="161925"/>
              <a:ext cx="609600" cy="272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𝑌</m:t>
                        </m:r>
                      </m:e>
                    </m:acc>
                    <m:r>
                      <a:rPr lang="en-US" sz="1100" i="1">
                        <a:latin typeface="Cambria Math"/>
                      </a:rPr>
                      <m:t>𝑖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4400550" y="161925"/>
              <a:ext cx="609600" cy="272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 ̂</a:t>
              </a:r>
              <a:r>
                <a:rPr lang="en-US" sz="1100" i="0">
                  <a:latin typeface="Cambria Math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38100</xdr:colOff>
      <xdr:row>0</xdr:row>
      <xdr:rowOff>161925</xdr:rowOff>
    </xdr:from>
    <xdr:ext cx="609600" cy="2727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5124450" y="161925"/>
              <a:ext cx="609600" cy="272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𝑌</m:t>
                        </m:r>
                      </m:e>
                    </m:acc>
                    <m:r>
                      <a:rPr lang="en-US" sz="1100" i="1">
                        <a:latin typeface="Cambria Math"/>
                      </a:rPr>
                      <m:t>𝑖</m:t>
                    </m:r>
                    <m:r>
                      <a:rPr lang="en-US" sz="1100" b="0" i="1">
                        <a:latin typeface="Cambria Math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𝑌</m:t>
                        </m:r>
                        <m:r>
                          <m:rPr>
                            <m:nor/>
                          </m:rPr>
                          <a:rPr lang="ru-RU">
                            <a:effectLst/>
                          </a:rPr>
                          <m:t> 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5124450" y="161925"/>
              <a:ext cx="609600" cy="2727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 ̂</a:t>
              </a:r>
              <a:r>
                <a:rPr lang="en-US" sz="1100" i="0">
                  <a:latin typeface="Cambria Math"/>
                </a:rPr>
                <a:t>𝑖</a:t>
              </a:r>
              <a:r>
                <a:rPr lang="en-US" sz="1100" b="0" i="0">
                  <a:latin typeface="Cambria Math"/>
                </a:rPr>
                <a:t>−(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ru-RU" i="0">
                  <a:effectLst/>
                </a:rPr>
                <a:t> </a:t>
              </a:r>
              <a:r>
                <a:rPr lang="en-US" sz="1100" b="0" i="0">
                  <a:effectLst/>
                  <a:latin typeface="Cambria Math"/>
                </a:rPr>
                <a:t>" )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685799</xdr:colOff>
      <xdr:row>0</xdr:row>
      <xdr:rowOff>152400</xdr:rowOff>
    </xdr:from>
    <xdr:ext cx="752475" cy="295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5772149" y="152400"/>
              <a:ext cx="752475" cy="295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(</m:t>
                        </m:r>
                        <m:acc>
                          <m:accPr>
                            <m:chr m:val="̂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</m:acc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𝑌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</m:ac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5772149" y="152400"/>
              <a:ext cx="752475" cy="295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b="0" i="0">
                  <a:latin typeface="Cambria Math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(𝑌 ̂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−(𝑌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〗^</a:t>
              </a:r>
              <a:r>
                <a:rPr lang="en-US" sz="1100" b="0" i="0">
                  <a:latin typeface="Cambria Math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47625</xdr:colOff>
      <xdr:row>0</xdr:row>
      <xdr:rowOff>180975</xdr:rowOff>
    </xdr:from>
    <xdr:ext cx="628650" cy="2667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6562725" y="180975"/>
              <a:ext cx="628650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𝑌</m:t>
                        </m:r>
                      </m:e>
                    </m:acc>
                    <m:r>
                      <a:rPr lang="en-US" sz="1100" i="1">
                        <a:latin typeface="Cambria Math"/>
                      </a:rPr>
                      <m:t>𝑖</m:t>
                    </m:r>
                    <m:r>
                      <a:rPr lang="en-US" sz="1100" b="0" i="1">
                        <a:latin typeface="Cambria Math"/>
                      </a:rPr>
                      <m:t>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𝑌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𝑖</m:t>
                    </m:r>
                  </m:oMath>
                </m:oMathPara>
              </a14:m>
              <a:endParaRPr lang="ru-RU">
                <a:effectLst/>
              </a:endParaRPr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6562725" y="180975"/>
              <a:ext cx="628650" cy="266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 ̂</a:t>
              </a:r>
              <a:r>
                <a:rPr lang="en-US" sz="1100" i="0">
                  <a:latin typeface="Cambria Math"/>
                </a:rPr>
                <a:t>𝑖</a:t>
              </a:r>
              <a:r>
                <a:rPr lang="en-US" sz="1100" b="0" i="0">
                  <a:latin typeface="Cambria Math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endParaRPr lang="ru-RU">
                <a:effectLst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723899</xdr:colOff>
      <xdr:row>0</xdr:row>
      <xdr:rowOff>142875</xdr:rowOff>
    </xdr:from>
    <xdr:ext cx="752475" cy="2952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7238999" y="142875"/>
              <a:ext cx="752475" cy="295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(</m:t>
                        </m:r>
                        <m:acc>
                          <m:accPr>
                            <m:chr m:val="̂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</m:acc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𝑌𝑖</m:t>
                        </m:r>
                        <m:r>
                          <m:rPr>
                            <m:nor/>
                          </m:rPr>
                          <a:rPr lang="ru-RU">
                            <a:effectLst/>
                          </a:rPr>
                          <m:t>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7238999" y="142875"/>
              <a:ext cx="752475" cy="2952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b="0" i="0">
                  <a:latin typeface="Cambria Math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(𝑌 ̂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−𝑌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ru-RU" i="0">
                  <a:effectLst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〗^</a:t>
              </a:r>
              <a:r>
                <a:rPr lang="en-US" sz="1100" b="0" i="0">
                  <a:latin typeface="Cambria Math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13</xdr:row>
      <xdr:rowOff>152400</xdr:rowOff>
    </xdr:from>
    <xdr:ext cx="61912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571750" y="2743200"/>
              <a:ext cx="61912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571750" y="2743200"/>
              <a:ext cx="61912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𝑝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590550</xdr:colOff>
      <xdr:row>14</xdr:row>
      <xdr:rowOff>171450</xdr:rowOff>
    </xdr:from>
    <xdr:ext cx="61912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2552700" y="2952750"/>
              <a:ext cx="61912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(1;7;0,05)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2552700" y="2952750"/>
              <a:ext cx="61912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(1;7;0,05)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15</xdr:row>
      <xdr:rowOff>180975</xdr:rowOff>
    </xdr:from>
    <xdr:ext cx="69532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2571750" y="3162300"/>
              <a:ext cx="69532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𝑞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2571750" y="3162300"/>
              <a:ext cx="69532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𝑞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16</xdr:row>
      <xdr:rowOff>161925</xdr:rowOff>
    </xdr:from>
    <xdr:ext cx="69532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2571750" y="3371850"/>
              <a:ext cx="69532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𝑘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2571750" y="3371850"/>
              <a:ext cx="69532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𝑘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17</xdr:row>
      <xdr:rowOff>161925</xdr:rowOff>
    </xdr:from>
    <xdr:ext cx="69532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2571750" y="3562350"/>
              <a:ext cx="69532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en-US" sz="1100" b="0" i="1">
                      <a:latin typeface="Cambria Math"/>
                    </a:rPr>
                    <m:t>𝑛</m:t>
                  </m:r>
                </m:oMath>
              </a14:m>
              <a:r>
                <a:rPr lang="en-US" sz="1100"/>
                <a:t>-2</a:t>
              </a:r>
              <a:endParaRPr lang="ru-RU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2571750" y="3562350"/>
              <a:ext cx="69532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1100" b="0" i="0">
                  <a:latin typeface="Cambria Math"/>
                </a:rPr>
                <a:t>𝑛</a:t>
              </a:r>
              <a:r>
                <a:rPr lang="en-US" sz="1100"/>
                <a:t>-2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114299</xdr:colOff>
      <xdr:row>15</xdr:row>
      <xdr:rowOff>47625</xdr:rowOff>
    </xdr:from>
    <xdr:ext cx="4019551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4705349" y="3028950"/>
              <a:ext cx="401955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𝑝</m:t>
                      </m:r>
                    </m:sub>
                  </m:sSub>
                </m:oMath>
              </a14:m>
              <a:r>
                <a:rPr lang="en-US" sz="1100"/>
                <a:t>&gt;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2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2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sz="12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(1;7;0,05)</m:t>
                      </m:r>
                    </m:sub>
                  </m:sSub>
                </m:oMath>
              </a14:m>
              <a:r>
                <a:rPr 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ru-RU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отже</a:t>
              </a:r>
              <a:r>
                <a:rPr lang="ru-RU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побудована лінійна модель адекватна</a:t>
              </a:r>
              <a:endParaRPr lang="ru-RU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4705349" y="3028950"/>
              <a:ext cx="4019551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𝑝</a:t>
              </a:r>
              <a:r>
                <a:rPr lang="en-US" sz="1100"/>
                <a:t>&gt;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𝐹_((1;7;0,05))</a:t>
              </a:r>
              <a:r>
                <a:rPr 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ru-RU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отже</a:t>
              </a:r>
              <a:r>
                <a:rPr lang="ru-RU" sz="12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побудована лінійна модель адекватна</a:t>
              </a:r>
              <a:endParaRPr lang="ru-RU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tabSelected="1" workbookViewId="0">
      <selection activeCell="J13" sqref="J13"/>
    </sheetView>
  </sheetViews>
  <sheetFormatPr defaultRowHeight="15" x14ac:dyDescent="0.25"/>
  <cols>
    <col min="2" max="2" width="11.140625" customWidth="1"/>
    <col min="5" max="5" width="10.28515625" customWidth="1"/>
    <col min="6" max="6" width="10.85546875" customWidth="1"/>
    <col min="8" max="9" width="10.28515625" customWidth="1"/>
    <col min="10" max="10" width="11.140625" customWidth="1"/>
    <col min="11" max="11" width="10.85546875" customWidth="1"/>
    <col min="12" max="12" width="12.42578125" customWidth="1"/>
  </cols>
  <sheetData>
    <row r="2" spans="2:13" ht="15.75" x14ac:dyDescent="0.25">
      <c r="B2" s="4"/>
      <c r="C2" s="4"/>
      <c r="D2" s="4"/>
      <c r="E2" s="4"/>
      <c r="F2" s="4"/>
      <c r="G2" s="4"/>
      <c r="H2" s="5"/>
      <c r="I2" s="4"/>
      <c r="J2" s="4"/>
      <c r="K2" s="4"/>
      <c r="L2" s="4"/>
    </row>
    <row r="3" spans="2:13" ht="15.75" x14ac:dyDescent="0.25">
      <c r="B3" s="1">
        <v>1</v>
      </c>
      <c r="C3" s="1">
        <v>2.7</v>
      </c>
      <c r="D3" s="1">
        <v>14.9</v>
      </c>
      <c r="E3" s="1">
        <f>C3*D3</f>
        <v>40.230000000000004</v>
      </c>
      <c r="F3" s="1">
        <f>C3^2</f>
        <v>7.2900000000000009</v>
      </c>
      <c r="G3" s="1">
        <f>D3^2</f>
        <v>222.01000000000002</v>
      </c>
      <c r="H3" s="1">
        <f>$C$15*C3+$C$16</f>
        <v>15.150267379679139</v>
      </c>
      <c r="I3" s="1">
        <f>H3-$D$13</f>
        <v>-1.371954842543083</v>
      </c>
      <c r="J3" s="1">
        <f>I3^2</f>
        <v>1.8822600899774156</v>
      </c>
      <c r="K3" s="1">
        <f>H3-D3</f>
        <v>0.25026737967913881</v>
      </c>
      <c r="L3" s="1">
        <f>K3^2</f>
        <v>6.2633761331462229E-2</v>
      </c>
    </row>
    <row r="4" spans="2:13" ht="15.75" x14ac:dyDescent="0.25">
      <c r="B4" s="1">
        <v>2</v>
      </c>
      <c r="C4" s="1">
        <v>2.5</v>
      </c>
      <c r="D4" s="1">
        <v>16.100000000000001</v>
      </c>
      <c r="E4" s="1">
        <f t="shared" ref="E4:E11" si="0">C4*D4</f>
        <v>40.25</v>
      </c>
      <c r="F4" s="1">
        <f t="shared" ref="F4:F11" si="1">C4^2</f>
        <v>6.25</v>
      </c>
      <c r="G4" s="1">
        <f t="shared" ref="G4:G11" si="2">D4^2</f>
        <v>259.21000000000004</v>
      </c>
      <c r="H4" s="1">
        <f t="shared" ref="H4:H11" si="3">$C$15*C4+$C$16</f>
        <v>16.385026737967916</v>
      </c>
      <c r="I4" s="1">
        <f t="shared" ref="I4:I11" si="4">H4-$D$13</f>
        <v>-0.13719548425430617</v>
      </c>
      <c r="J4" s="1">
        <f t="shared" ref="J4:J11" si="5">I4^2</f>
        <v>1.882260089977357E-2</v>
      </c>
      <c r="K4" s="1">
        <f t="shared" ref="K4:K11" si="6">H4-D4</f>
        <v>0.28502673796791456</v>
      </c>
      <c r="L4" s="1">
        <f t="shared" ref="L4:L11" si="7">K4^2</f>
        <v>8.124024135663023E-2</v>
      </c>
    </row>
    <row r="5" spans="2:13" ht="15.75" x14ac:dyDescent="0.25">
      <c r="B5" s="1">
        <v>3</v>
      </c>
      <c r="C5" s="1">
        <v>2.1</v>
      </c>
      <c r="D5" s="1">
        <v>19.7</v>
      </c>
      <c r="E5" s="1">
        <f t="shared" si="0"/>
        <v>41.37</v>
      </c>
      <c r="F5" s="1">
        <f t="shared" si="1"/>
        <v>4.41</v>
      </c>
      <c r="G5" s="1">
        <f t="shared" si="2"/>
        <v>388.09</v>
      </c>
      <c r="H5" s="1">
        <f t="shared" si="3"/>
        <v>18.854545454545466</v>
      </c>
      <c r="I5" s="1">
        <f t="shared" si="4"/>
        <v>2.3323232323232439</v>
      </c>
      <c r="J5" s="1">
        <f t="shared" si="5"/>
        <v>5.4397316600347443</v>
      </c>
      <c r="K5" s="1">
        <f t="shared" si="6"/>
        <v>-0.84545454545453325</v>
      </c>
      <c r="L5" s="1">
        <f t="shared" si="7"/>
        <v>0.71479338842973139</v>
      </c>
    </row>
    <row r="6" spans="2:13" ht="15.75" x14ac:dyDescent="0.25">
      <c r="B6" s="1">
        <v>4</v>
      </c>
      <c r="C6" s="1">
        <v>2.8</v>
      </c>
      <c r="D6" s="1">
        <v>14</v>
      </c>
      <c r="E6" s="1">
        <f t="shared" si="0"/>
        <v>39.199999999999996</v>
      </c>
      <c r="F6" s="1">
        <f t="shared" si="1"/>
        <v>7.839999999999999</v>
      </c>
      <c r="G6" s="1">
        <f t="shared" si="2"/>
        <v>196</v>
      </c>
      <c r="H6" s="1">
        <f t="shared" si="3"/>
        <v>14.532887700534754</v>
      </c>
      <c r="I6" s="1">
        <f t="shared" si="4"/>
        <v>-1.9893345216874678</v>
      </c>
      <c r="J6" s="1">
        <f t="shared" si="5"/>
        <v>3.9574518391775064</v>
      </c>
      <c r="K6" s="1">
        <f t="shared" si="6"/>
        <v>0.53288770053475432</v>
      </c>
      <c r="L6" s="1">
        <f t="shared" si="7"/>
        <v>0.28396930138121801</v>
      </c>
    </row>
    <row r="7" spans="2:13" ht="15.75" x14ac:dyDescent="0.25">
      <c r="B7" s="1">
        <v>5</v>
      </c>
      <c r="C7" s="1">
        <v>2.4</v>
      </c>
      <c r="D7" s="1">
        <v>17.100000000000001</v>
      </c>
      <c r="E7" s="1">
        <f t="shared" si="0"/>
        <v>41.04</v>
      </c>
      <c r="F7" s="1">
        <f t="shared" si="1"/>
        <v>5.76</v>
      </c>
      <c r="G7" s="1">
        <f t="shared" si="2"/>
        <v>292.41000000000003</v>
      </c>
      <c r="H7" s="1">
        <f t="shared" si="3"/>
        <v>17.002406417112304</v>
      </c>
      <c r="I7" s="1">
        <f t="shared" si="4"/>
        <v>0.48018419489008224</v>
      </c>
      <c r="J7" s="1">
        <f t="shared" si="5"/>
        <v>0.23057686102223648</v>
      </c>
      <c r="K7" s="1">
        <f t="shared" si="6"/>
        <v>-9.7593582887697039E-2</v>
      </c>
      <c r="L7" s="1">
        <f t="shared" si="7"/>
        <v>9.5245074208577928E-3</v>
      </c>
    </row>
    <row r="8" spans="2:13" ht="15.75" x14ac:dyDescent="0.25">
      <c r="B8" s="1">
        <v>6</v>
      </c>
      <c r="C8" s="1">
        <v>2.2999999999999998</v>
      </c>
      <c r="D8" s="1">
        <v>18.2</v>
      </c>
      <c r="E8" s="1">
        <f t="shared" si="0"/>
        <v>41.859999999999992</v>
      </c>
      <c r="F8" s="1">
        <f t="shared" si="1"/>
        <v>5.2899999999999991</v>
      </c>
      <c r="G8" s="1">
        <f t="shared" si="2"/>
        <v>331.23999999999995</v>
      </c>
      <c r="H8" s="1">
        <f t="shared" si="3"/>
        <v>17.619786096256689</v>
      </c>
      <c r="I8" s="1">
        <f t="shared" si="4"/>
        <v>1.0975638740344671</v>
      </c>
      <c r="J8" s="1">
        <f t="shared" si="5"/>
        <v>1.2046464575855476</v>
      </c>
      <c r="K8" s="1">
        <f t="shared" si="6"/>
        <v>-0.58021390374331006</v>
      </c>
      <c r="L8" s="1">
        <f t="shared" si="7"/>
        <v>0.33664817409705106</v>
      </c>
    </row>
    <row r="9" spans="2:13" ht="15.75" x14ac:dyDescent="0.25">
      <c r="B9" s="1">
        <v>7</v>
      </c>
      <c r="C9" s="1">
        <v>2.5</v>
      </c>
      <c r="D9" s="1">
        <v>17.399999999999999</v>
      </c>
      <c r="E9" s="1">
        <f t="shared" si="0"/>
        <v>43.5</v>
      </c>
      <c r="F9" s="1">
        <f t="shared" si="1"/>
        <v>6.25</v>
      </c>
      <c r="G9" s="1">
        <f t="shared" si="2"/>
        <v>302.75999999999993</v>
      </c>
      <c r="H9" s="1">
        <f t="shared" si="3"/>
        <v>16.385026737967916</v>
      </c>
      <c r="I9" s="1">
        <f t="shared" si="4"/>
        <v>-0.13719548425430617</v>
      </c>
      <c r="J9" s="1">
        <f t="shared" si="5"/>
        <v>1.882260089977357E-2</v>
      </c>
      <c r="K9" s="1">
        <f t="shared" si="6"/>
        <v>-1.0149732620320826</v>
      </c>
      <c r="L9" s="1">
        <f t="shared" si="7"/>
        <v>1.0301707226400465</v>
      </c>
    </row>
    <row r="10" spans="2:13" ht="15.75" x14ac:dyDescent="0.25">
      <c r="B10" s="1">
        <v>8</v>
      </c>
      <c r="C10" s="1">
        <v>2.7</v>
      </c>
      <c r="D10" s="1">
        <v>16.100000000000001</v>
      </c>
      <c r="E10" s="1">
        <f t="shared" si="0"/>
        <v>43.470000000000006</v>
      </c>
      <c r="F10" s="1">
        <f t="shared" si="1"/>
        <v>7.2900000000000009</v>
      </c>
      <c r="G10" s="1">
        <f t="shared" si="2"/>
        <v>259.21000000000004</v>
      </c>
      <c r="H10" s="1">
        <f t="shared" si="3"/>
        <v>15.150267379679139</v>
      </c>
      <c r="I10" s="1">
        <f t="shared" si="4"/>
        <v>-1.371954842543083</v>
      </c>
      <c r="J10" s="1">
        <f t="shared" si="5"/>
        <v>1.8822600899774156</v>
      </c>
      <c r="K10" s="1">
        <f t="shared" si="6"/>
        <v>-0.94973262032086225</v>
      </c>
      <c r="L10" s="1">
        <f t="shared" si="7"/>
        <v>0.90199205010153105</v>
      </c>
    </row>
    <row r="11" spans="2:13" ht="15.75" x14ac:dyDescent="0.25">
      <c r="B11" s="1">
        <v>9</v>
      </c>
      <c r="C11" s="1">
        <v>2.2999999999999998</v>
      </c>
      <c r="D11" s="1">
        <v>15.2</v>
      </c>
      <c r="E11" s="1">
        <f t="shared" si="0"/>
        <v>34.959999999999994</v>
      </c>
      <c r="F11" s="1">
        <f t="shared" si="1"/>
        <v>5.2899999999999991</v>
      </c>
      <c r="G11" s="1">
        <f t="shared" si="2"/>
        <v>231.04</v>
      </c>
      <c r="H11" s="1">
        <f t="shared" si="3"/>
        <v>17.619786096256689</v>
      </c>
      <c r="I11" s="1">
        <f t="shared" si="4"/>
        <v>1.0975638740344671</v>
      </c>
      <c r="J11" s="1">
        <f t="shared" si="5"/>
        <v>1.2046464575855476</v>
      </c>
      <c r="K11" s="1">
        <f t="shared" si="6"/>
        <v>2.4197860962566899</v>
      </c>
      <c r="L11" s="1">
        <f t="shared" si="7"/>
        <v>5.8553647516371905</v>
      </c>
    </row>
    <row r="12" spans="2:13" ht="15.75" x14ac:dyDescent="0.25">
      <c r="B12" s="2" t="s">
        <v>0</v>
      </c>
      <c r="C12" s="2">
        <f>SUM(C3:C11)</f>
        <v>22.3</v>
      </c>
      <c r="D12" s="2">
        <f t="shared" ref="D12:G12" si="8">SUM(D3:D11)</f>
        <v>148.69999999999999</v>
      </c>
      <c r="E12" s="2">
        <f t="shared" si="8"/>
        <v>365.87999999999994</v>
      </c>
      <c r="F12" s="2">
        <f t="shared" si="8"/>
        <v>55.67</v>
      </c>
      <c r="G12" s="2">
        <f t="shared" si="8"/>
        <v>2481.9700000000003</v>
      </c>
      <c r="H12" s="1">
        <f>SUM(H3:H11)</f>
        <v>148.70000000000002</v>
      </c>
      <c r="I12" s="3">
        <f>SUM(I3:I11)</f>
        <v>1.4210854715202004E-14</v>
      </c>
      <c r="J12" s="1">
        <f>SUM(J3:J11)</f>
        <v>15.839218657159957</v>
      </c>
      <c r="K12" s="3">
        <f>SUM(K3:K11)</f>
        <v>1.2434497875801753E-14</v>
      </c>
      <c r="L12" s="3">
        <f>SUM(L3:L11)</f>
        <v>9.2763368983957193</v>
      </c>
    </row>
    <row r="13" spans="2:13" ht="15.75" x14ac:dyDescent="0.25">
      <c r="B13" s="1" t="s">
        <v>1</v>
      </c>
      <c r="C13" s="1">
        <f>AVERAGE(C3:C11)</f>
        <v>2.4777777777777779</v>
      </c>
      <c r="D13" s="1">
        <f t="shared" ref="D13:G13" si="9">AVERAGE(D3:D11)</f>
        <v>16.522222222222222</v>
      </c>
      <c r="E13" s="1">
        <f t="shared" si="9"/>
        <v>40.653333333333329</v>
      </c>
      <c r="F13" s="1">
        <f t="shared" si="9"/>
        <v>6.1855555555555561</v>
      </c>
      <c r="G13" s="1">
        <f t="shared" si="9"/>
        <v>275.7744444444445</v>
      </c>
      <c r="H13" s="1">
        <f>AVERAGE(H3:H11)</f>
        <v>16.522222222222226</v>
      </c>
      <c r="I13" s="3">
        <f>AVERAGE(I3:I11)</f>
        <v>1.578983857244667E-15</v>
      </c>
      <c r="J13" s="1">
        <f>AVERAGE(J3:J11)</f>
        <v>1.7599131841288842</v>
      </c>
      <c r="K13" s="3">
        <f t="shared" ref="K13:L13" si="10">AVERAGE(K3:K11)</f>
        <v>1.3816108750890837E-15</v>
      </c>
      <c r="L13" s="1">
        <f t="shared" si="10"/>
        <v>1.0307040998217465</v>
      </c>
    </row>
    <row r="15" spans="2:13" ht="15.75" x14ac:dyDescent="0.25">
      <c r="B15" s="4"/>
      <c r="C15" s="1">
        <f>(B11*E12-C12*D12)/(B11*F12-C12^2)</f>
        <v>-6.1737967914438743</v>
      </c>
      <c r="E15" s="4"/>
      <c r="F15" s="1">
        <f>(J12)/(L12/(B11-2))</f>
        <v>11.952404468976834</v>
      </c>
    </row>
    <row r="16" spans="2:13" ht="18" customHeight="1" x14ac:dyDescent="0.25">
      <c r="B16" s="4"/>
      <c r="C16" s="1">
        <f>(1/B11)*(D12-C15*C12)</f>
        <v>31.819518716577601</v>
      </c>
      <c r="E16" s="7"/>
      <c r="F16" s="1">
        <f>FINV(F17,F18,F19)</f>
        <v>5.591447851220738</v>
      </c>
      <c r="H16" s="8"/>
      <c r="I16" s="8"/>
      <c r="J16" s="8"/>
      <c r="K16" s="8"/>
      <c r="L16" s="8"/>
      <c r="M16" s="8"/>
    </row>
    <row r="17" spans="2:13" ht="15.75" x14ac:dyDescent="0.25">
      <c r="B17" s="6"/>
      <c r="E17" s="5"/>
      <c r="F17" s="1">
        <v>0.05</v>
      </c>
      <c r="H17" s="8"/>
      <c r="I17" s="8"/>
      <c r="J17" s="8"/>
      <c r="K17" s="8"/>
      <c r="L17" s="8"/>
      <c r="M17" s="8"/>
    </row>
    <row r="18" spans="2:13" ht="15.75" x14ac:dyDescent="0.25">
      <c r="E18" s="5"/>
      <c r="F18" s="1">
        <v>1</v>
      </c>
    </row>
    <row r="19" spans="2:13" ht="15.75" x14ac:dyDescent="0.25">
      <c r="E19" s="5"/>
      <c r="F19" s="1">
        <f>B11-2</f>
        <v>7</v>
      </c>
    </row>
    <row r="20" spans="2:13" x14ac:dyDescent="0.25">
      <c r="E20" s="6"/>
    </row>
  </sheetData>
  <mergeCells count="1">
    <mergeCell ref="H16:M17"/>
  </mergeCells>
  <pageMargins left="0.7" right="0.7" top="0.75" bottom="0.75" header="0.3" footer="0.3"/>
  <pageSetup paperSize="9" orientation="portrait" horizontalDpi="200" verticalDpi="200" copies="0" r:id="rId1"/>
  <ignoredErrors>
    <ignoredError sqref="K3:K1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2017-10-25T05:43:23Z</dcterms:modified>
</cp:coreProperties>
</file>