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desousa\Sacyr\acuama-iteraciones\sprint-56\33-95015-SYR555132-Tarifas AVG\"/>
    </mc:Choice>
  </mc:AlternateContent>
  <xr:revisionPtr revIDLastSave="0" documentId="13_ncr:1_{47E719CA-BF2F-474D-8851-979F00437CCF}" xr6:coauthVersionLast="47" xr6:coauthVersionMax="47" xr10:uidLastSave="{00000000-0000-0000-0000-000000000000}"/>
  <bookViews>
    <workbookView xWindow="33600" yWindow="-4860" windowWidth="42645" windowHeight="19575" activeTab="1" xr2:uid="{6649A9D9-ECA2-43FA-9F93-EADFA5D70AE6}"/>
  </bookViews>
  <sheets>
    <sheet name="ABASTECIMIENTO" sheetId="1" r:id="rId1"/>
    <sheet name="SANEAMIENTO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2" l="1"/>
  <c r="X3" i="2"/>
  <c r="X2" i="2"/>
  <c r="X4" i="2" s="1"/>
  <c r="AD3" i="1"/>
  <c r="AD2" i="1"/>
  <c r="V4" i="1"/>
  <c r="X3" i="1"/>
  <c r="X2" i="1"/>
  <c r="X4" i="1" s="1"/>
  <c r="Y2" i="2" l="1"/>
  <c r="Y2" i="1"/>
  <c r="Y3" i="2" l="1"/>
  <c r="Y4" i="2" s="1"/>
  <c r="Y3" i="1"/>
  <c r="Y4" i="1" s="1"/>
  <c r="G30" i="1" l="1"/>
  <c r="G29" i="1"/>
  <c r="G26" i="1"/>
  <c r="G27" i="1"/>
  <c r="G25" i="1"/>
  <c r="G28" i="2"/>
  <c r="G26" i="2"/>
  <c r="G25" i="2"/>
  <c r="G59" i="1"/>
  <c r="G60" i="1"/>
  <c r="G61" i="1"/>
  <c r="G62" i="1"/>
  <c r="G63" i="1"/>
  <c r="G64" i="1"/>
  <c r="G58" i="1"/>
  <c r="G3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4" i="2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  <c r="D24" i="2"/>
  <c r="E24" i="2" s="1"/>
  <c r="F24" i="2" s="1"/>
  <c r="D3" i="2"/>
  <c r="E3" i="2" s="1"/>
  <c r="F3" i="2" s="1"/>
  <c r="D24" i="1"/>
  <c r="E24" i="1" s="1"/>
  <c r="F24" i="1" s="1"/>
  <c r="D3" i="1"/>
  <c r="E3" i="1" s="1"/>
  <c r="F3" i="1" s="1"/>
</calcChain>
</file>

<file path=xl/sharedStrings.xml><?xml version="1.0" encoding="utf-8"?>
<sst xmlns="http://schemas.openxmlformats.org/spreadsheetml/2006/main" count="58" uniqueCount="29">
  <si>
    <t>Calibre (mm)</t>
  </si>
  <si>
    <t>ACTUAL</t>
  </si>
  <si>
    <t>CUOTA DE SERVICIO</t>
  </si>
  <si>
    <t>CONSUMO RESIDENCIAL</t>
  </si>
  <si>
    <t>BLOQUE I (€/m3)</t>
  </si>
  <si>
    <t>BLOQUE II (€/m3)</t>
  </si>
  <si>
    <t>BLOQUE III (€/m3)</t>
  </si>
  <si>
    <t>CONSUMO TERCIARIO</t>
  </si>
  <si>
    <t>CUOTA DE CONSUMO</t>
  </si>
  <si>
    <t>Calibre mm.</t>
  </si>
  <si>
    <t>FIANZA</t>
  </si>
  <si>
    <t>50 y más</t>
  </si>
  <si>
    <t>CUOTA DE CONEXIÓN</t>
  </si>
  <si>
    <t>DERECHOS DE CONEXIÓN (€/conexión)</t>
  </si>
  <si>
    <t>CUOTA SERVICIO AGUA</t>
  </si>
  <si>
    <t>CUOTA DE CONTRATACION</t>
  </si>
  <si>
    <t>CUOTA CONTRATACION</t>
  </si>
  <si>
    <t>C. SANEAMIENTO Y DEPURACION</t>
  </si>
  <si>
    <t>SANEAMIENTO</t>
  </si>
  <si>
    <t>FIANZA CONSTITUIDA</t>
  </si>
  <si>
    <t>VERTIDO</t>
  </si>
  <si>
    <t>CONSUMO DE AGUA</t>
  </si>
  <si>
    <t>#1</t>
  </si>
  <si>
    <t>DIAS</t>
  </si>
  <si>
    <t>Consumo</t>
  </si>
  <si>
    <t>Tarifa 1</t>
  </si>
  <si>
    <t>[</t>
  </si>
  <si>
    <t>)</t>
  </si>
  <si>
    <t>Tarifa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</si>
</sst>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000\ _€_-;\-* #,##0.0000\ _€_-;_-* &quot;-&quot;??\ _€_-;_-@_-"/>
    <numFmt numFmtId="167" formatCode="_-* #,##0.000\ _€_-;\-* #,##0.0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165" fontId="0" fillId="0" borderId="1" xfId="0" applyNumberFormat="1" applyBorder="1"/>
    <xf numFmtId="164" fontId="0" fillId="0" borderId="1" xfId="0" applyNumberFormat="1" applyBorder="1"/>
    <xf numFmtId="166" fontId="0" fillId="0" borderId="1" xfId="0" applyNumberFormat="1" applyBorder="1"/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0" fillId="0" borderId="1" xfId="0" applyBorder="1"/>
    <xf numFmtId="167" fontId="0" fillId="0" borderId="0" xfId="0" applyNumberFormat="1"/>
    <xf numFmtId="0" fontId="0" fillId="2" borderId="0" xfId="0" applyFill="1"/>
    <xf numFmtId="0" fontId="0" fillId="0" borderId="0" xfId="0" quotePrefix="1"/>
    <xf numFmtId="0" fontId="1" fillId="3" borderId="0" xfId="0" applyFont="1" applyFill="1"/>
    <xf numFmtId="0" fontId="2" fillId="3" borderId="0" xfId="0" applyFont="1" applyFill="1"/>
    <xf numFmtId="166" fontId="0" fillId="0" borderId="2" xfId="0" applyNumberFormat="1" applyBorder="1"/>
    <xf numFmtId="166" fontId="0" fillId="0" borderId="3" xfId="0" applyNumberFormat="1" applyBorder="1"/>
    <xf numFmtId="165" fontId="0" fillId="0" borderId="0" xfId="0" applyNumberFormat="1" applyBorder="1"/>
    <xf numFmtId="0" fontId="4" fillId="0" borderId="0" xfId="0" applyFont="1"/>
    <xf numFmtId="0" fontId="4" fillId="6" borderId="0" xfId="0" applyFont="1" applyFill="1"/>
    <xf numFmtId="0" fontId="5" fillId="5" borderId="0" xfId="2" applyAlignment="1">
      <alignment horizontal="right"/>
    </xf>
    <xf numFmtId="0" fontId="3" fillId="4" borderId="0" xfId="1" applyAlignment="1">
      <alignment horizontal="right"/>
    </xf>
    <xf numFmtId="14" fontId="0" fillId="0" borderId="0" xfId="0" applyNumberFormat="1"/>
    <xf numFmtId="0" fontId="0" fillId="0" borderId="0" xfId="0" applyAlignment="1">
      <alignment horizontal="right"/>
    </xf>
    <xf numFmtId="0" fontId="6" fillId="0" borderId="0" xfId="3"/>
    <xf numFmtId="0" fontId="0" fillId="7" borderId="0" xfId="0" applyFill="1"/>
  </cellXfs>
  <cellStyles count="4">
    <cellStyle name="Énfasis5" xfId="2" builtinId="45"/>
    <cellStyle name="Hipervínculo" xfId="3" builtinId="8"/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2FE8F-2984-45FF-BC7E-7C5FDF3086BF}">
  <dimension ref="A1:AD64"/>
  <sheetViews>
    <sheetView workbookViewId="0">
      <selection activeCell="S22" sqref="S22"/>
    </sheetView>
  </sheetViews>
  <sheetFormatPr baseColWidth="10" defaultColWidth="10.88671875" defaultRowHeight="14.4" x14ac:dyDescent="0.3"/>
  <cols>
    <col min="1" max="1" width="26.77734375" bestFit="1" customWidth="1"/>
    <col min="2" max="2" width="23.109375" bestFit="1" customWidth="1"/>
    <col min="3" max="6" width="10.5546875" bestFit="1" customWidth="1"/>
    <col min="7" max="7" width="11.5546875" bestFit="1" customWidth="1"/>
    <col min="20" max="20" width="1.6640625" bestFit="1" customWidth="1"/>
    <col min="23" max="23" width="1.6640625" bestFit="1" customWidth="1"/>
  </cols>
  <sheetData>
    <row r="1" spans="1:30" x14ac:dyDescent="0.3">
      <c r="X1" s="19" t="s">
        <v>23</v>
      </c>
      <c r="Y1" s="20" t="s">
        <v>24</v>
      </c>
    </row>
    <row r="2" spans="1:30" ht="15.6" x14ac:dyDescent="0.3">
      <c r="A2" s="10" t="s">
        <v>2</v>
      </c>
      <c r="B2" s="12" t="s">
        <v>14</v>
      </c>
      <c r="S2" t="s">
        <v>25</v>
      </c>
      <c r="T2" t="s">
        <v>26</v>
      </c>
      <c r="U2" s="21">
        <v>45425</v>
      </c>
      <c r="V2" s="21">
        <v>45506</v>
      </c>
      <c r="W2" t="s">
        <v>27</v>
      </c>
      <c r="X2" s="22">
        <f>_xlfn.DAYS(V2,U2)</f>
        <v>81</v>
      </c>
      <c r="Y2">
        <f>ROUND(X2*U4/X4,0)</f>
        <v>145</v>
      </c>
      <c r="Z2">
        <v>50</v>
      </c>
      <c r="AA2">
        <v>95</v>
      </c>
      <c r="AB2" s="24">
        <v>0.44</v>
      </c>
      <c r="AC2" s="24">
        <v>0.54</v>
      </c>
      <c r="AD2">
        <f>Z2*AB2+AA2*AC2</f>
        <v>73.300000000000011</v>
      </c>
    </row>
    <row r="3" spans="1:30" x14ac:dyDescent="0.3">
      <c r="A3" s="2" t="s">
        <v>0</v>
      </c>
      <c r="B3" s="4" t="s">
        <v>1</v>
      </c>
      <c r="C3" s="1">
        <v>2024</v>
      </c>
      <c r="D3" s="1">
        <f>+C3+1</f>
        <v>2025</v>
      </c>
      <c r="E3" s="1">
        <f t="shared" ref="E3:F3" si="0">+D3+1</f>
        <v>2026</v>
      </c>
      <c r="F3" s="1">
        <f t="shared" si="0"/>
        <v>2027</v>
      </c>
      <c r="S3" t="s">
        <v>28</v>
      </c>
      <c r="T3" t="s">
        <v>26</v>
      </c>
      <c r="U3" s="21">
        <v>45506</v>
      </c>
      <c r="V3" s="21">
        <v>45537</v>
      </c>
      <c r="W3" t="s">
        <v>27</v>
      </c>
      <c r="X3" s="22">
        <f>_xlfn.DAYS(V3,U3)</f>
        <v>31</v>
      </c>
      <c r="Y3">
        <f>U4-Y2</f>
        <v>55</v>
      </c>
      <c r="Z3">
        <v>50</v>
      </c>
      <c r="AA3">
        <v>5</v>
      </c>
      <c r="AB3" s="24">
        <v>0.47299999999999998</v>
      </c>
      <c r="AC3" s="24">
        <v>0.58050000000000002</v>
      </c>
      <c r="AD3">
        <f>Z3*AB3+AA3*AC3</f>
        <v>26.552499999999998</v>
      </c>
    </row>
    <row r="4" spans="1:30" x14ac:dyDescent="0.3">
      <c r="A4" s="1">
        <v>13</v>
      </c>
      <c r="B4" s="2">
        <v>18.120186</v>
      </c>
      <c r="C4" s="2">
        <v>19.479199949999998</v>
      </c>
      <c r="D4" s="2">
        <v>20.8382139</v>
      </c>
      <c r="E4" s="2">
        <v>22.197227849999997</v>
      </c>
      <c r="F4" s="2">
        <v>23.556241799999999</v>
      </c>
      <c r="G4" t="str">
        <f>_xlfn.CONCAT("('",$B$2,"', ",A4,",",SUBSTITUTE(B4, ",", "."),",",SUBSTITUTE(C4, ",", "."),",",SUBSTITUTE(D4, ",", "."),",",SUBSTITUTE(E4, ",", "."),",",SUBSTITUTE(F4, ",", "."),"),")</f>
        <v>('CUOTA SERVICIO AGUA', 13,18.120186,19.47919995,20.8382139,22.19722785,23.5562418),</v>
      </c>
      <c r="I4" s="11"/>
      <c r="U4" s="17">
        <v>200</v>
      </c>
      <c r="V4" s="23">
        <f>_xlfn.DAYS(V3,U2)</f>
        <v>112</v>
      </c>
      <c r="X4" s="19">
        <f>SUM(X2:X3)</f>
        <v>112</v>
      </c>
      <c r="Y4" s="20">
        <f>SUM(Y2:Y3)</f>
        <v>200</v>
      </c>
    </row>
    <row r="5" spans="1:30" x14ac:dyDescent="0.3">
      <c r="A5" s="1">
        <v>15</v>
      </c>
      <c r="B5" s="2">
        <v>20.133540000000004</v>
      </c>
      <c r="C5" s="2">
        <v>21.643555500000002</v>
      </c>
      <c r="D5" s="2">
        <v>23.153571000000003</v>
      </c>
      <c r="E5" s="2">
        <v>24.663586500000001</v>
      </c>
      <c r="F5" s="2">
        <v>26.173602000000002</v>
      </c>
      <c r="G5" t="str">
        <f t="shared" ref="G5:G19" si="1">_xlfn.CONCAT("('",$B$2,"', ",A5,",",SUBSTITUTE(B5, ",", "."),",",SUBSTITUTE(C5, ",", "."),",",SUBSTITUTE(D5, ",", "."),",",SUBSTITUTE(E5, ",", "."),",",SUBSTITUTE(F5, ",", "."),"),")</f>
        <v>('CUOTA SERVICIO AGUA', 15,20.13354,21.6435555,23.153571,24.6635865,26.173602),</v>
      </c>
    </row>
    <row r="6" spans="1:30" x14ac:dyDescent="0.3">
      <c r="A6" s="1">
        <v>20</v>
      </c>
      <c r="B6" s="2">
        <v>22.146894000000003</v>
      </c>
      <c r="C6" s="2">
        <v>23.807911050000001</v>
      </c>
      <c r="D6" s="2">
        <v>25.468928100000003</v>
      </c>
      <c r="E6" s="2">
        <v>27.129945150000001</v>
      </c>
      <c r="F6" s="2">
        <v>28.790962199999999</v>
      </c>
      <c r="G6" t="str">
        <f t="shared" si="1"/>
        <v>('CUOTA SERVICIO AGUA', 20,22.146894,23.80791105,25.4689281,27.12994515,28.7909622),</v>
      </c>
    </row>
    <row r="7" spans="1:30" x14ac:dyDescent="0.3">
      <c r="A7" s="1">
        <v>25</v>
      </c>
      <c r="B7" s="2">
        <v>33.225300000000004</v>
      </c>
      <c r="C7" s="2">
        <v>35.717197500000005</v>
      </c>
      <c r="D7" s="2">
        <v>38.209095000000005</v>
      </c>
      <c r="E7" s="2">
        <v>40.700992499999998</v>
      </c>
      <c r="F7" s="2">
        <v>43.192889999999998</v>
      </c>
      <c r="G7" t="str">
        <f t="shared" si="1"/>
        <v>('CUOTA SERVICIO AGUA', 25,33.2253,35.7171975,38.209095,40.7009925,43.19289),</v>
      </c>
    </row>
    <row r="8" spans="1:30" x14ac:dyDescent="0.3">
      <c r="A8" s="1">
        <v>30</v>
      </c>
      <c r="B8" s="2">
        <v>36.240372000000001</v>
      </c>
      <c r="C8" s="2">
        <v>38.958399899999996</v>
      </c>
      <c r="D8" s="2">
        <v>41.676427799999999</v>
      </c>
      <c r="E8" s="2">
        <v>44.394455699999995</v>
      </c>
      <c r="F8" s="2">
        <v>47.112483599999997</v>
      </c>
      <c r="G8" t="str">
        <f t="shared" si="1"/>
        <v>('CUOTA SERVICIO AGUA', 30,36.240372,38.9583999,41.6764278,44.3944557,47.1124836),</v>
      </c>
    </row>
    <row r="9" spans="1:30" x14ac:dyDescent="0.3">
      <c r="A9" s="1">
        <v>40</v>
      </c>
      <c r="B9" s="2">
        <v>40.267080000000007</v>
      </c>
      <c r="C9" s="2">
        <v>43.287111000000003</v>
      </c>
      <c r="D9" s="2">
        <v>46.307142000000006</v>
      </c>
      <c r="E9" s="2">
        <v>49.327173000000002</v>
      </c>
      <c r="F9" s="2">
        <v>52.347204000000005</v>
      </c>
      <c r="G9" t="str">
        <f t="shared" si="1"/>
        <v>('CUOTA SERVICIO AGUA', 40,40.26708,43.287111,46.307142,49.327173,52.347204),</v>
      </c>
    </row>
    <row r="10" spans="1:30" x14ac:dyDescent="0.3">
      <c r="A10" s="1">
        <v>50</v>
      </c>
      <c r="B10" s="2">
        <v>60.400620000000004</v>
      </c>
      <c r="C10" s="2">
        <v>64.930666500000001</v>
      </c>
      <c r="D10" s="2">
        <v>69.460712999999998</v>
      </c>
      <c r="E10" s="2">
        <v>73.990759499999996</v>
      </c>
      <c r="F10" s="2">
        <v>78.520805999999993</v>
      </c>
      <c r="G10" t="str">
        <f t="shared" si="1"/>
        <v>('CUOTA SERVICIO AGUA', 50,60.40062,64.9306665,69.460713,73.9907595,78.520806),</v>
      </c>
    </row>
    <row r="11" spans="1:30" x14ac:dyDescent="0.3">
      <c r="A11" s="1">
        <v>60</v>
      </c>
      <c r="B11" s="2">
        <v>80.534160000000014</v>
      </c>
      <c r="C11" s="2">
        <v>86.574222000000006</v>
      </c>
      <c r="D11" s="2">
        <v>92.614284000000012</v>
      </c>
      <c r="E11" s="2">
        <v>98.654346000000004</v>
      </c>
      <c r="F11" s="2">
        <v>104.69440800000001</v>
      </c>
      <c r="G11" t="str">
        <f t="shared" si="1"/>
        <v>('CUOTA SERVICIO AGUA', 60,80.53416,86.574222,92.614284,98.654346,104.694408),</v>
      </c>
    </row>
    <row r="12" spans="1:30" x14ac:dyDescent="0.3">
      <c r="A12" s="1">
        <v>65</v>
      </c>
      <c r="B12" s="2">
        <v>90.600930000000005</v>
      </c>
      <c r="C12" s="2">
        <v>97.395999750000001</v>
      </c>
      <c r="D12" s="2">
        <v>104.1910695</v>
      </c>
      <c r="E12" s="2">
        <v>110.98613924999999</v>
      </c>
      <c r="F12" s="2">
        <v>117.78120899999999</v>
      </c>
      <c r="G12" t="str">
        <f t="shared" si="1"/>
        <v>('CUOTA SERVICIO AGUA', 65,90.60093,97.39599975,104.1910695,110.98613925,117.781209),</v>
      </c>
    </row>
    <row r="13" spans="1:30" x14ac:dyDescent="0.3">
      <c r="A13" s="1">
        <v>75</v>
      </c>
      <c r="B13" s="2">
        <v>130.86801</v>
      </c>
      <c r="C13" s="2">
        <v>140.68311075</v>
      </c>
      <c r="D13" s="2">
        <v>150.4982115</v>
      </c>
      <c r="E13" s="2">
        <v>160.31331224999997</v>
      </c>
      <c r="F13" s="2">
        <v>170.12841299999997</v>
      </c>
      <c r="G13" t="str">
        <f t="shared" si="1"/>
        <v>('CUOTA SERVICIO AGUA', 75,130.86801,140.68311075,150.4982115,160.31331225,170.128413),</v>
      </c>
    </row>
    <row r="14" spans="1:30" x14ac:dyDescent="0.3">
      <c r="A14" s="1">
        <v>80</v>
      </c>
      <c r="B14" s="2">
        <v>151.00155000000004</v>
      </c>
      <c r="C14" s="2">
        <v>162.32666625000005</v>
      </c>
      <c r="D14" s="2">
        <v>173.65178250000002</v>
      </c>
      <c r="E14" s="2">
        <v>184.97689875000003</v>
      </c>
      <c r="F14" s="2">
        <v>196.30201500000001</v>
      </c>
      <c r="G14" t="str">
        <f t="shared" si="1"/>
        <v>('CUOTA SERVICIO AGUA', 80,151.00155,162.32666625,173.6517825,184.97689875,196.302015),</v>
      </c>
    </row>
    <row r="15" spans="1:30" x14ac:dyDescent="0.3">
      <c r="A15" s="1">
        <v>100</v>
      </c>
      <c r="B15" s="2">
        <v>241.60248000000001</v>
      </c>
      <c r="C15" s="2">
        <v>259.722666</v>
      </c>
      <c r="D15" s="2">
        <v>277.84285199999999</v>
      </c>
      <c r="E15" s="2">
        <v>295.96303799999998</v>
      </c>
      <c r="F15" s="2">
        <v>314.08322399999997</v>
      </c>
      <c r="G15" t="str">
        <f t="shared" si="1"/>
        <v>('CUOTA SERVICIO AGUA', 100,241.60248,259.722666,277.842852,295.963038,314.083224),</v>
      </c>
    </row>
    <row r="16" spans="1:30" x14ac:dyDescent="0.3">
      <c r="A16" s="1">
        <v>125</v>
      </c>
      <c r="B16" s="2">
        <v>382.53726</v>
      </c>
      <c r="C16" s="2">
        <v>411.2275545</v>
      </c>
      <c r="D16" s="2">
        <v>439.91784899999999</v>
      </c>
      <c r="E16" s="2">
        <v>468.60814349999993</v>
      </c>
      <c r="F16" s="2">
        <v>497.29843799999992</v>
      </c>
      <c r="G16" t="str">
        <f t="shared" si="1"/>
        <v>('CUOTA SERVICIO AGUA', 125,382.53726,411.2275545,439.917849,468.6081435,497.298438),</v>
      </c>
    </row>
    <row r="17" spans="1:11" x14ac:dyDescent="0.3">
      <c r="A17" s="1">
        <v>150</v>
      </c>
      <c r="B17" s="2">
        <v>553.67235000000005</v>
      </c>
      <c r="C17" s="2">
        <v>595.19777625000006</v>
      </c>
      <c r="D17" s="2">
        <v>636.72320249999996</v>
      </c>
      <c r="E17" s="2">
        <v>678.24862874999997</v>
      </c>
      <c r="F17" s="2">
        <v>719.77405499999998</v>
      </c>
      <c r="G17" t="str">
        <f t="shared" si="1"/>
        <v>('CUOTA SERVICIO AGUA', 150,553.67235,595.19777625,636.7232025,678.24862875,719.774055),</v>
      </c>
    </row>
    <row r="18" spans="1:11" x14ac:dyDescent="0.3">
      <c r="A18" s="1">
        <v>200</v>
      </c>
      <c r="B18" s="2">
        <v>1006.677</v>
      </c>
      <c r="C18" s="2">
        <v>1082.1777749999999</v>
      </c>
      <c r="D18" s="2">
        <v>1157.6785499999999</v>
      </c>
      <c r="E18" s="2">
        <v>1233.1793249999998</v>
      </c>
      <c r="F18" s="2">
        <v>1308.6800999999998</v>
      </c>
      <c r="G18" t="str">
        <f t="shared" si="1"/>
        <v>('CUOTA SERVICIO AGUA', 200,1006.677,1082.177775,1157.67855,1233.179325,1308.6801),</v>
      </c>
    </row>
    <row r="19" spans="1:11" x14ac:dyDescent="0.3">
      <c r="A19" s="1">
        <v>250</v>
      </c>
      <c r="B19" s="2">
        <v>1560.3493500000002</v>
      </c>
      <c r="C19" s="2">
        <v>1677.3755512500002</v>
      </c>
      <c r="D19" s="2">
        <v>1794.4017525000002</v>
      </c>
      <c r="E19" s="2">
        <v>1911.4279537499999</v>
      </c>
      <c r="F19" s="2">
        <v>2028.4541549999999</v>
      </c>
      <c r="G19" t="str">
        <f t="shared" si="1"/>
        <v>('CUOTA SERVICIO AGUA', 250,1560.34935,1677.37555125,1794.4017525,1911.42795375,2028.454155),</v>
      </c>
    </row>
    <row r="23" spans="1:11" ht="15.6" x14ac:dyDescent="0.3">
      <c r="A23" s="10" t="s">
        <v>8</v>
      </c>
      <c r="B23" s="13" t="s">
        <v>21</v>
      </c>
      <c r="C23" s="18" t="s">
        <v>22</v>
      </c>
    </row>
    <row r="24" spans="1:11" x14ac:dyDescent="0.3">
      <c r="A24" s="2" t="s">
        <v>3</v>
      </c>
      <c r="B24" s="4" t="s">
        <v>1</v>
      </c>
      <c r="C24" s="1">
        <v>2024</v>
      </c>
      <c r="D24" s="1">
        <f>+C24+1</f>
        <v>2025</v>
      </c>
      <c r="E24" s="1">
        <f t="shared" ref="E24:F24" si="2">+D24+1</f>
        <v>2026</v>
      </c>
      <c r="F24" s="1">
        <f t="shared" si="2"/>
        <v>2027</v>
      </c>
    </row>
    <row r="25" spans="1:11" x14ac:dyDescent="0.3">
      <c r="A25" s="2" t="s">
        <v>4</v>
      </c>
      <c r="B25" s="3">
        <v>0.44</v>
      </c>
      <c r="C25" s="3">
        <v>0.47299999999999998</v>
      </c>
      <c r="D25" s="3">
        <v>0.50600000000000001</v>
      </c>
      <c r="E25" s="3">
        <v>0.53899999999999992</v>
      </c>
      <c r="F25" s="3">
        <v>0.57199999999999995</v>
      </c>
      <c r="G25" s="24" t="str">
        <f>_xlfn.CONCAT("('",$B$23,"', ","NULL",",",SUBSTITUTE(B25, ",", "."),",",SUBSTITUTE(C25, ",", "."),",",SUBSTITUTE(D25, ",", "."),",",SUBSTITUTE(E25, ",", "."),",",SUBSTITUTE(F25, ",", "."),"),")</f>
        <v>('CONSUMO DE AGUA', NULL,0.44,0.473,0.506,0.539,0.572),</v>
      </c>
      <c r="H25" s="24"/>
      <c r="I25" s="24"/>
      <c r="J25" s="24"/>
      <c r="K25" s="24"/>
    </row>
    <row r="26" spans="1:11" x14ac:dyDescent="0.3">
      <c r="A26" s="2" t="s">
        <v>5</v>
      </c>
      <c r="B26" s="3">
        <v>0.54</v>
      </c>
      <c r="C26" s="3">
        <v>0.58050000000000002</v>
      </c>
      <c r="D26" s="3">
        <v>0.621</v>
      </c>
      <c r="E26" s="3">
        <v>0.66149999999999998</v>
      </c>
      <c r="F26" s="3">
        <v>0.70199999999999996</v>
      </c>
      <c r="G26" s="24" t="str">
        <f t="shared" ref="G26:G30" si="3">_xlfn.CONCAT("('",$B$23,"', ","NULL",",",SUBSTITUTE(B26, ",", "."),",",SUBSTITUTE(C26, ",", "."),",",SUBSTITUTE(D26, ",", "."),",",SUBSTITUTE(E26, ",", "."),",",SUBSTITUTE(F26, ",", "."),"),")</f>
        <v>('CONSUMO DE AGUA', NULL,0.54,0.5805,0.621,0.6615,0.702),</v>
      </c>
      <c r="H26" s="24"/>
      <c r="I26" s="24"/>
      <c r="J26" s="24"/>
      <c r="K26" s="24"/>
    </row>
    <row r="27" spans="1:11" x14ac:dyDescent="0.3">
      <c r="A27" s="2" t="s">
        <v>6</v>
      </c>
      <c r="B27" s="3">
        <v>0.72</v>
      </c>
      <c r="C27" s="3">
        <v>0.77399999999999991</v>
      </c>
      <c r="D27" s="3">
        <v>0.82799999999999996</v>
      </c>
      <c r="E27" s="3">
        <v>0.8819999999999999</v>
      </c>
      <c r="F27" s="3">
        <v>0.93599999999999983</v>
      </c>
      <c r="G27" t="str">
        <f t="shared" si="3"/>
        <v>('CONSUMO DE AGUA', NULL,0.72,0.774,0.828,0.882,0.936),</v>
      </c>
    </row>
    <row r="28" spans="1:11" x14ac:dyDescent="0.3">
      <c r="A28" s="2" t="s">
        <v>7</v>
      </c>
      <c r="B28" s="4" t="s">
        <v>1</v>
      </c>
      <c r="C28" s="1">
        <v>2024</v>
      </c>
      <c r="D28" s="1">
        <v>2025</v>
      </c>
      <c r="E28" s="1">
        <v>2026</v>
      </c>
      <c r="F28" s="1">
        <v>2027</v>
      </c>
    </row>
    <row r="29" spans="1:11" x14ac:dyDescent="0.3">
      <c r="A29" s="2" t="s">
        <v>4</v>
      </c>
      <c r="B29" s="3">
        <v>0.48</v>
      </c>
      <c r="C29" s="3">
        <v>0.51600000000000001</v>
      </c>
      <c r="D29" s="3">
        <v>0.55199999999999994</v>
      </c>
      <c r="E29" s="3">
        <v>0.58799999999999997</v>
      </c>
      <c r="F29" s="3">
        <v>0.62399999999999989</v>
      </c>
      <c r="G29" t="str">
        <f t="shared" si="3"/>
        <v>('CONSUMO DE AGUA', NULL,0.48,0.516,0.552,0.588,0.624),</v>
      </c>
    </row>
    <row r="30" spans="1:11" x14ac:dyDescent="0.3">
      <c r="A30" s="2" t="s">
        <v>5</v>
      </c>
      <c r="B30" s="3">
        <v>0.71</v>
      </c>
      <c r="C30" s="3">
        <v>0.76324999999999998</v>
      </c>
      <c r="D30" s="3">
        <v>0.81649999999999989</v>
      </c>
      <c r="E30" s="3">
        <v>0.86974999999999991</v>
      </c>
      <c r="F30" s="3">
        <v>0.92299999999999982</v>
      </c>
      <c r="G30" t="str">
        <f t="shared" si="3"/>
        <v>('CONSUMO DE AGUA', NULL,0.71,0.76325,0.8165,0.86975,0.923),</v>
      </c>
    </row>
    <row r="34" spans="1:7" ht="15.6" x14ac:dyDescent="0.3">
      <c r="A34" s="10" t="s">
        <v>15</v>
      </c>
      <c r="B34" s="13" t="s">
        <v>16</v>
      </c>
    </row>
    <row r="35" spans="1:7" x14ac:dyDescent="0.3">
      <c r="A35" s="5" t="s">
        <v>9</v>
      </c>
      <c r="B35" s="4" t="s">
        <v>1</v>
      </c>
      <c r="C35" s="1">
        <v>2024</v>
      </c>
      <c r="D35" s="1">
        <v>2025</v>
      </c>
      <c r="E35" s="1">
        <v>2026</v>
      </c>
      <c r="F35" s="1">
        <v>2027</v>
      </c>
    </row>
    <row r="36" spans="1:7" x14ac:dyDescent="0.3">
      <c r="A36" s="1">
        <v>13</v>
      </c>
      <c r="B36" s="2">
        <v>44.82</v>
      </c>
      <c r="C36" s="2">
        <v>48.1815</v>
      </c>
      <c r="D36" s="2">
        <v>51.542999999999999</v>
      </c>
      <c r="E36" s="2">
        <v>54.904499999999992</v>
      </c>
      <c r="F36" s="2">
        <v>58.265999999999991</v>
      </c>
      <c r="G36" t="str">
        <f>_xlfn.CONCAT("('",$A$34,"', ",A36,",",SUBSTITUTE(B36, ",", "."),",",SUBSTITUTE(C36, ",", "."),",",SUBSTITUTE(D36, ",", "."),",",SUBSTITUTE(E36, ",", "."),",",SUBSTITUTE(F36, ",", "."),"),")</f>
        <v>('CUOTA DE CONTRATACION', 13,44.82,48.1815,51.543,54.9045,58.266),</v>
      </c>
    </row>
    <row r="37" spans="1:7" x14ac:dyDescent="0.3">
      <c r="A37" s="1">
        <v>15</v>
      </c>
      <c r="B37" s="2">
        <v>52.04</v>
      </c>
      <c r="C37" s="2">
        <v>55.942999999999998</v>
      </c>
      <c r="D37" s="2">
        <v>59.845999999999997</v>
      </c>
      <c r="E37" s="2">
        <v>63.748999999999995</v>
      </c>
      <c r="F37" s="2">
        <v>67.651999999999987</v>
      </c>
      <c r="G37" t="str">
        <f t="shared" ref="G37:G52" si="4">_xlfn.CONCAT("('",$A$34,"', ",A37,",",SUBSTITUTE(B37, ",", "."),",",SUBSTITUTE(C37, ",", "."),",",SUBSTITUTE(D37, ",", "."),",",SUBSTITUTE(E37, ",", "."),",",SUBSTITUTE(F37, ",", "."),"),")</f>
        <v>('CUOTA DE CONTRATACION', 15,52.04,55.943,59.846,63.749,67.652),</v>
      </c>
    </row>
    <row r="38" spans="1:7" x14ac:dyDescent="0.3">
      <c r="A38" s="1">
        <v>20</v>
      </c>
      <c r="B38" s="2">
        <v>70.069999999999993</v>
      </c>
      <c r="C38" s="2">
        <v>75.325249999999983</v>
      </c>
      <c r="D38" s="2">
        <v>80.580499999999986</v>
      </c>
      <c r="E38" s="2">
        <v>85.835749999999976</v>
      </c>
      <c r="F38" s="2">
        <v>91.09099999999998</v>
      </c>
      <c r="G38" t="str">
        <f t="shared" si="4"/>
        <v>('CUOTA DE CONTRATACION', 20,70.07,75.32525,80.5805,85.83575,91.091),</v>
      </c>
    </row>
    <row r="39" spans="1:7" x14ac:dyDescent="0.3">
      <c r="A39" s="1">
        <v>25</v>
      </c>
      <c r="B39" s="2">
        <v>88.1</v>
      </c>
      <c r="C39" s="2">
        <v>94.707499999999996</v>
      </c>
      <c r="D39" s="2">
        <v>101.31499999999998</v>
      </c>
      <c r="E39" s="2">
        <v>107.92249999999999</v>
      </c>
      <c r="F39" s="2">
        <v>114.52999999999997</v>
      </c>
      <c r="G39" t="str">
        <f t="shared" si="4"/>
        <v>('CUOTA DE CONTRATACION', 25,88.1,94.7075,101.315,107.9225,114.53),</v>
      </c>
    </row>
    <row r="40" spans="1:7" x14ac:dyDescent="0.3">
      <c r="A40" s="1">
        <v>30</v>
      </c>
      <c r="B40" s="2">
        <v>106.13</v>
      </c>
      <c r="C40" s="2">
        <v>114.08975</v>
      </c>
      <c r="D40" s="2">
        <v>122.04949999999998</v>
      </c>
      <c r="E40" s="2">
        <v>130.00924999999998</v>
      </c>
      <c r="F40" s="2">
        <v>137.96899999999997</v>
      </c>
      <c r="G40" t="str">
        <f t="shared" si="4"/>
        <v>('CUOTA DE CONTRATACION', 30,106.13,114.08975,122.0495,130.00925,137.969),</v>
      </c>
    </row>
    <row r="41" spans="1:7" x14ac:dyDescent="0.3">
      <c r="A41" s="1">
        <v>40</v>
      </c>
      <c r="B41" s="2">
        <v>142.19</v>
      </c>
      <c r="C41" s="2">
        <v>152.85424999999998</v>
      </c>
      <c r="D41" s="2">
        <v>163.51849999999999</v>
      </c>
      <c r="E41" s="2">
        <v>174.18274999999997</v>
      </c>
      <c r="F41" s="2">
        <v>184.84699999999998</v>
      </c>
      <c r="G41" t="str">
        <f t="shared" si="4"/>
        <v>('CUOTA DE CONTRATACION', 40,142.19,152.85425,163.5185,174.18275,184.847),</v>
      </c>
    </row>
    <row r="42" spans="1:7" x14ac:dyDescent="0.3">
      <c r="A42" s="1">
        <v>50</v>
      </c>
      <c r="B42" s="2">
        <v>178.25</v>
      </c>
      <c r="C42" s="2">
        <v>191.61875000000001</v>
      </c>
      <c r="D42" s="2">
        <v>204.98749999999998</v>
      </c>
      <c r="E42" s="2">
        <v>218.35624999999999</v>
      </c>
      <c r="F42" s="2">
        <v>231.72499999999997</v>
      </c>
      <c r="G42" t="str">
        <f t="shared" si="4"/>
        <v>('CUOTA DE CONTRATACION', 50,178.25,191.61875,204.9875,218.35625,231.725),</v>
      </c>
    </row>
    <row r="43" spans="1:7" x14ac:dyDescent="0.3">
      <c r="A43" s="1">
        <v>60</v>
      </c>
      <c r="B43" s="2">
        <v>214.31</v>
      </c>
      <c r="C43" s="2">
        <v>230.38325</v>
      </c>
      <c r="D43" s="2">
        <v>246.45649999999998</v>
      </c>
      <c r="E43" s="2">
        <v>262.52974999999998</v>
      </c>
      <c r="F43" s="2">
        <v>278.60299999999995</v>
      </c>
      <c r="G43" t="str">
        <f t="shared" si="4"/>
        <v>('CUOTA DE CONTRATACION', 60,214.31,230.38325,246.4565,262.52975,278.603),</v>
      </c>
    </row>
    <row r="44" spans="1:7" x14ac:dyDescent="0.3">
      <c r="A44" s="1">
        <v>65</v>
      </c>
      <c r="B44" s="2">
        <v>232.34</v>
      </c>
      <c r="C44" s="2">
        <v>249.7655</v>
      </c>
      <c r="D44" s="2">
        <v>267.19099999999997</v>
      </c>
      <c r="E44" s="2">
        <v>284.61649999999997</v>
      </c>
      <c r="F44" s="2">
        <v>302.04199999999997</v>
      </c>
      <c r="G44" t="str">
        <f t="shared" si="4"/>
        <v>('CUOTA DE CONTRATACION', 65,232.34,249.7655,267.191,284.6165,302.042),</v>
      </c>
    </row>
    <row r="45" spans="1:7" x14ac:dyDescent="0.3">
      <c r="A45" s="1">
        <v>75</v>
      </c>
      <c r="B45" s="2">
        <v>268.39999999999998</v>
      </c>
      <c r="C45" s="2">
        <v>288.52999999999997</v>
      </c>
      <c r="D45" s="2">
        <v>308.65999999999997</v>
      </c>
      <c r="E45" s="2">
        <v>328.78999999999996</v>
      </c>
      <c r="F45" s="2">
        <v>348.9199999999999</v>
      </c>
      <c r="G45" t="str">
        <f t="shared" si="4"/>
        <v>('CUOTA DE CONTRATACION', 75,268.4,288.53,308.66,328.79,348.92),</v>
      </c>
    </row>
    <row r="46" spans="1:7" x14ac:dyDescent="0.3">
      <c r="A46" s="1">
        <v>80</v>
      </c>
      <c r="B46" s="2">
        <v>286.43</v>
      </c>
      <c r="C46" s="2">
        <v>307.91224999999997</v>
      </c>
      <c r="D46" s="2">
        <v>329.39449999999999</v>
      </c>
      <c r="E46" s="2">
        <v>350.87674999999996</v>
      </c>
      <c r="F46" s="2">
        <v>372.35899999999998</v>
      </c>
      <c r="G46" t="str">
        <f t="shared" si="4"/>
        <v>('CUOTA DE CONTRATACION', 80,286.43,307.91225,329.3945,350.87675,372.359),</v>
      </c>
    </row>
    <row r="47" spans="1:7" x14ac:dyDescent="0.3">
      <c r="A47" s="1">
        <v>100</v>
      </c>
      <c r="B47" s="2">
        <v>358.55</v>
      </c>
      <c r="C47" s="2">
        <v>385.44124999999997</v>
      </c>
      <c r="D47" s="2">
        <v>412.33249999999998</v>
      </c>
      <c r="E47" s="2">
        <v>439.22374999999994</v>
      </c>
      <c r="F47" s="2">
        <v>466.11499999999995</v>
      </c>
      <c r="G47" t="str">
        <f t="shared" si="4"/>
        <v>('CUOTA DE CONTRATACION', 100,358.55,385.44125,412.3325,439.22375,466.115),</v>
      </c>
    </row>
    <row r="48" spans="1:7" x14ac:dyDescent="0.3">
      <c r="A48" s="1">
        <v>125</v>
      </c>
      <c r="B48" s="2">
        <v>448.7</v>
      </c>
      <c r="C48" s="2">
        <v>482.35249999999996</v>
      </c>
      <c r="D48" s="2">
        <v>516.005</v>
      </c>
      <c r="E48" s="2">
        <v>549.65749999999991</v>
      </c>
      <c r="F48" s="2">
        <v>583.30999999999995</v>
      </c>
      <c r="G48" t="str">
        <f t="shared" si="4"/>
        <v>('CUOTA DE CONTRATACION', 125,448.7,482.3525,516.005,549.6575,583.31),</v>
      </c>
    </row>
    <row r="49" spans="1:7" x14ac:dyDescent="0.3">
      <c r="A49" s="1">
        <v>150</v>
      </c>
      <c r="B49" s="2">
        <v>538.86</v>
      </c>
      <c r="C49" s="2">
        <v>579.27449999999999</v>
      </c>
      <c r="D49" s="2">
        <v>619.68899999999996</v>
      </c>
      <c r="E49" s="2">
        <v>660.10349999999994</v>
      </c>
      <c r="F49" s="2">
        <v>700.51799999999992</v>
      </c>
      <c r="G49" t="str">
        <f t="shared" si="4"/>
        <v>('CUOTA DE CONTRATACION', 150,538.86,579.2745,619.689,660.1035,700.518),</v>
      </c>
    </row>
    <row r="50" spans="1:7" x14ac:dyDescent="0.3">
      <c r="A50" s="1">
        <v>200</v>
      </c>
      <c r="B50" s="2">
        <v>719.16</v>
      </c>
      <c r="C50" s="2">
        <v>773.09699999999998</v>
      </c>
      <c r="D50" s="2">
        <v>827.03399999999988</v>
      </c>
      <c r="E50" s="2">
        <v>880.97099999999989</v>
      </c>
      <c r="F50" s="2">
        <v>934.90799999999979</v>
      </c>
      <c r="G50" t="str">
        <f t="shared" si="4"/>
        <v>('CUOTA DE CONTRATACION', 200,719.16,773.097,827.034,880.971,934.908),</v>
      </c>
    </row>
    <row r="51" spans="1:7" x14ac:dyDescent="0.3">
      <c r="A51" s="1">
        <v>250</v>
      </c>
      <c r="B51" s="2">
        <v>899.46</v>
      </c>
      <c r="C51" s="2">
        <v>966.91949999999997</v>
      </c>
      <c r="D51" s="2">
        <v>1034.3789999999999</v>
      </c>
      <c r="E51" s="2">
        <v>1101.8384999999998</v>
      </c>
      <c r="F51" s="2">
        <v>1169.2979999999998</v>
      </c>
      <c r="G51" t="str">
        <f t="shared" si="4"/>
        <v>('CUOTA DE CONTRATACION', 250,899.46,966.9195,1034.379,1101.8385,1169.298),</v>
      </c>
    </row>
    <row r="52" spans="1:7" x14ac:dyDescent="0.3">
      <c r="A52" s="1">
        <v>300</v>
      </c>
      <c r="B52" s="2">
        <v>1079.77</v>
      </c>
      <c r="C52" s="2">
        <v>1160.7527499999999</v>
      </c>
      <c r="D52" s="2">
        <v>1241.7354999999998</v>
      </c>
      <c r="E52" s="2">
        <v>1322.7182499999999</v>
      </c>
      <c r="F52" s="2">
        <v>1403.7009999999998</v>
      </c>
      <c r="G52" t="str">
        <f t="shared" si="4"/>
        <v>('CUOTA DE CONTRATACION', 300,1079.77,1160.75275,1241.7355,1322.71825,1403.701),</v>
      </c>
    </row>
    <row r="55" spans="1:7" ht="15.6" x14ac:dyDescent="0.3">
      <c r="A55" s="10"/>
      <c r="B55" s="13"/>
    </row>
    <row r="56" spans="1:7" ht="15.6" x14ac:dyDescent="0.3">
      <c r="A56" s="10" t="s">
        <v>10</v>
      </c>
      <c r="B56" s="13" t="s">
        <v>19</v>
      </c>
    </row>
    <row r="57" spans="1:7" x14ac:dyDescent="0.3">
      <c r="A57" s="5" t="s">
        <v>9</v>
      </c>
      <c r="B57" s="4" t="s">
        <v>1</v>
      </c>
      <c r="C57" s="1">
        <v>2024</v>
      </c>
      <c r="D57" s="1">
        <v>2025</v>
      </c>
      <c r="E57" s="1">
        <v>2026</v>
      </c>
      <c r="F57" s="1">
        <v>2027</v>
      </c>
    </row>
    <row r="58" spans="1:7" x14ac:dyDescent="0.3">
      <c r="A58" s="1">
        <v>13</v>
      </c>
      <c r="B58" s="2">
        <v>37.44</v>
      </c>
      <c r="C58" s="2">
        <v>40.247999999999998</v>
      </c>
      <c r="D58" s="2">
        <v>43.055999999999997</v>
      </c>
      <c r="E58" s="2">
        <v>45.86399999999999</v>
      </c>
      <c r="F58" s="2">
        <v>48.67199999999999</v>
      </c>
      <c r="G58" t="str">
        <f>_xlfn.CONCAT("('",$B$56,"', ",A58,",",SUBSTITUTE(B58, ",", "."),",",SUBSTITUTE(C58, ",", "."),",",SUBSTITUTE(D58, ",", "."),",",SUBSTITUTE(E58, ",", "."),",",SUBSTITUTE(F58, ",", "."),"),")</f>
        <v>('FIANZA CONSTITUIDA', 13,37.44,40.248,43.056,45.864,48.672),</v>
      </c>
    </row>
    <row r="59" spans="1:7" x14ac:dyDescent="0.3">
      <c r="A59" s="1">
        <v>15</v>
      </c>
      <c r="B59" s="2">
        <v>52</v>
      </c>
      <c r="C59" s="2">
        <v>55.9</v>
      </c>
      <c r="D59" s="2">
        <v>59.8</v>
      </c>
      <c r="E59" s="2">
        <v>63.699999999999996</v>
      </c>
      <c r="F59" s="2">
        <v>67.599999999999994</v>
      </c>
      <c r="G59" t="str">
        <f t="shared" ref="G59:G64" si="5">_xlfn.CONCAT("('",$B$56,"', ",A59,",",SUBSTITUTE(B59, ",", "."),",",SUBSTITUTE(C59, ",", "."),",",SUBSTITUTE(D59, ",", "."),",",SUBSTITUTE(E59, ",", "."),",",SUBSTITUTE(F59, ",", "."),"),")</f>
        <v>('FIANZA CONSTITUIDA', 15,52,55.9,59.8,63.7,67.6),</v>
      </c>
    </row>
    <row r="60" spans="1:7" x14ac:dyDescent="0.3">
      <c r="A60" s="1">
        <v>20</v>
      </c>
      <c r="B60" s="2">
        <v>62.400000000000006</v>
      </c>
      <c r="C60" s="2">
        <v>67.08</v>
      </c>
      <c r="D60" s="2">
        <v>71.760000000000005</v>
      </c>
      <c r="E60" s="2">
        <v>76.44</v>
      </c>
      <c r="F60" s="2">
        <v>81.11999999999999</v>
      </c>
      <c r="G60" t="str">
        <f t="shared" si="5"/>
        <v>('FIANZA CONSTITUIDA', 20,62.4,67.08,71.76,76.44,81.12),</v>
      </c>
    </row>
    <row r="61" spans="1:7" x14ac:dyDescent="0.3">
      <c r="A61" s="1">
        <v>25</v>
      </c>
      <c r="B61" s="2">
        <v>124.80000000000001</v>
      </c>
      <c r="C61" s="2">
        <v>134.16</v>
      </c>
      <c r="D61" s="2">
        <v>143.52000000000001</v>
      </c>
      <c r="E61" s="2">
        <v>152.88</v>
      </c>
      <c r="F61" s="2">
        <v>162.23999999999998</v>
      </c>
      <c r="G61" t="str">
        <f t="shared" si="5"/>
        <v>('FIANZA CONSTITUIDA', 25,124.8,134.16,143.52,152.88,162.24),</v>
      </c>
    </row>
    <row r="62" spans="1:7" x14ac:dyDescent="0.3">
      <c r="A62" s="1">
        <v>30</v>
      </c>
      <c r="B62" s="2">
        <v>156</v>
      </c>
      <c r="C62" s="2">
        <v>167.7</v>
      </c>
      <c r="D62" s="2">
        <v>179.39999999999998</v>
      </c>
      <c r="E62" s="2">
        <v>191.09999999999997</v>
      </c>
      <c r="F62" s="2">
        <v>202.79999999999998</v>
      </c>
      <c r="G62" t="str">
        <f t="shared" si="5"/>
        <v>('FIANZA CONSTITUIDA', 30,156,167.7,179.4,191.1,202.8),</v>
      </c>
    </row>
    <row r="63" spans="1:7" x14ac:dyDescent="0.3">
      <c r="A63" s="1">
        <v>40</v>
      </c>
      <c r="B63" s="2">
        <v>260</v>
      </c>
      <c r="C63" s="2">
        <v>279.5</v>
      </c>
      <c r="D63" s="2">
        <v>299</v>
      </c>
      <c r="E63" s="2">
        <v>318.49999999999994</v>
      </c>
      <c r="F63" s="2">
        <v>337.99999999999994</v>
      </c>
      <c r="G63" t="str">
        <f t="shared" si="5"/>
        <v>('FIANZA CONSTITUIDA', 40,260,279.5,299,318.5,338),</v>
      </c>
    </row>
    <row r="64" spans="1:7" x14ac:dyDescent="0.3">
      <c r="A64" s="4" t="s">
        <v>11</v>
      </c>
      <c r="B64" s="2">
        <v>364</v>
      </c>
      <c r="C64" s="2">
        <v>391.3</v>
      </c>
      <c r="D64" s="2">
        <v>418.59999999999997</v>
      </c>
      <c r="E64" s="2">
        <v>445.9</v>
      </c>
      <c r="F64" s="2">
        <v>473.19999999999993</v>
      </c>
      <c r="G64" t="str">
        <f t="shared" si="5"/>
        <v>('FIANZA CONSTITUIDA', 50 y más,364,391.3,418.6,445.9,473.2),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E1A28-0221-44C3-9FF8-7291A3652CA2}">
  <dimension ref="A1:Z48"/>
  <sheetViews>
    <sheetView tabSelected="1" workbookViewId="0">
      <selection activeCell="J27" sqref="J27"/>
    </sheetView>
  </sheetViews>
  <sheetFormatPr baseColWidth="10" defaultColWidth="10.88671875" defaultRowHeight="14.4" x14ac:dyDescent="0.3"/>
  <cols>
    <col min="1" max="1" width="34.6640625" bestFit="1" customWidth="1"/>
    <col min="2" max="2" width="29.44140625" bestFit="1" customWidth="1"/>
    <col min="3" max="6" width="10.5546875" bestFit="1" customWidth="1"/>
    <col min="7" max="7" width="11.5546875" bestFit="1" customWidth="1"/>
    <col min="20" max="20" width="1.6640625" bestFit="1" customWidth="1"/>
    <col min="23" max="23" width="1.6640625" bestFit="1" customWidth="1"/>
  </cols>
  <sheetData>
    <row r="1" spans="1:26" x14ac:dyDescent="0.3">
      <c r="X1" s="19" t="s">
        <v>23</v>
      </c>
      <c r="Y1" s="20" t="s">
        <v>24</v>
      </c>
    </row>
    <row r="2" spans="1:26" ht="15.6" x14ac:dyDescent="0.3">
      <c r="A2" s="10" t="s">
        <v>2</v>
      </c>
      <c r="B2" s="12" t="s">
        <v>17</v>
      </c>
      <c r="S2" t="s">
        <v>25</v>
      </c>
      <c r="T2" t="s">
        <v>26</v>
      </c>
      <c r="U2" s="21">
        <v>45425</v>
      </c>
      <c r="V2" s="21">
        <v>45506</v>
      </c>
      <c r="W2" t="s">
        <v>27</v>
      </c>
      <c r="X2" s="22">
        <f>_xlfn.DAYS(V2,U2)</f>
        <v>81</v>
      </c>
      <c r="Y2">
        <f>ROUND(X2*U4/X4,0)</f>
        <v>145</v>
      </c>
      <c r="Z2">
        <v>41.4</v>
      </c>
    </row>
    <row r="3" spans="1:26" x14ac:dyDescent="0.3">
      <c r="A3" s="2" t="s">
        <v>0</v>
      </c>
      <c r="B3" s="4" t="s">
        <v>1</v>
      </c>
      <c r="C3" s="1">
        <v>2024</v>
      </c>
      <c r="D3" s="1">
        <f>+C3+1</f>
        <v>2025</v>
      </c>
      <c r="E3" s="1">
        <f t="shared" ref="E3:F3" si="0">+D3+1</f>
        <v>2026</v>
      </c>
      <c r="F3" s="1">
        <f t="shared" si="0"/>
        <v>2027</v>
      </c>
      <c r="S3" t="s">
        <v>28</v>
      </c>
      <c r="T3" t="s">
        <v>26</v>
      </c>
      <c r="U3" s="21">
        <v>45506</v>
      </c>
      <c r="V3" s="21">
        <v>45537</v>
      </c>
      <c r="W3" t="s">
        <v>27</v>
      </c>
      <c r="X3" s="22">
        <f>_xlfn.DAYS(V3,U3)</f>
        <v>31</v>
      </c>
      <c r="Y3">
        <f>U4-Y2</f>
        <v>55</v>
      </c>
      <c r="Z3">
        <v>44.51</v>
      </c>
    </row>
    <row r="4" spans="1:26" x14ac:dyDescent="0.3">
      <c r="A4" s="1">
        <v>13</v>
      </c>
      <c r="B4" s="2">
        <v>14.5692</v>
      </c>
      <c r="C4" s="2">
        <v>15.66189</v>
      </c>
      <c r="D4" s="2">
        <v>16.754580000000001</v>
      </c>
      <c r="E4" s="2">
        <v>17.847269999999998</v>
      </c>
      <c r="F4" s="2">
        <v>18.939959999999999</v>
      </c>
      <c r="G4" t="str">
        <f>_xlfn.CONCAT("('",$B$2,"', ",A4,",",SUBSTITUTE(B4, ",", "."),",",SUBSTITUTE(C4, ",", "."),",",SUBSTITUTE(D4, ",", "."),",",SUBSTITUTE(E4, ",", "."),",",SUBSTITUTE(F4, ",", "."),"),")</f>
        <v>('C. SANEAMIENTO Y DEPURACION', 13,14.5692,15.66189,16.75458,17.84727,18.93996),</v>
      </c>
      <c r="U4" s="17">
        <v>200</v>
      </c>
      <c r="V4" s="23">
        <f>_xlfn.DAYS(V3,U2)</f>
        <v>112</v>
      </c>
      <c r="X4" s="19">
        <f>SUM(X2:X3)</f>
        <v>112</v>
      </c>
      <c r="Y4" s="20">
        <f>SUM(Y2:Y3)</f>
        <v>200</v>
      </c>
    </row>
    <row r="5" spans="1:26" x14ac:dyDescent="0.3">
      <c r="A5" s="1">
        <v>15</v>
      </c>
      <c r="B5" s="2">
        <v>15.783300000000001</v>
      </c>
      <c r="C5" s="2">
        <v>16.9670475</v>
      </c>
      <c r="D5" s="2">
        <v>18.150794999999999</v>
      </c>
      <c r="E5" s="2">
        <v>19.334542499999998</v>
      </c>
      <c r="F5" s="2">
        <v>20.518289999999997</v>
      </c>
      <c r="G5" t="str">
        <f t="shared" ref="G5:G19" si="1">_xlfn.CONCAT("('",$B$2,"', ",A5,",",SUBSTITUTE(B5, ",", "."),",",SUBSTITUTE(C5, ",", "."),",",SUBSTITUTE(D5, ",", "."),",",SUBSTITUTE(E5, ",", "."),",",SUBSTITUTE(F5, ",", "."),"),")</f>
        <v>('C. SANEAMIENTO Y DEPURACION', 15,15.7833,16.9670475,18.150795,19.3345425,20.51829),</v>
      </c>
    </row>
    <row r="6" spans="1:26" x14ac:dyDescent="0.3">
      <c r="A6" s="1">
        <v>20</v>
      </c>
      <c r="B6" s="2">
        <v>16.997400000000003</v>
      </c>
      <c r="C6" s="2">
        <v>18.272205000000003</v>
      </c>
      <c r="D6" s="2">
        <v>19.54701</v>
      </c>
      <c r="E6" s="2">
        <v>20.821815000000001</v>
      </c>
      <c r="F6" s="2">
        <v>22.096620000000001</v>
      </c>
      <c r="G6" t="str">
        <f t="shared" si="1"/>
        <v>('C. SANEAMIENTO Y DEPURACION', 20,16.9974,18.272205,19.54701,20.821815,22.09662),</v>
      </c>
    </row>
    <row r="7" spans="1:26" x14ac:dyDescent="0.3">
      <c r="A7" s="1">
        <v>25</v>
      </c>
      <c r="B7" s="2">
        <v>18.211500000000001</v>
      </c>
      <c r="C7" s="2">
        <v>19.5773625</v>
      </c>
      <c r="D7" s="2">
        <v>20.943224999999998</v>
      </c>
      <c r="E7" s="2">
        <v>22.3090875</v>
      </c>
      <c r="F7" s="2">
        <v>23.674949999999999</v>
      </c>
      <c r="G7" t="str">
        <f t="shared" si="1"/>
        <v>('C. SANEAMIENTO Y DEPURACION', 25,18.2115,19.5773625,20.943225,22.3090875,23.67495),</v>
      </c>
    </row>
    <row r="8" spans="1:26" x14ac:dyDescent="0.3">
      <c r="A8" s="1">
        <v>30</v>
      </c>
      <c r="B8" s="2">
        <v>19.425600000000003</v>
      </c>
      <c r="C8" s="2">
        <v>20.882520000000003</v>
      </c>
      <c r="D8" s="2">
        <v>22.339440000000003</v>
      </c>
      <c r="E8" s="2">
        <v>23.79636</v>
      </c>
      <c r="F8" s="2">
        <v>25.25328</v>
      </c>
      <c r="G8" t="str">
        <f t="shared" si="1"/>
        <v>('C. SANEAMIENTO Y DEPURACION', 30,19.4256,20.88252,22.33944,23.79636,25.25328),</v>
      </c>
    </row>
    <row r="9" spans="1:26" x14ac:dyDescent="0.3">
      <c r="A9" s="1">
        <v>40</v>
      </c>
      <c r="B9" s="2">
        <v>24.282</v>
      </c>
      <c r="C9" s="2">
        <v>26.103149999999999</v>
      </c>
      <c r="D9" s="2">
        <v>27.924299999999999</v>
      </c>
      <c r="E9" s="2">
        <v>29.745449999999998</v>
      </c>
      <c r="F9" s="2">
        <v>31.566599999999994</v>
      </c>
      <c r="G9" t="str">
        <f t="shared" si="1"/>
        <v>('C. SANEAMIENTO Y DEPURACION', 40,24.282,26.10315,27.9243,29.74545,31.5666),</v>
      </c>
    </row>
    <row r="10" spans="1:26" x14ac:dyDescent="0.3">
      <c r="A10" s="1">
        <v>50</v>
      </c>
      <c r="B10" s="2">
        <v>29.138400000000001</v>
      </c>
      <c r="C10" s="2">
        <v>31.323779999999999</v>
      </c>
      <c r="D10" s="2">
        <v>33.509160000000001</v>
      </c>
      <c r="E10" s="2">
        <v>35.694539999999996</v>
      </c>
      <c r="F10" s="2">
        <v>37.879919999999998</v>
      </c>
      <c r="G10" t="str">
        <f t="shared" si="1"/>
        <v>('C. SANEAMIENTO Y DEPURACION', 50,29.1384,31.32378,33.50916,35.69454,37.87992),</v>
      </c>
    </row>
    <row r="11" spans="1:26" x14ac:dyDescent="0.3">
      <c r="A11" s="1">
        <v>60</v>
      </c>
      <c r="B11" s="2">
        <v>38.851200000000006</v>
      </c>
      <c r="C11" s="2">
        <v>41.765040000000006</v>
      </c>
      <c r="D11" s="2">
        <v>44.678880000000007</v>
      </c>
      <c r="E11" s="2">
        <v>47.59272</v>
      </c>
      <c r="F11" s="2">
        <v>50.50656</v>
      </c>
      <c r="G11" t="str">
        <f t="shared" si="1"/>
        <v>('C. SANEAMIENTO Y DEPURACION', 60,38.8512,41.76504,44.67888,47.59272,50.50656),</v>
      </c>
    </row>
    <row r="12" spans="1:26" x14ac:dyDescent="0.3">
      <c r="A12" s="1">
        <v>65</v>
      </c>
      <c r="B12" s="2">
        <v>43.707599999999999</v>
      </c>
      <c r="C12" s="2">
        <v>46.985669999999999</v>
      </c>
      <c r="D12" s="2">
        <v>50.263739999999999</v>
      </c>
      <c r="E12" s="2">
        <v>53.541809999999991</v>
      </c>
      <c r="F12" s="2">
        <v>56.819879999999991</v>
      </c>
      <c r="G12" t="str">
        <f t="shared" si="1"/>
        <v>('C. SANEAMIENTO Y DEPURACION', 65,43.7076,46.98567,50.26374,53.54181,56.81988),</v>
      </c>
    </row>
    <row r="13" spans="1:26" x14ac:dyDescent="0.3">
      <c r="A13" s="1">
        <v>75</v>
      </c>
      <c r="B13" s="2">
        <v>72.846000000000004</v>
      </c>
      <c r="C13" s="2">
        <v>78.309449999999998</v>
      </c>
      <c r="D13" s="2">
        <v>83.772899999999993</v>
      </c>
      <c r="E13" s="2">
        <v>89.236350000000002</v>
      </c>
      <c r="F13" s="2">
        <v>94.699799999999996</v>
      </c>
      <c r="G13" t="str">
        <f t="shared" si="1"/>
        <v>('C. SANEAMIENTO Y DEPURACION', 75,72.846,78.30945,83.7729,89.23635,94.6998),</v>
      </c>
    </row>
    <row r="14" spans="1:26" x14ac:dyDescent="0.3">
      <c r="A14" s="1">
        <v>80</v>
      </c>
      <c r="B14" s="2">
        <v>91.057500000000005</v>
      </c>
      <c r="C14" s="2">
        <v>97.886812500000005</v>
      </c>
      <c r="D14" s="2">
        <v>104.71612499999999</v>
      </c>
      <c r="E14" s="2">
        <v>111.54543749999999</v>
      </c>
      <c r="F14" s="2">
        <v>118.37474999999999</v>
      </c>
      <c r="G14" t="str">
        <f t="shared" si="1"/>
        <v>('C. SANEAMIENTO Y DEPURACION', 80,91.0575,97.8868125,104.716125,111.5454375,118.37475),</v>
      </c>
    </row>
    <row r="15" spans="1:26" x14ac:dyDescent="0.3">
      <c r="A15" s="1">
        <v>100</v>
      </c>
      <c r="B15" s="2">
        <v>133.55100000000002</v>
      </c>
      <c r="C15" s="2">
        <v>143.56732500000001</v>
      </c>
      <c r="D15" s="2">
        <v>153.58365000000001</v>
      </c>
      <c r="E15" s="2">
        <v>163.599975</v>
      </c>
      <c r="F15" s="2">
        <v>173.6163</v>
      </c>
      <c r="G15" t="str">
        <f t="shared" si="1"/>
        <v>('C. SANEAMIENTO Y DEPURACION', 100,133.551,143.567325,153.58365,163.599975,173.6163),</v>
      </c>
    </row>
    <row r="16" spans="1:26" x14ac:dyDescent="0.3">
      <c r="A16" s="1">
        <v>125</v>
      </c>
      <c r="B16" s="2">
        <v>206.39699999999999</v>
      </c>
      <c r="C16" s="2">
        <v>221.87677499999998</v>
      </c>
      <c r="D16" s="2">
        <v>237.35654999999997</v>
      </c>
      <c r="E16" s="2">
        <v>252.83632499999996</v>
      </c>
      <c r="F16" s="2">
        <v>268.31609999999995</v>
      </c>
      <c r="G16" t="str">
        <f t="shared" si="1"/>
        <v>('C. SANEAMIENTO Y DEPURACION', 125,206.397,221.876775,237.35655,252.836325,268.3161),</v>
      </c>
    </row>
    <row r="17" spans="1:7" x14ac:dyDescent="0.3">
      <c r="A17" s="1">
        <v>150</v>
      </c>
      <c r="B17" s="2">
        <v>267.10200000000003</v>
      </c>
      <c r="C17" s="2">
        <v>287.13465000000002</v>
      </c>
      <c r="D17" s="2">
        <v>307.16730000000001</v>
      </c>
      <c r="E17" s="2">
        <v>327.19995</v>
      </c>
      <c r="F17" s="2">
        <v>347.23259999999999</v>
      </c>
      <c r="G17" t="str">
        <f t="shared" si="1"/>
        <v>('C. SANEAMIENTO Y DEPURACION', 150,267.102,287.13465,307.1673,327.19995,347.2326),</v>
      </c>
    </row>
    <row r="18" spans="1:7" x14ac:dyDescent="0.3">
      <c r="A18" s="1">
        <v>200</v>
      </c>
      <c r="B18" s="2">
        <v>461.35800000000006</v>
      </c>
      <c r="C18" s="2">
        <v>495.95985000000002</v>
      </c>
      <c r="D18" s="2">
        <v>530.56169999999997</v>
      </c>
      <c r="E18" s="2">
        <v>565.16354999999999</v>
      </c>
      <c r="F18" s="2">
        <v>599.7654</v>
      </c>
      <c r="G18" t="str">
        <f t="shared" si="1"/>
        <v>('C. SANEAMIENTO Y DEPURACION', 200,461.358,495.95985,530.5617,565.16355,599.7654),</v>
      </c>
    </row>
    <row r="19" spans="1:7" x14ac:dyDescent="0.3">
      <c r="A19" s="1">
        <v>250</v>
      </c>
      <c r="B19" s="2">
        <v>631.33199999999999</v>
      </c>
      <c r="C19" s="2">
        <v>678.68189999999993</v>
      </c>
      <c r="D19" s="2">
        <v>726.03179999999998</v>
      </c>
      <c r="E19" s="2">
        <v>773.38169999999991</v>
      </c>
      <c r="F19" s="2">
        <v>820.73159999999984</v>
      </c>
      <c r="G19" t="str">
        <f t="shared" si="1"/>
        <v>('C. SANEAMIENTO Y DEPURACION', 250,631.332,678.6819,726.0318,773.3817,820.7316),</v>
      </c>
    </row>
    <row r="23" spans="1:7" ht="15.6" x14ac:dyDescent="0.3">
      <c r="A23" s="10" t="s">
        <v>8</v>
      </c>
      <c r="B23" s="12" t="s">
        <v>20</v>
      </c>
    </row>
    <row r="24" spans="1:7" x14ac:dyDescent="0.3">
      <c r="A24" s="2" t="s">
        <v>3</v>
      </c>
      <c r="B24" s="4" t="s">
        <v>1</v>
      </c>
      <c r="C24" s="1">
        <v>2024</v>
      </c>
      <c r="D24" s="1">
        <f>+C24+1</f>
        <v>2025</v>
      </c>
      <c r="E24" s="1">
        <f t="shared" ref="E24:F24" si="2">+D24+1</f>
        <v>2026</v>
      </c>
      <c r="F24" s="1">
        <f t="shared" si="2"/>
        <v>2027</v>
      </c>
    </row>
    <row r="25" spans="1:7" x14ac:dyDescent="0.3">
      <c r="A25" s="2" t="s">
        <v>4</v>
      </c>
      <c r="B25" s="3">
        <v>0.17</v>
      </c>
      <c r="C25" s="3">
        <v>0.18275</v>
      </c>
      <c r="D25" s="3">
        <v>0.19550000000000001</v>
      </c>
      <c r="E25" s="3">
        <v>0.20824999999999999</v>
      </c>
      <c r="F25" s="3">
        <v>0.22099999999999997</v>
      </c>
      <c r="G25" t="str">
        <f>_xlfn.CONCAT("('",$B$23,"', ","NULL",",",SUBSTITUTE(B25, ",", "."),",",SUBSTITUTE(C25, ",", "."),",",SUBSTITUTE(D25, ",", "."),",",SUBSTITUTE(E25, ",", "."),",",SUBSTITUTE(F25, ",", "."),"),")</f>
        <v>('VERTIDO', NULL,0.17,0.18275,0.1955,0.20825,0.221),</v>
      </c>
    </row>
    <row r="26" spans="1:7" x14ac:dyDescent="0.3">
      <c r="A26" s="2" t="s">
        <v>5</v>
      </c>
      <c r="B26" s="14">
        <v>0.28000000000000003</v>
      </c>
      <c r="C26" s="14">
        <v>0.30099999999999999</v>
      </c>
      <c r="D26" s="14">
        <v>0.32200000000000001</v>
      </c>
      <c r="E26" s="14">
        <v>0.34299999999999997</v>
      </c>
      <c r="F26" s="14">
        <v>0.36399999999999999</v>
      </c>
      <c r="G26" t="str">
        <f>_xlfn.CONCAT("('",$B$23,"', ","NULL",",",SUBSTITUTE(B26, ",", "."),",",SUBSTITUTE(C26, ",", "."),",",SUBSTITUTE(D26, ",", "."),",",SUBSTITUTE(E26, ",", "."),",",SUBSTITUTE(F26, ",", "."),"),")</f>
        <v>('VERTIDO', NULL,0.28,0.301,0.322,0.343,0.364),</v>
      </c>
    </row>
    <row r="27" spans="1:7" ht="15.6" x14ac:dyDescent="0.3">
      <c r="A27" s="10" t="s">
        <v>8</v>
      </c>
      <c r="B27" s="12" t="s">
        <v>20</v>
      </c>
      <c r="C27" s="16"/>
      <c r="D27" s="16"/>
      <c r="E27" s="16"/>
      <c r="F27" s="16"/>
    </row>
    <row r="28" spans="1:7" x14ac:dyDescent="0.3">
      <c r="A28" s="2" t="s">
        <v>4</v>
      </c>
      <c r="B28" s="15">
        <v>0.25</v>
      </c>
      <c r="C28" s="15">
        <v>0.26874999999999999</v>
      </c>
      <c r="D28" s="15">
        <v>0.28749999999999998</v>
      </c>
      <c r="E28" s="15">
        <v>0.30624999999999997</v>
      </c>
      <c r="F28" s="15">
        <v>0.32499999999999996</v>
      </c>
      <c r="G28" t="str">
        <f>_xlfn.CONCAT("('",$B$23,"', ","NULL",",",SUBSTITUTE(B28, ",", "."),",",SUBSTITUTE(C28, ",", "."),",",SUBSTITUTE(D28, ",", "."),",",SUBSTITUTE(E28, ",", "."),",",SUBSTITUTE(F28, ",", "."),"),")</f>
        <v>('VERTIDO', NULL,0.25,0.26875,0.2875,0.30625,0.325),</v>
      </c>
    </row>
    <row r="29" spans="1:7" x14ac:dyDescent="0.3">
      <c r="C29" s="9"/>
      <c r="D29" s="9"/>
      <c r="E29" s="9"/>
      <c r="F29" s="9"/>
    </row>
    <row r="32" spans="1:7" ht="15.6" x14ac:dyDescent="0.3">
      <c r="A32" s="10"/>
      <c r="B32" s="12" t="s">
        <v>18</v>
      </c>
    </row>
    <row r="33" spans="1:7" x14ac:dyDescent="0.3">
      <c r="A33" s="8" t="s">
        <v>12</v>
      </c>
      <c r="B33" s="4" t="s">
        <v>1</v>
      </c>
      <c r="C33" s="1">
        <v>2024</v>
      </c>
      <c r="D33" s="4">
        <v>2025</v>
      </c>
      <c r="E33" s="1">
        <v>2026</v>
      </c>
      <c r="F33" s="1">
        <v>2027</v>
      </c>
    </row>
    <row r="34" spans="1:7" x14ac:dyDescent="0.3">
      <c r="A34" s="1" t="s">
        <v>13</v>
      </c>
      <c r="B34" s="2">
        <v>41.4</v>
      </c>
      <c r="C34" s="2">
        <v>44.51</v>
      </c>
      <c r="D34" s="2">
        <v>47.609999999999992</v>
      </c>
      <c r="E34" s="2">
        <v>50.714999999999989</v>
      </c>
      <c r="F34" s="2">
        <v>53.819999999999993</v>
      </c>
      <c r="G34" t="str">
        <f>_xlfn.CONCAT("('",$B$32,"', ","NULL",",",SUBSTITUTE(B34, ",", "."),",",SUBSTITUTE(C34, ",", "."),",",SUBSTITUTE(D34, ",", "."),",",SUBSTITUTE(E34, ",", "."),",",SUBSTITUTE(F34, ",", "."),"),")</f>
        <v>('SANEAMIENTO', NULL,41.4,44.51,47.61,50.715,53.82),</v>
      </c>
    </row>
    <row r="35" spans="1:7" x14ac:dyDescent="0.3">
      <c r="A35" s="6"/>
      <c r="B35" s="7"/>
      <c r="C35" s="9"/>
      <c r="D35" s="9"/>
      <c r="E35" s="9"/>
      <c r="F35" s="9"/>
    </row>
    <row r="36" spans="1:7" x14ac:dyDescent="0.3">
      <c r="A36" s="6"/>
      <c r="B36" s="7"/>
      <c r="C36" s="7"/>
      <c r="D36" s="7"/>
      <c r="E36" s="7"/>
      <c r="F36" s="7"/>
    </row>
    <row r="37" spans="1:7" x14ac:dyDescent="0.3">
      <c r="A37" s="6"/>
      <c r="B37" s="7"/>
      <c r="C37" s="7"/>
      <c r="D37" s="7"/>
      <c r="E37" s="7"/>
      <c r="F37" s="7"/>
    </row>
    <row r="38" spans="1:7" x14ac:dyDescent="0.3">
      <c r="A38" s="6"/>
      <c r="B38" s="7"/>
      <c r="C38" s="7"/>
      <c r="D38" s="7"/>
      <c r="E38" s="7"/>
      <c r="F38" s="7"/>
    </row>
    <row r="39" spans="1:7" x14ac:dyDescent="0.3">
      <c r="A39" s="6"/>
      <c r="B39" s="7"/>
      <c r="C39" s="7"/>
      <c r="D39" s="7"/>
      <c r="E39" s="7"/>
      <c r="F39" s="7"/>
    </row>
    <row r="40" spans="1:7" x14ac:dyDescent="0.3">
      <c r="A40" s="6"/>
      <c r="B40" s="7"/>
      <c r="C40" s="7"/>
      <c r="D40" s="7"/>
      <c r="E40" s="7"/>
      <c r="F40" s="7"/>
    </row>
    <row r="41" spans="1:7" x14ac:dyDescent="0.3">
      <c r="A41" s="6"/>
      <c r="B41" s="7"/>
      <c r="C41" s="7"/>
      <c r="D41" s="7"/>
      <c r="E41" s="7"/>
      <c r="F41" s="7"/>
    </row>
    <row r="42" spans="1:7" x14ac:dyDescent="0.3">
      <c r="A42" s="6"/>
      <c r="B42" s="7"/>
      <c r="C42" s="7"/>
      <c r="D42" s="7"/>
      <c r="E42" s="7"/>
      <c r="F42" s="7"/>
    </row>
    <row r="43" spans="1:7" x14ac:dyDescent="0.3">
      <c r="A43" s="6"/>
      <c r="B43" s="7"/>
      <c r="C43" s="7"/>
      <c r="D43" s="7"/>
      <c r="E43" s="7"/>
      <c r="F43" s="7"/>
    </row>
    <row r="44" spans="1:7" x14ac:dyDescent="0.3">
      <c r="A44" s="6"/>
      <c r="B44" s="7"/>
      <c r="C44" s="7"/>
      <c r="D44" s="7"/>
      <c r="E44" s="7"/>
      <c r="F44" s="7"/>
    </row>
    <row r="45" spans="1:7" x14ac:dyDescent="0.3">
      <c r="A45" s="6"/>
      <c r="B45" s="7"/>
      <c r="C45" s="7"/>
      <c r="D45" s="7"/>
      <c r="E45" s="7"/>
      <c r="F45" s="7"/>
    </row>
    <row r="46" spans="1:7" x14ac:dyDescent="0.3">
      <c r="A46" s="6"/>
      <c r="B46" s="7"/>
      <c r="C46" s="7"/>
      <c r="D46" s="7"/>
      <c r="E46" s="7"/>
      <c r="F46" s="7"/>
    </row>
    <row r="47" spans="1:7" x14ac:dyDescent="0.3">
      <c r="A47" s="6"/>
      <c r="B47" s="7"/>
      <c r="C47" s="7"/>
      <c r="D47" s="7"/>
      <c r="E47" s="7"/>
      <c r="F47" s="7"/>
    </row>
    <row r="48" spans="1:7" x14ac:dyDescent="0.3">
      <c r="A48" s="6"/>
      <c r="B48" s="7"/>
      <c r="C48" s="7"/>
      <c r="D48" s="7"/>
      <c r="E48" s="7"/>
      <c r="F4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ABASTECIMIENTO</vt:lpstr>
      <vt:lpstr>SANEAMIENTO</vt:lpstr>
    </vt:vector>
  </TitlesOfParts>
  <Company>Sacyr,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Garrido Salazar</dc:creator>
  <cp:lastModifiedBy>Guly Mary De Sousa Garrido</cp:lastModifiedBy>
  <dcterms:created xsi:type="dcterms:W3CDTF">2024-07-18T07:17:08Z</dcterms:created>
  <dcterms:modified xsi:type="dcterms:W3CDTF">2024-07-29T15:03:23Z</dcterms:modified>
</cp:coreProperties>
</file>