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Gulzaman\Ai-20052025-BT\"/>
    </mc:Choice>
  </mc:AlternateContent>
  <xr:revisionPtr revIDLastSave="0" documentId="13_ncr:1_{355972C9-6AC5-4B6D-96D1-35ADBD6CBFCC}" xr6:coauthVersionLast="47" xr6:coauthVersionMax="47" xr10:uidLastSave="{00000000-0000-0000-0000-000000000000}"/>
  <bookViews>
    <workbookView xWindow="-120" yWindow="-120" windowWidth="19440" windowHeight="14880" activeTab="2" xr2:uid="{00000000-000D-0000-FFFF-FFFF00000000}"/>
  </bookViews>
  <sheets>
    <sheet name="Sheet1" sheetId="3" r:id="rId1"/>
    <sheet name="Sheet2" sheetId="2" r:id="rId2"/>
    <sheet name="Sheet3" sheetId="4" r:id="rId3"/>
    <sheet name="Scenario Summary 2" sheetId="6" r:id="rId4"/>
  </sheets>
  <definedNames>
    <definedName name="cable">Sheet3!$I$14</definedName>
    <definedName name="keybord">Sheet3!$I$15</definedName>
    <definedName name="lcd">Sheet3!$I$11</definedName>
    <definedName name="moniter">Sheet3!$I$12</definedName>
    <definedName name="mouse">Sheet3!$I$13</definedName>
    <definedName name="pc">Sheet3!$I$16</definedName>
    <definedName name="table">Sheet3!$I$18</definedName>
    <definedName name="usb">Sheet3!$I$17</definedName>
  </definedName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4" l="1"/>
  <c r="F15" i="4"/>
  <c r="L12" i="2"/>
  <c r="H9" i="3"/>
  <c r="F9" i="3"/>
  <c r="F10" i="3"/>
  <c r="F11" i="3"/>
  <c r="F12" i="3"/>
  <c r="F13" i="3"/>
  <c r="F14" i="3"/>
  <c r="F15" i="3"/>
  <c r="F17" i="3"/>
  <c r="F18" i="3"/>
  <c r="H10" i="3"/>
  <c r="H11" i="3"/>
  <c r="H12" i="3"/>
  <c r="H13" i="3"/>
  <c r="H14" i="3"/>
  <c r="H15" i="3"/>
  <c r="H16" i="3"/>
  <c r="H17" i="3"/>
  <c r="H18" i="3"/>
  <c r="L15" i="2"/>
  <c r="Q15" i="2"/>
  <c r="M8" i="2"/>
  <c r="M9" i="2"/>
  <c r="M10" i="2"/>
  <c r="M11" i="2"/>
  <c r="M12" i="2"/>
  <c r="M13" i="2"/>
  <c r="M14" i="2"/>
  <c r="M15" i="2"/>
  <c r="M16" i="2"/>
  <c r="M17" i="2"/>
  <c r="M18" i="2"/>
  <c r="Q8" i="2"/>
  <c r="Q9" i="2"/>
  <c r="Q10" i="2"/>
  <c r="Q11" i="2"/>
  <c r="Q12" i="2"/>
  <c r="Q13" i="2"/>
  <c r="Q14" i="2"/>
  <c r="Q16" i="2"/>
  <c r="Q17" i="2"/>
  <c r="Q18" i="2"/>
  <c r="P8" i="2"/>
  <c r="P9" i="2"/>
  <c r="P10" i="2"/>
  <c r="P11" i="2"/>
  <c r="P12" i="2"/>
  <c r="P13" i="2"/>
  <c r="P14" i="2"/>
  <c r="P15" i="2"/>
  <c r="P16" i="2"/>
  <c r="P17" i="2"/>
  <c r="P18" i="2"/>
  <c r="O8" i="2"/>
  <c r="O9" i="2"/>
  <c r="O10" i="2"/>
  <c r="O11" i="2"/>
  <c r="O12" i="2"/>
  <c r="O13" i="2"/>
  <c r="O14" i="2"/>
  <c r="O15" i="2"/>
  <c r="O16" i="2"/>
  <c r="O17" i="2"/>
  <c r="O18" i="2"/>
  <c r="N8" i="2"/>
  <c r="N9" i="2"/>
  <c r="N10" i="2"/>
  <c r="N11" i="2"/>
  <c r="N12" i="2"/>
  <c r="N13" i="2"/>
  <c r="N14" i="2"/>
  <c r="N15" i="2"/>
  <c r="N16" i="2"/>
  <c r="N17" i="2"/>
  <c r="N18" i="2"/>
  <c r="L8" i="2"/>
  <c r="L9" i="2"/>
  <c r="L10" i="2"/>
  <c r="L11" i="2"/>
  <c r="L13" i="2"/>
  <c r="L14" i="2"/>
  <c r="L16" i="2"/>
  <c r="L17" i="2"/>
  <c r="L18" i="2"/>
  <c r="K8" i="2" a="1"/>
  <c r="K8" i="2"/>
  <c r="K9" i="2" a="1"/>
  <c r="K9" i="2"/>
  <c r="K10" i="2" a="1"/>
  <c r="K10" i="2"/>
  <c r="K11" i="2" a="1"/>
  <c r="K11" i="2"/>
  <c r="K12" i="2" a="1"/>
  <c r="K12" i="2"/>
  <c r="K13" i="2" a="1"/>
  <c r="K13" i="2"/>
  <c r="K14" i="2" a="1"/>
  <c r="K14" i="2"/>
  <c r="K16" i="2" a="1"/>
  <c r="K16" i="2"/>
  <c r="K17" i="2" a="1"/>
  <c r="K17" i="2"/>
  <c r="K18" i="2" a="1"/>
  <c r="K18" i="2"/>
  <c r="J8" i="2"/>
  <c r="J9" i="2"/>
  <c r="J10" i="2"/>
  <c r="J11" i="2"/>
  <c r="J12" i="2"/>
  <c r="J13" i="2"/>
  <c r="J14" i="2"/>
  <c r="J15" i="2"/>
  <c r="J16" i="2"/>
  <c r="J17" i="2"/>
  <c r="J18" i="2"/>
  <c r="Q7" i="2"/>
  <c r="P7" i="2"/>
  <c r="O7" i="2"/>
  <c r="N7" i="2"/>
  <c r="M7" i="2"/>
  <c r="I9" i="2"/>
  <c r="I8" i="2"/>
  <c r="I10" i="2"/>
  <c r="I11" i="2"/>
  <c r="I12" i="2"/>
  <c r="I13" i="2"/>
  <c r="I14" i="2"/>
  <c r="I16" i="2"/>
  <c r="I17" i="2"/>
  <c r="I18" i="2"/>
  <c r="I7" i="2"/>
  <c r="J7" i="2" s="1"/>
  <c r="L7" i="2" l="1"/>
  <c r="K7" i="2" a="1"/>
  <c r="K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<sst xmlns="http://schemas.openxmlformats.org/spreadsheetml/2006/main" count="101" uniqueCount="78">
  <si>
    <t>No</t>
  </si>
  <si>
    <t>Name</t>
  </si>
  <si>
    <t>Che</t>
  </si>
  <si>
    <t>Bio</t>
  </si>
  <si>
    <t>PHy</t>
  </si>
  <si>
    <t>Urdu</t>
  </si>
  <si>
    <t>Islm</t>
  </si>
  <si>
    <t>Total</t>
  </si>
  <si>
    <t>Percentage</t>
  </si>
  <si>
    <t>Grade</t>
  </si>
  <si>
    <t>Remark</t>
  </si>
  <si>
    <t>Min Mark</t>
  </si>
  <si>
    <t>Max Mark</t>
  </si>
  <si>
    <t>Count</t>
  </si>
  <si>
    <t>Count Blank</t>
  </si>
  <si>
    <t>Result</t>
  </si>
  <si>
    <t>Gulzaman</t>
  </si>
  <si>
    <t>Qamar Zaman</t>
  </si>
  <si>
    <t>Ali</t>
  </si>
  <si>
    <t>Usman</t>
  </si>
  <si>
    <t>Prem</t>
  </si>
  <si>
    <t>Jahnzaib</t>
  </si>
  <si>
    <t>Anas</t>
  </si>
  <si>
    <t>Umar Zaman</t>
  </si>
  <si>
    <t>Israr</t>
  </si>
  <si>
    <t xml:space="preserve"> </t>
  </si>
  <si>
    <t>Hamza</t>
  </si>
  <si>
    <t>Dawood</t>
  </si>
  <si>
    <t>Shahzaib</t>
  </si>
  <si>
    <t>14th / 06 / 2025</t>
  </si>
  <si>
    <t>Price</t>
  </si>
  <si>
    <t>Remining Stock</t>
  </si>
  <si>
    <t>Revenue</t>
  </si>
  <si>
    <t>Books</t>
  </si>
  <si>
    <t>Chair</t>
  </si>
  <si>
    <t>Pens</t>
  </si>
  <si>
    <t>Watches</t>
  </si>
  <si>
    <t>Mouse</t>
  </si>
  <si>
    <t>Keybord</t>
  </si>
  <si>
    <t>Pc</t>
  </si>
  <si>
    <t>Moniter</t>
  </si>
  <si>
    <t>Cable</t>
  </si>
  <si>
    <t>Charger</t>
  </si>
  <si>
    <t>Total Sell</t>
  </si>
  <si>
    <t>Row Labels</t>
  </si>
  <si>
    <t>Grand Total</t>
  </si>
  <si>
    <t>Sum of Price</t>
  </si>
  <si>
    <t>Sum of Total Sell</t>
  </si>
  <si>
    <t>Sum of Revenue</t>
  </si>
  <si>
    <t>Pivot Table</t>
  </si>
  <si>
    <t>subject</t>
  </si>
  <si>
    <t>marks</t>
  </si>
  <si>
    <t>english</t>
  </si>
  <si>
    <t>urdu sindhi</t>
  </si>
  <si>
    <t xml:space="preserve">bio </t>
  </si>
  <si>
    <t>physics</t>
  </si>
  <si>
    <t>chemistry</t>
  </si>
  <si>
    <t>total</t>
  </si>
  <si>
    <t>Item</t>
  </si>
  <si>
    <t>lcd</t>
  </si>
  <si>
    <t>moniter</t>
  </si>
  <si>
    <t>mouse</t>
  </si>
  <si>
    <t>cable</t>
  </si>
  <si>
    <t>keybord</t>
  </si>
  <si>
    <t>pc</t>
  </si>
  <si>
    <t>usb</t>
  </si>
  <si>
    <t>table</t>
  </si>
  <si>
    <t>$I$19</t>
  </si>
  <si>
    <t>maximum</t>
  </si>
  <si>
    <t>Created by STUDENT on 6/18/2025</t>
  </si>
  <si>
    <t>minimum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</si>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</sst>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2" xfId="0" applyBorder="1"/>
    <xf numFmtId="0" fontId="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4" xfId="0" applyFill="1" applyBorder="1" applyAlignment="1"/>
    <xf numFmtId="0" fontId="6" fillId="4" borderId="5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0" fillId="0" borderId="6" xfId="0" applyFill="1" applyBorder="1" applyAlignment="1"/>
    <xf numFmtId="0" fontId="7" fillId="5" borderId="0" xfId="0" applyFont="1" applyFill="1" applyBorder="1" applyAlignment="1">
      <alignment horizontal="left"/>
    </xf>
    <xf numFmtId="0" fontId="8" fillId="5" borderId="6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9" fillId="4" borderId="3" xfId="0" applyFont="1" applyFill="1" applyBorder="1" applyAlignment="1">
      <alignment horizontal="right"/>
    </xf>
    <xf numFmtId="0" fontId="9" fillId="4" borderId="5" xfId="0" applyFont="1" applyFill="1" applyBorder="1" applyAlignment="1">
      <alignment horizontal="right"/>
    </xf>
    <xf numFmtId="0" fontId="0" fillId="6" borderId="0" xfId="0" applyFill="1" applyBorder="1" applyAlignment="1"/>
    <xf numFmtId="0" fontId="10" fillId="0" borderId="0" xfId="0" applyFont="1" applyFill="1" applyBorder="1" applyAlignment="1">
      <alignment vertical="top" wrapText="1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/>
    </dxf>
    <dxf>
      <alignment horizontal="center"/>
    </dxf>
    <dxf>
      <alignment vertical="center"/>
    </dxf>
    <dxf>
      <alignment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21.943759374997" createdVersion="8" refreshedVersion="8" minRefreshableVersion="3" recordCount="10" xr:uid="{32B15D40-7602-4D62-B044-E977125E8BEF}">
  <cacheSource type="worksheet">
    <worksheetSource name="Table1"/>
  </cacheSource>
  <cacheFields count="5">
    <cacheField name="Name" numFmtId="0">
      <sharedItems count="10">
        <s v="Books"/>
        <s v="Chair"/>
        <s v="Pens"/>
        <s v="Watches"/>
        <s v="Mouse"/>
        <s v="Keybord"/>
        <s v="Pc"/>
        <s v="Moniter"/>
        <s v="Cable"/>
        <s v="Charger"/>
      </sharedItems>
    </cacheField>
    <cacheField name="Price" numFmtId="0">
      <sharedItems containsSemiMixedTypes="0" containsString="0" containsNumber="1" containsInteger="1" minValue="32" maxValue="854"/>
    </cacheField>
    <cacheField name="Remining Stock" numFmtId="0">
      <sharedItems containsSemiMixedTypes="0" containsString="0" containsNumber="1" containsInteger="1" minValue="12800" maxValue="300000"/>
    </cacheField>
    <cacheField name="Total Sell" numFmtId="0">
      <sharedItems containsSemiMixedTypes="0" containsString="0" containsNumber="1" containsInteger="1" minValue="124" maxValue="1200"/>
    </cacheField>
    <cacheField name="Revenue" numFmtId="0">
      <sharedItems containsSemiMixedTypes="0" containsString="0" containsNumber="1" containsInteger="1" minValue="301" maxValue="14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250"/>
    <n v="300000"/>
    <n v="1200"/>
    <n v="1450"/>
  </r>
  <r>
    <x v="1"/>
    <n v="56"/>
    <n v="37520"/>
    <n v="670"/>
    <n v="726"/>
  </r>
  <r>
    <x v="2"/>
    <n v="32"/>
    <n v="27328"/>
    <n v="854"/>
    <n v="886"/>
  </r>
  <r>
    <x v="3"/>
    <n v="89"/>
    <n v="22606"/>
    <n v="254"/>
    <n v="343"/>
  </r>
  <r>
    <x v="4"/>
    <n v="90"/>
    <n v="32850"/>
    <n v="365"/>
    <n v="455"/>
  </r>
  <r>
    <x v="5"/>
    <n v="87"/>
    <n v="18618"/>
    <n v="214"/>
    <n v="301"/>
  </r>
  <r>
    <x v="6"/>
    <n v="50"/>
    <n v="12800"/>
    <n v="256"/>
    <n v="306"/>
  </r>
  <r>
    <x v="7"/>
    <n v="456"/>
    <n v="66120"/>
    <n v="145"/>
    <n v="601"/>
  </r>
  <r>
    <x v="8"/>
    <n v="854"/>
    <n v="105896"/>
    <n v="124"/>
    <n v="978"/>
  </r>
  <r>
    <x v="9"/>
    <n v="789"/>
    <n v="287985"/>
    <n v="365"/>
    <n v="11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06BCD9-0720-4DC0-8735-2691772E580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1:G32" firstHeaderRow="0" firstDataRow="1" firstDataCol="1"/>
  <pivotFields count="5">
    <pivotField axis="axisRow" showAll="0">
      <items count="11">
        <item x="0"/>
        <item x="8"/>
        <item x="1"/>
        <item x="9"/>
        <item x="5"/>
        <item x="7"/>
        <item x="4"/>
        <item x="6"/>
        <item x="2"/>
        <item x="3"/>
        <item t="default"/>
      </items>
    </pivotField>
    <pivotField dataField="1" showAll="0"/>
    <pivotField showAll="0"/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ice" fld="1" baseField="0" baseItem="0"/>
    <dataField name="Sum of Total Sell" fld="3" baseField="0" baseItem="0"/>
    <dataField name="Sum of Revenue" fld="4" baseField="0" baseItem="0"/>
  </dataFields>
  <formats count="4">
    <format dxfId="13">
      <pivotArea collapsedLevelsAreSubtotals="1" fieldPosition="0">
        <references count="1">
          <reference field="0" count="0"/>
        </references>
      </pivotArea>
    </format>
    <format dxfId="12">
      <pivotArea dataOnly="0" labelOnly="1" fieldPosition="0">
        <references count="1">
          <reference field="0" count="0"/>
        </references>
      </pivotArea>
    </format>
    <format dxfId="11">
      <pivotArea collapsedLevelsAreSubtotals="1" fieldPosition="0">
        <references count="1">
          <reference field="0" count="0"/>
        </references>
      </pivotArea>
    </format>
    <format dxfId="10">
      <pivotArea dataOnly="0" labelOnly="1" fieldPosition="0">
        <references count="1">
          <reference field="0" count="0"/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54130D-2F1B-422C-8816-5941FA4CCF8B}" name="Table1" displayName="Table1" ref="D8:H18" totalsRowShown="0" headerRowDxfId="9" dataDxfId="8">
  <autoFilter ref="D8:H18" xr:uid="{0954130D-2F1B-422C-8816-5941FA4CCF8B}"/>
  <tableColumns count="5">
    <tableColumn id="1" xr3:uid="{2CFC6621-6ECA-4D09-A859-F30BCFB17D30}" name="Name" dataDxfId="7"/>
    <tableColumn id="2" xr3:uid="{EA6251F0-08BC-421D-AFC6-33B895B63F6D}" name="Price" dataDxfId="6"/>
    <tableColumn id="3" xr3:uid="{50F7870E-DBA9-4BC3-BBE0-6DD62039FFBC}" name="Remining Stock" dataDxfId="5">
      <calculatedColumnFormula>Table1[[#This Row],[Price]]*Table1[[#This Row],[Total Sell]]</calculatedColumnFormula>
    </tableColumn>
    <tableColumn id="4" xr3:uid="{9E7D17D1-9A3E-4DEE-8AE7-1E4171878BC3}" name="Total Sell" dataDxfId="4"/>
    <tableColumn id="5" xr3:uid="{372722A1-7E26-488D-A7DF-46380D4850B6}" name="Revenue" dataDxfId="3">
      <calculatedColumnFormula>SUM(Table1[[#This Row],[Price]],Table1[[#This Row],[Total Sell]])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7554-4702-4F72-BB16-8DFF65BD786D}">
  <dimension ref="D4:H32"/>
  <sheetViews>
    <sheetView workbookViewId="0">
      <selection activeCell="E9" sqref="E9"/>
    </sheetView>
  </sheetViews>
  <sheetFormatPr defaultRowHeight="14.25"/>
  <cols>
    <col min="4" max="4" width="13.375" bestFit="1" customWidth="1"/>
    <col min="5" max="5" width="14.375" customWidth="1"/>
    <col min="6" max="6" width="18.375" customWidth="1"/>
    <col min="7" max="7" width="18.125" customWidth="1"/>
    <col min="8" max="8" width="13.625" bestFit="1" customWidth="1"/>
  </cols>
  <sheetData>
    <row r="4" spans="4:8" ht="23.25">
      <c r="F4" s="8"/>
      <c r="G4" s="6" t="s">
        <v>29</v>
      </c>
      <c r="H4" s="6"/>
    </row>
    <row r="6" spans="4:8" ht="23.25">
      <c r="F6" s="8"/>
      <c r="G6" s="6" t="s">
        <v>49</v>
      </c>
      <c r="H6" s="6"/>
    </row>
    <row r="8" spans="4:8">
      <c r="D8" s="7" t="s">
        <v>1</v>
      </c>
      <c r="E8" s="7" t="s">
        <v>30</v>
      </c>
      <c r="F8" s="7" t="s">
        <v>31</v>
      </c>
      <c r="G8" s="7" t="s">
        <v>43</v>
      </c>
      <c r="H8" s="7" t="s">
        <v>32</v>
      </c>
    </row>
    <row r="9" spans="4:8">
      <c r="D9" s="7" t="s">
        <v>33</v>
      </c>
      <c r="E9" s="7">
        <v>250</v>
      </c>
      <c r="F9" s="7">
        <f>Table1[[#This Row],[Price]]*Table1[[#This Row],[Total Sell]]</f>
        <v>300000</v>
      </c>
      <c r="G9" s="7">
        <v>1200</v>
      </c>
      <c r="H9" s="7">
        <f>SUM(Table1[[#This Row],[Price]],Table1[[#This Row],[Total Sell]])</f>
        <v>1450</v>
      </c>
    </row>
    <row r="10" spans="4:8">
      <c r="D10" s="7" t="s">
        <v>34</v>
      </c>
      <c r="E10" s="7">
        <v>56</v>
      </c>
      <c r="F10" s="7">
        <f>Table1[[#This Row],[Price]]*Table1[[#This Row],[Total Sell]]</f>
        <v>37520</v>
      </c>
      <c r="G10" s="7">
        <v>670</v>
      </c>
      <c r="H10" s="7">
        <f>SUM(Table1[[#This Row],[Price]],Table1[[#This Row],[Total Sell]])</f>
        <v>726</v>
      </c>
    </row>
    <row r="11" spans="4:8">
      <c r="D11" s="7" t="s">
        <v>35</v>
      </c>
      <c r="E11" s="7">
        <v>32</v>
      </c>
      <c r="F11" s="7">
        <f>Table1[[#This Row],[Price]]*Table1[[#This Row],[Total Sell]]</f>
        <v>27328</v>
      </c>
      <c r="G11" s="7">
        <v>854</v>
      </c>
      <c r="H11" s="7">
        <f>SUM(Table1[[#This Row],[Price]],Table1[[#This Row],[Total Sell]])</f>
        <v>886</v>
      </c>
    </row>
    <row r="12" spans="4:8">
      <c r="D12" s="7" t="s">
        <v>36</v>
      </c>
      <c r="E12" s="7">
        <v>89</v>
      </c>
      <c r="F12" s="7">
        <f>Table1[[#This Row],[Price]]*Table1[[#This Row],[Total Sell]]</f>
        <v>22606</v>
      </c>
      <c r="G12" s="7">
        <v>254</v>
      </c>
      <c r="H12" s="7">
        <f>SUM(Table1[[#This Row],[Price]],Table1[[#This Row],[Total Sell]])</f>
        <v>343</v>
      </c>
    </row>
    <row r="13" spans="4:8">
      <c r="D13" s="7" t="s">
        <v>37</v>
      </c>
      <c r="E13" s="7">
        <v>90</v>
      </c>
      <c r="F13" s="7">
        <f>Table1[[#This Row],[Price]]*Table1[[#This Row],[Total Sell]]</f>
        <v>32850</v>
      </c>
      <c r="G13" s="7">
        <v>365</v>
      </c>
      <c r="H13" s="7">
        <f>SUM(Table1[[#This Row],[Price]],Table1[[#This Row],[Total Sell]])</f>
        <v>455</v>
      </c>
    </row>
    <row r="14" spans="4:8">
      <c r="D14" s="7" t="s">
        <v>38</v>
      </c>
      <c r="E14" s="7">
        <v>87</v>
      </c>
      <c r="F14" s="7">
        <f>Table1[[#This Row],[Price]]*Table1[[#This Row],[Total Sell]]</f>
        <v>18618</v>
      </c>
      <c r="G14" s="7">
        <v>214</v>
      </c>
      <c r="H14" s="7">
        <f>SUM(Table1[[#This Row],[Price]],Table1[[#This Row],[Total Sell]])</f>
        <v>301</v>
      </c>
    </row>
    <row r="15" spans="4:8">
      <c r="D15" s="7" t="s">
        <v>39</v>
      </c>
      <c r="E15" s="7">
        <v>50</v>
      </c>
      <c r="F15" s="7">
        <f>Table1[[#This Row],[Price]]*Table1[[#This Row],[Total Sell]]</f>
        <v>12800</v>
      </c>
      <c r="G15" s="7">
        <v>256</v>
      </c>
      <c r="H15" s="7">
        <f>SUM(Table1[[#This Row],[Price]],Table1[[#This Row],[Total Sell]])</f>
        <v>306</v>
      </c>
    </row>
    <row r="16" spans="4:8">
      <c r="D16" s="7" t="s">
        <v>40</v>
      </c>
      <c r="E16" s="7">
        <v>456</v>
      </c>
      <c r="F16" s="7" t="s">
        <v>25</v>
      </c>
      <c r="G16" s="7">
        <v>145</v>
      </c>
      <c r="H16" s="7">
        <f>SUM(Table1[[#This Row],[Price]],Table1[[#This Row],[Total Sell]])</f>
        <v>601</v>
      </c>
    </row>
    <row r="17" spans="4:8">
      <c r="D17" s="7" t="s">
        <v>41</v>
      </c>
      <c r="E17" s="7">
        <v>854</v>
      </c>
      <c r="F17" s="7">
        <f>Table1[[#This Row],[Price]]*Table1[[#This Row],[Total Sell]]</f>
        <v>105896</v>
      </c>
      <c r="G17" s="7">
        <v>124</v>
      </c>
      <c r="H17" s="7">
        <f>SUM(Table1[[#This Row],[Price]],Table1[[#This Row],[Total Sell]])</f>
        <v>978</v>
      </c>
    </row>
    <row r="18" spans="4:8">
      <c r="D18" s="7" t="s">
        <v>42</v>
      </c>
      <c r="E18" s="7">
        <v>789</v>
      </c>
      <c r="F18" s="7">
        <f>Table1[[#This Row],[Price]]*Table1[[#This Row],[Total Sell]]</f>
        <v>287985</v>
      </c>
      <c r="G18" s="7">
        <v>365</v>
      </c>
      <c r="H18" s="7">
        <f>SUM(Table1[[#This Row],[Price]],Table1[[#This Row],[Total Sell]])</f>
        <v>1154</v>
      </c>
    </row>
    <row r="21" spans="4:8">
      <c r="D21" s="9" t="s">
        <v>44</v>
      </c>
      <c r="E21" t="s">
        <v>46</v>
      </c>
      <c r="F21" t="s">
        <v>47</v>
      </c>
      <c r="G21" t="s">
        <v>48</v>
      </c>
    </row>
    <row r="22" spans="4:8">
      <c r="D22" s="7" t="s">
        <v>33</v>
      </c>
      <c r="E22" s="12">
        <v>250</v>
      </c>
      <c r="F22" s="12">
        <v>1200</v>
      </c>
      <c r="G22" s="12">
        <v>1450</v>
      </c>
    </row>
    <row r="23" spans="4:8">
      <c r="D23" s="7" t="s">
        <v>41</v>
      </c>
      <c r="E23" s="12">
        <v>854</v>
      </c>
      <c r="F23" s="12">
        <v>124</v>
      </c>
      <c r="G23" s="12">
        <v>978</v>
      </c>
    </row>
    <row r="24" spans="4:8">
      <c r="D24" s="7" t="s">
        <v>34</v>
      </c>
      <c r="E24" s="12">
        <v>56</v>
      </c>
      <c r="F24" s="12">
        <v>670</v>
      </c>
      <c r="G24" s="12">
        <v>726</v>
      </c>
    </row>
    <row r="25" spans="4:8">
      <c r="D25" s="7" t="s">
        <v>42</v>
      </c>
      <c r="E25" s="12">
        <v>789</v>
      </c>
      <c r="F25" s="12">
        <v>365</v>
      </c>
      <c r="G25" s="12">
        <v>1154</v>
      </c>
    </row>
    <row r="26" spans="4:8">
      <c r="D26" s="7" t="s">
        <v>38</v>
      </c>
      <c r="E26" s="12">
        <v>87</v>
      </c>
      <c r="F26" s="12">
        <v>214</v>
      </c>
      <c r="G26" s="12">
        <v>301</v>
      </c>
    </row>
    <row r="27" spans="4:8">
      <c r="D27" s="7" t="s">
        <v>40</v>
      </c>
      <c r="E27" s="12">
        <v>456</v>
      </c>
      <c r="F27" s="12">
        <v>145</v>
      </c>
      <c r="G27" s="12">
        <v>601</v>
      </c>
    </row>
    <row r="28" spans="4:8">
      <c r="D28" s="7" t="s">
        <v>37</v>
      </c>
      <c r="E28" s="12">
        <v>90</v>
      </c>
      <c r="F28" s="12">
        <v>365</v>
      </c>
      <c r="G28" s="12">
        <v>455</v>
      </c>
    </row>
    <row r="29" spans="4:8">
      <c r="D29" s="7" t="s">
        <v>39</v>
      </c>
      <c r="E29" s="12">
        <v>50</v>
      </c>
      <c r="F29" s="12">
        <v>256</v>
      </c>
      <c r="G29" s="12">
        <v>306</v>
      </c>
    </row>
    <row r="30" spans="4:8">
      <c r="D30" s="7" t="s">
        <v>35</v>
      </c>
      <c r="E30" s="12">
        <v>32</v>
      </c>
      <c r="F30" s="12">
        <v>854</v>
      </c>
      <c r="G30" s="12">
        <v>886</v>
      </c>
    </row>
    <row r="31" spans="4:8">
      <c r="D31" s="7" t="s">
        <v>36</v>
      </c>
      <c r="E31" s="12">
        <v>89</v>
      </c>
      <c r="F31" s="12">
        <v>254</v>
      </c>
      <c r="G31" s="12">
        <v>343</v>
      </c>
    </row>
    <row r="32" spans="4:8">
      <c r="D32" s="10" t="s">
        <v>45</v>
      </c>
      <c r="E32" s="11">
        <v>2753</v>
      </c>
      <c r="F32" s="11">
        <v>4447</v>
      </c>
      <c r="G32" s="11">
        <v>7200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9F26-02B4-4B55-8804-89B6DD783621}">
  <dimension ref="B6:Q18"/>
  <sheetViews>
    <sheetView topLeftCell="I1" workbookViewId="0">
      <selection activeCell="J48" sqref="J48"/>
    </sheetView>
  </sheetViews>
  <sheetFormatPr defaultRowHeight="14.25"/>
  <cols>
    <col min="3" max="3" width="13" bestFit="1" customWidth="1"/>
    <col min="7" max="7" width="16" bestFit="1" customWidth="1"/>
    <col min="8" max="8" width="12.625" bestFit="1" customWidth="1"/>
    <col min="10" max="10" width="13.875" bestFit="1" customWidth="1"/>
    <col min="11" max="11" width="11.25" bestFit="1" customWidth="1"/>
    <col min="12" max="12" width="15.25" customWidth="1"/>
    <col min="13" max="13" width="11.25" bestFit="1" customWidth="1"/>
    <col min="14" max="14" width="11.75" bestFit="1" customWidth="1"/>
    <col min="16" max="16" width="14.875" bestFit="1" customWidth="1"/>
    <col min="17" max="17" width="16.125" bestFit="1" customWidth="1"/>
  </cols>
  <sheetData>
    <row r="6" spans="2:17" ht="18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</row>
    <row r="7" spans="2:17" ht="15">
      <c r="B7" s="2">
        <v>1</v>
      </c>
      <c r="C7" s="3" t="s">
        <v>16</v>
      </c>
      <c r="D7" s="2">
        <v>23</v>
      </c>
      <c r="E7" s="2">
        <v>45</v>
      </c>
      <c r="F7" s="2">
        <v>56</v>
      </c>
      <c r="G7" s="2">
        <v>43</v>
      </c>
      <c r="H7" s="2">
        <v>67</v>
      </c>
      <c r="I7" s="2">
        <f>SUM(D7:H7)</f>
        <v>234</v>
      </c>
      <c r="J7" s="2">
        <f>I7*100/500</f>
        <v>46.8</v>
      </c>
      <c r="K7" s="2" t="str" cm="1">
        <f t="array" ref="K7">_xlfn.IFS(J7&gt;=80,"A+",J7&gt;=60,"A",J7&gt;=50,"B",J7&gt;=40,"C",J7&gt;=30,"D")</f>
        <v>C</v>
      </c>
      <c r="L7" s="2" t="str">
        <f>IF(J7&gt;40,"Pass","Fail")</f>
        <v>Pass</v>
      </c>
      <c r="M7" s="2">
        <f>MIN(D7:H7)</f>
        <v>23</v>
      </c>
      <c r="N7" s="2">
        <f>MAX(D7:H7)</f>
        <v>67</v>
      </c>
      <c r="O7" s="2">
        <f>COUNT(D7:H7)</f>
        <v>5</v>
      </c>
      <c r="P7" s="2">
        <f>COUNTBLANK(D7:H7)</f>
        <v>0</v>
      </c>
      <c r="Q7" s="2" t="str">
        <f>IF(MIN(D7:H7)&gt;40,"Pass","Fail")</f>
        <v>Fail</v>
      </c>
    </row>
    <row r="8" spans="2:17" ht="15">
      <c r="B8" s="2">
        <v>2</v>
      </c>
      <c r="C8" s="3" t="s">
        <v>17</v>
      </c>
      <c r="D8" s="2">
        <v>87</v>
      </c>
      <c r="E8" s="2">
        <v>98</v>
      </c>
      <c r="F8" s="2">
        <v>98</v>
      </c>
      <c r="G8" s="2">
        <v>80</v>
      </c>
      <c r="H8" s="2">
        <v>76</v>
      </c>
      <c r="I8" s="2">
        <f t="shared" ref="I8:I18" si="0">SUM(D8:H8)</f>
        <v>439</v>
      </c>
      <c r="J8" s="2">
        <f t="shared" ref="J8:J18" si="1">I8*100/500</f>
        <v>87.8</v>
      </c>
      <c r="K8" s="2" t="str" cm="1">
        <f t="array" ref="K8">_xlfn.IFS(J8&gt;=80,"A+",J8&gt;=60,"A",J8&gt;=50,"B",J8&gt;=40,"C",J8&gt;=30,"D")</f>
        <v>A+</v>
      </c>
      <c r="L8" s="2" t="str">
        <f t="shared" ref="L8:L18" si="2">IF(J8&gt;40,"Pass","Fail")</f>
        <v>Pass</v>
      </c>
      <c r="M8" s="2">
        <f t="shared" ref="M8:M18" si="3">MIN(D8:H8)</f>
        <v>76</v>
      </c>
      <c r="N8" s="2">
        <f t="shared" ref="N8:N18" si="4">MAX(D8:H8)</f>
        <v>98</v>
      </c>
      <c r="O8" s="2">
        <f t="shared" ref="O8:O18" si="5">COUNT(D8:H8)</f>
        <v>5</v>
      </c>
      <c r="P8" s="2">
        <f t="shared" ref="P8:P18" si="6">COUNTBLANK(D8:H8)</f>
        <v>0</v>
      </c>
      <c r="Q8" s="2" t="str">
        <f t="shared" ref="Q8:Q18" si="7">IF(MIN(D8:H8)&gt;40,"Pass","Fail")</f>
        <v>Pass</v>
      </c>
    </row>
    <row r="9" spans="2:17" ht="15">
      <c r="B9" s="2">
        <v>3</v>
      </c>
      <c r="C9" s="3" t="s">
        <v>18</v>
      </c>
      <c r="D9" s="2">
        <v>34</v>
      </c>
      <c r="E9" s="2">
        <v>45</v>
      </c>
      <c r="F9" s="2">
        <v>45</v>
      </c>
      <c r="G9" s="2">
        <v>56</v>
      </c>
      <c r="H9" s="2">
        <v>12</v>
      </c>
      <c r="I9" s="2">
        <f>SUM(D9:H9)</f>
        <v>192</v>
      </c>
      <c r="J9" s="2">
        <f t="shared" si="1"/>
        <v>38.4</v>
      </c>
      <c r="K9" s="2" t="str" cm="1">
        <f t="array" ref="K9">_xlfn.IFS(J9&gt;=80,"A+",J9&gt;=60,"A",J9&gt;=50,"B",J9&gt;=40,"C",J9&gt;=30,"D")</f>
        <v>D</v>
      </c>
      <c r="L9" s="2" t="str">
        <f t="shared" si="2"/>
        <v>Fail</v>
      </c>
      <c r="M9" s="2">
        <f t="shared" si="3"/>
        <v>12</v>
      </c>
      <c r="N9" s="2">
        <f t="shared" si="4"/>
        <v>56</v>
      </c>
      <c r="O9" s="2">
        <f t="shared" si="5"/>
        <v>5</v>
      </c>
      <c r="P9" s="2">
        <f t="shared" si="6"/>
        <v>0</v>
      </c>
      <c r="Q9" s="2" t="str">
        <f t="shared" si="7"/>
        <v>Fail</v>
      </c>
    </row>
    <row r="10" spans="2:17" ht="15">
      <c r="B10" s="2">
        <v>4</v>
      </c>
      <c r="C10" s="3" t="s">
        <v>19</v>
      </c>
      <c r="D10" s="2">
        <v>67</v>
      </c>
      <c r="E10" s="2">
        <v>76</v>
      </c>
      <c r="F10" s="2">
        <v>76</v>
      </c>
      <c r="G10" s="2">
        <v>34</v>
      </c>
      <c r="H10" s="2">
        <v>12</v>
      </c>
      <c r="I10" s="2">
        <f t="shared" si="0"/>
        <v>265</v>
      </c>
      <c r="J10" s="2">
        <f t="shared" si="1"/>
        <v>53</v>
      </c>
      <c r="K10" s="2" t="str" cm="1">
        <f t="array" ref="K10">_xlfn.IFS(J10&gt;=80,"A+",J10&gt;=60,"A",J10&gt;=50,"B",J10&gt;=40,"C",J10&gt;=30,"D")</f>
        <v>B</v>
      </c>
      <c r="L10" s="2" t="str">
        <f t="shared" si="2"/>
        <v>Pass</v>
      </c>
      <c r="M10" s="2">
        <f t="shared" si="3"/>
        <v>12</v>
      </c>
      <c r="N10" s="2">
        <f t="shared" si="4"/>
        <v>76</v>
      </c>
      <c r="O10" s="2">
        <f t="shared" si="5"/>
        <v>5</v>
      </c>
      <c r="P10" s="2">
        <f t="shared" si="6"/>
        <v>0</v>
      </c>
      <c r="Q10" s="2" t="str">
        <f t="shared" si="7"/>
        <v>Fail</v>
      </c>
    </row>
    <row r="11" spans="2:17" ht="15">
      <c r="B11" s="2">
        <v>5</v>
      </c>
      <c r="C11" s="3" t="s">
        <v>20</v>
      </c>
      <c r="D11" s="2">
        <v>87</v>
      </c>
      <c r="E11" s="2">
        <v>98</v>
      </c>
      <c r="F11" s="2">
        <v>87</v>
      </c>
      <c r="G11" s="2">
        <v>45</v>
      </c>
      <c r="H11" s="2">
        <v>12</v>
      </c>
      <c r="I11" s="2">
        <f t="shared" si="0"/>
        <v>329</v>
      </c>
      <c r="J11" s="2">
        <f t="shared" si="1"/>
        <v>65.8</v>
      </c>
      <c r="K11" s="2" t="str" cm="1">
        <f t="array" ref="K11">_xlfn.IFS(J11&gt;=80,"A+",J11&gt;=60,"A",J11&gt;=50,"B",J11&gt;=40,"C",J11&gt;=30,"D")</f>
        <v>A</v>
      </c>
      <c r="L11" s="2" t="str">
        <f t="shared" si="2"/>
        <v>Pass</v>
      </c>
      <c r="M11" s="2">
        <f t="shared" si="3"/>
        <v>12</v>
      </c>
      <c r="N11" s="2">
        <f t="shared" si="4"/>
        <v>98</v>
      </c>
      <c r="O11" s="2">
        <f t="shared" si="5"/>
        <v>5</v>
      </c>
      <c r="P11" s="2">
        <f t="shared" si="6"/>
        <v>0</v>
      </c>
      <c r="Q11" s="2" t="str">
        <f t="shared" si="7"/>
        <v>Fail</v>
      </c>
    </row>
    <row r="12" spans="2:17" ht="15">
      <c r="B12" s="2">
        <v>6</v>
      </c>
      <c r="C12" s="3" t="s">
        <v>21</v>
      </c>
      <c r="D12" s="2">
        <v>98</v>
      </c>
      <c r="E12" s="2">
        <v>9</v>
      </c>
      <c r="F12" s="2">
        <v>98</v>
      </c>
      <c r="G12" s="2">
        <v>67</v>
      </c>
      <c r="H12" s="2">
        <v>45</v>
      </c>
      <c r="I12" s="2">
        <f t="shared" si="0"/>
        <v>317</v>
      </c>
      <c r="J12" s="2">
        <f t="shared" si="1"/>
        <v>63.4</v>
      </c>
      <c r="K12" s="2" t="str" cm="1">
        <f t="array" ref="K12">_xlfn.IFS(J12&gt;=80,"A+",J12&gt;=60,"A",J12&gt;=50,"B",J12&gt;=40,"C",J12&gt;=30,"D")</f>
        <v>A</v>
      </c>
      <c r="L12" s="2" t="str">
        <f t="shared" si="2"/>
        <v>Pass</v>
      </c>
      <c r="M12" s="2">
        <f t="shared" si="3"/>
        <v>9</v>
      </c>
      <c r="N12" s="2">
        <f t="shared" si="4"/>
        <v>98</v>
      </c>
      <c r="O12" s="2">
        <f t="shared" si="5"/>
        <v>5</v>
      </c>
      <c r="P12" s="2">
        <f t="shared" si="6"/>
        <v>0</v>
      </c>
      <c r="Q12" s="2" t="str">
        <f t="shared" si="7"/>
        <v>Fail</v>
      </c>
    </row>
    <row r="13" spans="2:17" ht="15">
      <c r="B13" s="2">
        <v>7</v>
      </c>
      <c r="C13" s="3" t="s">
        <v>22</v>
      </c>
      <c r="D13" s="2">
        <v>65</v>
      </c>
      <c r="E13" s="2">
        <v>78</v>
      </c>
      <c r="F13" s="2">
        <v>45</v>
      </c>
      <c r="G13" s="2">
        <v>78</v>
      </c>
      <c r="H13" s="2">
        <v>45</v>
      </c>
      <c r="I13" s="2">
        <f t="shared" si="0"/>
        <v>311</v>
      </c>
      <c r="J13" s="2">
        <f t="shared" si="1"/>
        <v>62.2</v>
      </c>
      <c r="K13" s="2" t="str" cm="1">
        <f t="array" ref="K13">_xlfn.IFS(J13&gt;=80,"A+",J13&gt;=60,"A",J13&gt;=50,"B",J13&gt;=40,"C",J13&gt;=30,"D")</f>
        <v>A</v>
      </c>
      <c r="L13" s="2" t="str">
        <f t="shared" si="2"/>
        <v>Pass</v>
      </c>
      <c r="M13" s="2">
        <f t="shared" si="3"/>
        <v>45</v>
      </c>
      <c r="N13" s="2">
        <f t="shared" si="4"/>
        <v>78</v>
      </c>
      <c r="O13" s="2">
        <f t="shared" si="5"/>
        <v>5</v>
      </c>
      <c r="P13" s="2">
        <f t="shared" si="6"/>
        <v>0</v>
      </c>
      <c r="Q13" s="2" t="str">
        <f t="shared" si="7"/>
        <v>Pass</v>
      </c>
    </row>
    <row r="14" spans="2:17" ht="15">
      <c r="B14" s="2">
        <v>8</v>
      </c>
      <c r="C14" s="3" t="s">
        <v>23</v>
      </c>
      <c r="D14" s="2">
        <v>43</v>
      </c>
      <c r="E14" s="2">
        <v>65</v>
      </c>
      <c r="F14" s="2">
        <v>12</v>
      </c>
      <c r="G14" s="2">
        <v>90</v>
      </c>
      <c r="H14" s="2">
        <v>67</v>
      </c>
      <c r="I14" s="2">
        <f t="shared" si="0"/>
        <v>277</v>
      </c>
      <c r="J14" s="2">
        <f t="shared" si="1"/>
        <v>55.4</v>
      </c>
      <c r="K14" s="2" t="str" cm="1">
        <f t="array" ref="K14">_xlfn.IFS(J14&gt;=80,"A+",J14&gt;=60,"A",J14&gt;=50,"B",J14&gt;=40,"C",J14&gt;=30,"D")</f>
        <v>B</v>
      </c>
      <c r="L14" s="2" t="str">
        <f t="shared" si="2"/>
        <v>Pass</v>
      </c>
      <c r="M14" s="2">
        <f t="shared" si="3"/>
        <v>12</v>
      </c>
      <c r="N14" s="2">
        <f t="shared" si="4"/>
        <v>90</v>
      </c>
      <c r="O14" s="2">
        <f t="shared" si="5"/>
        <v>5</v>
      </c>
      <c r="P14" s="2">
        <f t="shared" si="6"/>
        <v>0</v>
      </c>
      <c r="Q14" s="2" t="str">
        <f t="shared" si="7"/>
        <v>Fail</v>
      </c>
    </row>
    <row r="15" spans="2:17" ht="15">
      <c r="B15" s="2">
        <v>9</v>
      </c>
      <c r="C15" s="3" t="s">
        <v>24</v>
      </c>
      <c r="D15" s="5"/>
      <c r="E15" s="5"/>
      <c r="F15" s="5"/>
      <c r="G15" s="5"/>
      <c r="H15" s="5"/>
      <c r="I15" s="2"/>
      <c r="J15" s="2">
        <f t="shared" si="1"/>
        <v>0</v>
      </c>
      <c r="K15" s="2" t="s">
        <v>25</v>
      </c>
      <c r="L15" s="4" t="str">
        <f>IF(J15=0, "Result not found", J15)</f>
        <v>Result not found</v>
      </c>
      <c r="M15" s="2">
        <f t="shared" si="3"/>
        <v>0</v>
      </c>
      <c r="N15" s="2">
        <f t="shared" si="4"/>
        <v>0</v>
      </c>
      <c r="O15" s="2">
        <f t="shared" si="5"/>
        <v>0</v>
      </c>
      <c r="P15" s="2">
        <f t="shared" si="6"/>
        <v>5</v>
      </c>
      <c r="Q15" s="4" t="str">
        <f>IF(J15=0, "Result not found", J15)</f>
        <v>Result not found</v>
      </c>
    </row>
    <row r="16" spans="2:17" ht="15">
      <c r="B16" s="2">
        <v>10</v>
      </c>
      <c r="C16" s="3" t="s">
        <v>26</v>
      </c>
      <c r="D16" s="2">
        <v>67</v>
      </c>
      <c r="E16" s="2">
        <v>45</v>
      </c>
      <c r="F16" s="2">
        <v>56</v>
      </c>
      <c r="G16" s="2">
        <v>12</v>
      </c>
      <c r="H16" s="2">
        <v>76</v>
      </c>
      <c r="I16" s="2">
        <f t="shared" si="0"/>
        <v>256</v>
      </c>
      <c r="J16" s="2">
        <f t="shared" si="1"/>
        <v>51.2</v>
      </c>
      <c r="K16" s="2" t="str" cm="1">
        <f t="array" ref="K16">_xlfn.IFS(J16&gt;=80,"A+",J16&gt;=60,"A",J16&gt;=50,"B",J16&gt;=40,"C",J16&gt;=30,"D")</f>
        <v>B</v>
      </c>
      <c r="L16" s="2" t="str">
        <f t="shared" si="2"/>
        <v>Pass</v>
      </c>
      <c r="M16" s="2">
        <f t="shared" si="3"/>
        <v>12</v>
      </c>
      <c r="N16" s="2">
        <f t="shared" si="4"/>
        <v>76</v>
      </c>
      <c r="O16" s="2">
        <f t="shared" si="5"/>
        <v>5</v>
      </c>
      <c r="P16" s="2">
        <f t="shared" si="6"/>
        <v>0</v>
      </c>
      <c r="Q16" s="2" t="str">
        <f t="shared" si="7"/>
        <v>Fail</v>
      </c>
    </row>
    <row r="17" spans="2:17" ht="15">
      <c r="B17" s="2">
        <v>11</v>
      </c>
      <c r="C17" s="3" t="s">
        <v>27</v>
      </c>
      <c r="D17" s="2">
        <v>56</v>
      </c>
      <c r="E17" s="2">
        <v>34</v>
      </c>
      <c r="F17" s="2">
        <v>34</v>
      </c>
      <c r="G17" s="2">
        <v>34</v>
      </c>
      <c r="H17" s="2">
        <v>46</v>
      </c>
      <c r="I17" s="2">
        <f t="shared" si="0"/>
        <v>204</v>
      </c>
      <c r="J17" s="2">
        <f t="shared" si="1"/>
        <v>40.799999999999997</v>
      </c>
      <c r="K17" s="2" t="str" cm="1">
        <f t="array" ref="K17">_xlfn.IFS(J17&gt;=80,"A+",J17&gt;=60,"A",J17&gt;=50,"B",J17&gt;=40,"C",J17&gt;=30,"D")</f>
        <v>C</v>
      </c>
      <c r="L17" s="2" t="str">
        <f t="shared" si="2"/>
        <v>Pass</v>
      </c>
      <c r="M17" s="2">
        <f t="shared" si="3"/>
        <v>34</v>
      </c>
      <c r="N17" s="2">
        <f t="shared" si="4"/>
        <v>56</v>
      </c>
      <c r="O17" s="2">
        <f t="shared" si="5"/>
        <v>5</v>
      </c>
      <c r="P17" s="2">
        <f t="shared" si="6"/>
        <v>0</v>
      </c>
      <c r="Q17" s="2" t="str">
        <f t="shared" si="7"/>
        <v>Fail</v>
      </c>
    </row>
    <row r="18" spans="2:17" ht="15">
      <c r="B18" s="2">
        <v>12</v>
      </c>
      <c r="C18" s="3" t="s">
        <v>28</v>
      </c>
      <c r="D18" s="2">
        <v>78</v>
      </c>
      <c r="E18" s="2">
        <v>23</v>
      </c>
      <c r="F18" s="2">
        <v>12</v>
      </c>
      <c r="G18" s="2">
        <v>12</v>
      </c>
      <c r="H18" s="2">
        <v>76</v>
      </c>
      <c r="I18" s="2">
        <f t="shared" si="0"/>
        <v>201</v>
      </c>
      <c r="J18" s="2">
        <f t="shared" si="1"/>
        <v>40.200000000000003</v>
      </c>
      <c r="K18" s="2" t="str" cm="1">
        <f t="array" ref="K18">_xlfn.IFS(J18&gt;=80,"A+",J18&gt;=60,"A",J18&gt;=50,"B",J18&gt;=40,"C",J18&gt;=30,"D")</f>
        <v>C</v>
      </c>
      <c r="L18" s="2" t="str">
        <f t="shared" si="2"/>
        <v>Pass</v>
      </c>
      <c r="M18" s="2">
        <f t="shared" si="3"/>
        <v>12</v>
      </c>
      <c r="N18" s="2">
        <f t="shared" si="4"/>
        <v>78</v>
      </c>
      <c r="O18" s="2">
        <f t="shared" si="5"/>
        <v>5</v>
      </c>
      <c r="P18" s="2">
        <f t="shared" si="6"/>
        <v>0</v>
      </c>
      <c r="Q18" s="2" t="str">
        <f t="shared" si="7"/>
        <v>Fail</v>
      </c>
    </row>
  </sheetData>
  <conditionalFormatting sqref="D7:H18">
    <cfRule type="cellIs" dxfId="2" priority="2" operator="greaterThan">
      <formula>70</formula>
    </cfRule>
    <cfRule type="cellIs" dxfId="1" priority="3" operator="lessThan">
      <formula>40</formula>
    </cfRule>
  </conditionalFormatting>
  <conditionalFormatting sqref="J7:J18">
    <cfRule type="cellIs" dxfId="0" priority="1" operator="greaterThan">
      <formula>70</formula>
    </cfRule>
  </conditionalFormatting>
  <pageMargins left="0.7" right="0.7" top="0.75" bottom="0.75" header="0.3" footer="0.3"/>
  <ignoredErrors>
    <ignoredError sqref="L15 Q1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6626-3FE3-4042-B023-AC151467B339}">
  <dimension ref="E4:I21"/>
  <sheetViews>
    <sheetView tabSelected="1" workbookViewId="0">
      <selection activeCell="F32" sqref="F32"/>
    </sheetView>
  </sheetViews>
  <sheetFormatPr defaultRowHeight="14.25"/>
  <cols>
    <col min="5" max="10" width="11.25" customWidth="1"/>
  </cols>
  <sheetData>
    <row r="4" spans="5:9">
      <c r="E4" s="18"/>
    </row>
    <row r="9" spans="5:9" ht="15.75">
      <c r="E9" s="15" t="s">
        <v>50</v>
      </c>
      <c r="F9" s="15" t="s">
        <v>51</v>
      </c>
    </row>
    <row r="10" spans="5:9">
      <c r="E10" s="13" t="s">
        <v>52</v>
      </c>
      <c r="F10" s="13">
        <v>65</v>
      </c>
      <c r="H10" s="16" t="s">
        <v>58</v>
      </c>
      <c r="I10" s="16" t="s">
        <v>30</v>
      </c>
    </row>
    <row r="11" spans="5:9">
      <c r="E11" s="13" t="s">
        <v>53</v>
      </c>
      <c r="F11" s="13">
        <v>85</v>
      </c>
      <c r="H11" s="13" t="s">
        <v>59</v>
      </c>
      <c r="I11" s="13">
        <v>15000</v>
      </c>
    </row>
    <row r="12" spans="5:9">
      <c r="E12" s="13" t="s">
        <v>54</v>
      </c>
      <c r="F12" s="13">
        <v>25</v>
      </c>
      <c r="H12" s="13" t="s">
        <v>60</v>
      </c>
      <c r="I12" s="13">
        <v>26648</v>
      </c>
    </row>
    <row r="13" spans="5:9">
      <c r="E13" s="13" t="s">
        <v>55</v>
      </c>
      <c r="F13" s="13">
        <v>35</v>
      </c>
      <c r="H13" s="13" t="s">
        <v>61</v>
      </c>
      <c r="I13" s="13">
        <v>2600</v>
      </c>
    </row>
    <row r="14" spans="5:9">
      <c r="E14" s="13" t="s">
        <v>56</v>
      </c>
      <c r="F14" s="13">
        <v>89.999999999999901</v>
      </c>
      <c r="H14" s="13" t="s">
        <v>62</v>
      </c>
      <c r="I14" s="13">
        <v>6687</v>
      </c>
    </row>
    <row r="15" spans="5:9" ht="15">
      <c r="E15" s="17" t="s">
        <v>57</v>
      </c>
      <c r="F15" s="17">
        <f>SUM(F10:F14)</f>
        <v>299.99999999999989</v>
      </c>
      <c r="H15" s="13" t="s">
        <v>63</v>
      </c>
      <c r="I15" s="13">
        <v>6687</v>
      </c>
    </row>
    <row r="16" spans="5:9">
      <c r="H16" s="13" t="s">
        <v>64</v>
      </c>
      <c r="I16" s="13">
        <v>264789</v>
      </c>
    </row>
    <row r="17" spans="5:9">
      <c r="H17" s="13" t="s">
        <v>65</v>
      </c>
      <c r="I17" s="13">
        <v>26547</v>
      </c>
    </row>
    <row r="18" spans="5:9">
      <c r="H18" s="13" t="s">
        <v>66</v>
      </c>
      <c r="I18" s="13">
        <v>99745</v>
      </c>
    </row>
    <row r="19" spans="5:9" ht="15">
      <c r="H19" s="14" t="s">
        <v>57</v>
      </c>
      <c r="I19" s="14">
        <f>SUM(I11:I18)</f>
        <v>448703</v>
      </c>
    </row>
    <row r="21" spans="5:9">
      <c r="E21" s="18"/>
    </row>
  </sheetData>
  <sheetProtection selectLockedCells="1"/>
  <scenarios current="0" show="0" sqref="I19">
    <scenario name="maximum" locked="1" count="8" user="STUDENT" comment="Created by STUDENT on 6/18/2025">
      <inputCells r="I11" val="15000"/>
      <inputCells r="I12" val="26648"/>
      <inputCells r="I13" val="2600"/>
      <inputCells r="I14" val="6687"/>
      <inputCells r="I15" val="6687"/>
      <inputCells r="I16" val="264789"/>
      <inputCells r="I17" val="26547"/>
      <inputCells r="I18" val="99745"/>
    </scenario>
    <scenario name="minimum" locked="1" count="8" user="STUDENT" comment="Created by STUDENT on 6/18/2025">
      <inputCells r="I11" val="13587"/>
      <inputCells r="I12" val="24648"/>
      <inputCells r="I13" val="2457"/>
      <inputCells r="I14" val="2464"/>
      <inputCells r="I15" val="6487"/>
      <inputCells r="I16" val="245789"/>
      <inputCells r="I17" val="25547"/>
      <inputCells r="I18" val="97745"/>
    </scenario>
  </scenario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8519-AC79-41A0-B684-D3315720F91E}">
  <sheetPr>
    <outlinePr summaryBelow="0"/>
  </sheetPr>
  <dimension ref="B1:F18"/>
  <sheetViews>
    <sheetView showGridLines="0" workbookViewId="0">
      <selection activeCell="C26" sqref="C26"/>
    </sheetView>
  </sheetViews>
  <sheetFormatPr defaultRowHeight="14.25" outlineLevelRow="1" outlineLevelCol="1"/>
  <cols>
    <col min="3" max="3" width="7.25" bestFit="1" customWidth="1"/>
    <col min="4" max="6" width="10.875" bestFit="1" customWidth="1" outlineLevel="1"/>
  </cols>
  <sheetData>
    <row r="1" spans="2:6" ht="15" thickBot="1"/>
    <row r="2" spans="2:6" ht="15.75">
      <c r="B2" s="22" t="s">
        <v>71</v>
      </c>
      <c r="C2" s="22"/>
      <c r="D2" s="27"/>
      <c r="E2" s="27"/>
      <c r="F2" s="27"/>
    </row>
    <row r="3" spans="2:6" ht="15.75" collapsed="1">
      <c r="B3" s="21"/>
      <c r="C3" s="21"/>
      <c r="D3" s="28" t="s">
        <v>73</v>
      </c>
      <c r="E3" s="28" t="s">
        <v>68</v>
      </c>
      <c r="F3" s="28" t="s">
        <v>70</v>
      </c>
    </row>
    <row r="4" spans="2:6" ht="33.75" hidden="1" outlineLevel="1">
      <c r="B4" s="24"/>
      <c r="C4" s="24"/>
      <c r="D4" s="19"/>
      <c r="E4" s="30" t="s">
        <v>69</v>
      </c>
      <c r="F4" s="30" t="s">
        <v>69</v>
      </c>
    </row>
    <row r="5" spans="2:6" ht="15">
      <c r="B5" s="25" t="s">
        <v>72</v>
      </c>
      <c r="C5" s="25"/>
      <c r="D5" s="23"/>
      <c r="E5" s="23"/>
      <c r="F5" s="23"/>
    </row>
    <row r="6" spans="2:6" ht="15" outlineLevel="1">
      <c r="B6" s="24"/>
      <c r="C6" s="24" t="s">
        <v>59</v>
      </c>
      <c r="D6" s="19">
        <v>15000</v>
      </c>
      <c r="E6" s="29">
        <v>15000</v>
      </c>
      <c r="F6" s="29">
        <v>13587</v>
      </c>
    </row>
    <row r="7" spans="2:6" ht="15" outlineLevel="1">
      <c r="B7" s="24"/>
      <c r="C7" s="24" t="s">
        <v>60</v>
      </c>
      <c r="D7" s="19">
        <v>26648</v>
      </c>
      <c r="E7" s="29">
        <v>26648</v>
      </c>
      <c r="F7" s="29">
        <v>24648</v>
      </c>
    </row>
    <row r="8" spans="2:6" ht="15" outlineLevel="1">
      <c r="B8" s="24"/>
      <c r="C8" s="24" t="s">
        <v>61</v>
      </c>
      <c r="D8" s="19">
        <v>2600</v>
      </c>
      <c r="E8" s="29">
        <v>2600</v>
      </c>
      <c r="F8" s="29">
        <v>2457</v>
      </c>
    </row>
    <row r="9" spans="2:6" ht="15" outlineLevel="1">
      <c r="B9" s="24"/>
      <c r="C9" s="24" t="s">
        <v>62</v>
      </c>
      <c r="D9" s="19">
        <v>6687</v>
      </c>
      <c r="E9" s="29">
        <v>6687</v>
      </c>
      <c r="F9" s="29">
        <v>2464</v>
      </c>
    </row>
    <row r="10" spans="2:6" ht="15" outlineLevel="1">
      <c r="B10" s="24"/>
      <c r="C10" s="24" t="s">
        <v>63</v>
      </c>
      <c r="D10" s="19">
        <v>6687</v>
      </c>
      <c r="E10" s="29">
        <v>6687</v>
      </c>
      <c r="F10" s="29">
        <v>6487</v>
      </c>
    </row>
    <row r="11" spans="2:6" ht="15" outlineLevel="1">
      <c r="B11" s="24"/>
      <c r="C11" s="24" t="s">
        <v>64</v>
      </c>
      <c r="D11" s="19">
        <v>264789</v>
      </c>
      <c r="E11" s="29">
        <v>264789</v>
      </c>
      <c r="F11" s="29">
        <v>245789</v>
      </c>
    </row>
    <row r="12" spans="2:6" ht="15" outlineLevel="1">
      <c r="B12" s="24"/>
      <c r="C12" s="24" t="s">
        <v>65</v>
      </c>
      <c r="D12" s="19">
        <v>26547</v>
      </c>
      <c r="E12" s="29">
        <v>26547</v>
      </c>
      <c r="F12" s="29">
        <v>25547</v>
      </c>
    </row>
    <row r="13" spans="2:6" ht="15" outlineLevel="1">
      <c r="B13" s="24"/>
      <c r="C13" s="24" t="s">
        <v>66</v>
      </c>
      <c r="D13" s="19">
        <v>99745</v>
      </c>
      <c r="E13" s="29">
        <v>99745</v>
      </c>
      <c r="F13" s="29">
        <v>97745</v>
      </c>
    </row>
    <row r="14" spans="2:6" ht="15">
      <c r="B14" s="25" t="s">
        <v>74</v>
      </c>
      <c r="C14" s="25"/>
      <c r="D14" s="23"/>
      <c r="E14" s="23"/>
      <c r="F14" s="23"/>
    </row>
    <row r="15" spans="2:6" ht="15.75" outlineLevel="1" thickBot="1">
      <c r="B15" s="26"/>
      <c r="C15" s="26" t="s">
        <v>67</v>
      </c>
      <c r="D15" s="20">
        <v>448703</v>
      </c>
      <c r="E15" s="20">
        <v>448703</v>
      </c>
      <c r="F15" s="20">
        <v>418724</v>
      </c>
    </row>
    <row r="16" spans="2:6">
      <c r="B16" t="s">
        <v>75</v>
      </c>
    </row>
    <row r="17" spans="2:2">
      <c r="B17" t="s">
        <v>76</v>
      </c>
    </row>
    <row r="18" spans="2:2">
      <c r="B1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Sheet1</vt:lpstr>
      <vt:lpstr>Sheet2</vt:lpstr>
      <vt:lpstr>Sheet3</vt:lpstr>
      <vt:lpstr>Scenario Summary 2</vt:lpstr>
      <vt:lpstr>cable</vt:lpstr>
      <vt:lpstr>keybord</vt:lpstr>
      <vt:lpstr>lcd</vt:lpstr>
      <vt:lpstr>moniter</vt:lpstr>
      <vt:lpstr>mouse</vt:lpstr>
      <vt:lpstr>pc</vt:lpstr>
      <vt:lpstr>table</vt:lpstr>
      <vt:lpstr>usb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STUDENT</cp:lastModifiedBy>
  <cp:revision/>
  <dcterms:created xsi:type="dcterms:W3CDTF">2024-11-22T19:44:24Z</dcterms:created>
  <dcterms:modified xsi:type="dcterms:W3CDTF">2025-06-19T05:54:40Z</dcterms:modified>
  <cp:category/>
  <cp:contentStatus/>
</cp:coreProperties>
</file>