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240" yWindow="30" windowWidth="20115" windowHeight="8010"/>
  </bookViews>
  <sheets>
    <sheet name="DETALHADO 2020 21" sheetId="1" r:id="rId1"/>
  </sheets>
  <definedNames>
    <definedName name="_xlnm.Print_Area" localSheetId="0">'DETALHADO 2020 21'!#REF!</definedName>
    <definedName name="_xlnm.Print_Titles" localSheetId="0">'DETALHADO 2020 21'!$1:$4</definedName>
  </definedNames>
  <calcPr calcId="152511"/>
</workbook>
</file>

<file path=xl/calcChain.xml><?xml version="1.0" encoding="utf-8"?>
<calcChain xmlns="http://schemas.openxmlformats.org/spreadsheetml/2006/main">
  <c r="N49" i="1" l="1"/>
  <c r="N48" i="1"/>
  <c r="N47" i="1"/>
  <c r="N46" i="1"/>
  <c r="N45" i="1"/>
  <c r="N44" i="1"/>
  <c r="N43" i="1"/>
  <c r="N38" i="1"/>
  <c r="N37" i="1"/>
  <c r="N36" i="1"/>
  <c r="N35" i="1"/>
  <c r="N34" i="1"/>
  <c r="N33" i="1"/>
  <c r="N32" i="1"/>
  <c r="N31" i="1"/>
  <c r="N29" i="1"/>
  <c r="N27" i="1"/>
  <c r="N26" i="1"/>
  <c r="N25" i="1"/>
  <c r="N24" i="1"/>
  <c r="N23" i="1"/>
  <c r="N22" i="1"/>
  <c r="N21" i="1"/>
  <c r="N20" i="1"/>
  <c r="N19" i="1"/>
  <c r="N17" i="1"/>
  <c r="N16" i="1"/>
  <c r="N15" i="1"/>
  <c r="N14" i="1"/>
  <c r="N13" i="1"/>
  <c r="N12" i="1"/>
  <c r="N10" i="1"/>
  <c r="N9" i="1"/>
  <c r="N8" i="1"/>
  <c r="N7" i="1"/>
  <c r="G52" i="1" l="1"/>
  <c r="F52" i="1"/>
  <c r="I49" i="1"/>
  <c r="I48" i="1"/>
  <c r="H52" i="1" l="1"/>
  <c r="E52" i="1"/>
  <c r="H51" i="1"/>
  <c r="G51" i="1"/>
  <c r="F51" i="1"/>
  <c r="E51" i="1"/>
  <c r="I50" i="1"/>
  <c r="I47" i="1"/>
  <c r="I46" i="1"/>
  <c r="I45" i="1"/>
  <c r="I44" i="1"/>
  <c r="L51" i="1"/>
  <c r="K51" i="1"/>
  <c r="I52" i="1" l="1"/>
  <c r="I43" i="1"/>
  <c r="I42" i="1"/>
  <c r="I41" i="1"/>
  <c r="I40" i="1"/>
  <c r="I39" i="1"/>
  <c r="I38" i="1"/>
  <c r="I37" i="1"/>
  <c r="K56" i="1" l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8" i="1"/>
  <c r="I51" i="1" l="1"/>
  <c r="I56" i="1" s="1"/>
</calcChain>
</file>

<file path=xl/sharedStrings.xml><?xml version="1.0" encoding="utf-8"?>
<sst xmlns="http://schemas.openxmlformats.org/spreadsheetml/2006/main" count="102" uniqueCount="62">
  <si>
    <t>NF</t>
  </si>
  <si>
    <t>EMISSAO</t>
  </si>
  <si>
    <t>VENCTO</t>
  </si>
  <si>
    <t>REPRESENTANTE</t>
  </si>
  <si>
    <t>FORTYVINIL</t>
  </si>
  <si>
    <t>FORTYFLEX</t>
  </si>
  <si>
    <t>ALPHAFLEX</t>
  </si>
  <si>
    <t>BRYSAFLEX</t>
  </si>
  <si>
    <t>VENDEDOR</t>
  </si>
  <si>
    <t>CLIENTE</t>
  </si>
  <si>
    <t>TAMBASA</t>
  </si>
  <si>
    <t>TOT VENDA</t>
  </si>
  <si>
    <t>LETICIA</t>
  </si>
  <si>
    <t>MANGUEPLAST</t>
  </si>
  <si>
    <t>FERNANDO</t>
  </si>
  <si>
    <t>AMEV</t>
  </si>
  <si>
    <t>MARCIA</t>
  </si>
  <si>
    <t>SOLAR</t>
  </si>
  <si>
    <t>GILMAR</t>
  </si>
  <si>
    <t>LAVORWASH</t>
  </si>
  <si>
    <t>HENRIMAR</t>
  </si>
  <si>
    <t>FRESNOMAQ</t>
  </si>
  <si>
    <t>SEROPEC</t>
  </si>
  <si>
    <t>VIVIANE</t>
  </si>
  <si>
    <t>BRENO</t>
  </si>
  <si>
    <t>FLUIDRA</t>
  </si>
  <si>
    <t>MARCO</t>
  </si>
  <si>
    <t>FILIPI</t>
  </si>
  <si>
    <t>PISCINAZUL</t>
  </si>
  <si>
    <t>CONENPI</t>
  </si>
  <si>
    <t>ITAMIX</t>
  </si>
  <si>
    <t>FRASAN</t>
  </si>
  <si>
    <t>TOT SEM IPI</t>
  </si>
  <si>
    <t>BASE COMISSAO</t>
  </si>
  <si>
    <t>TOTAL ICMS</t>
  </si>
  <si>
    <t>remessa</t>
  </si>
  <si>
    <t>RAMACON</t>
  </si>
  <si>
    <t>ANGE</t>
  </si>
  <si>
    <t>COOP PLANTADORES</t>
  </si>
  <si>
    <t>REMESSA</t>
  </si>
  <si>
    <t>HIGA</t>
  </si>
  <si>
    <t>PAULO</t>
  </si>
  <si>
    <t>MAROL</t>
  </si>
  <si>
    <t>FRANCISCO</t>
  </si>
  <si>
    <t>NUTRI</t>
  </si>
  <si>
    <t>ROSIMEYRE</t>
  </si>
  <si>
    <t>ALBATTROZ</t>
  </si>
  <si>
    <t>CORRETO</t>
  </si>
  <si>
    <t>ADRIELLI</t>
  </si>
  <si>
    <t>ELFAR</t>
  </si>
  <si>
    <t>FAIAL</t>
  </si>
  <si>
    <t>EVORA</t>
  </si>
  <si>
    <t>QUALYTEC</t>
  </si>
  <si>
    <t>DEVOLUÇÃO</t>
  </si>
  <si>
    <t>CASA MORAES</t>
  </si>
  <si>
    <t>LAU COMERCIAL</t>
  </si>
  <si>
    <t>CHEIRO DA FAZENDA</t>
  </si>
  <si>
    <t>PSS</t>
  </si>
  <si>
    <t>**</t>
  </si>
  <si>
    <t>ATACADAO</t>
  </si>
  <si>
    <t>HTD ERRADO</t>
  </si>
  <si>
    <t>CONTROLE DE VENDAS PELA FORTYVINIL DURANTE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</si>
</sst>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2" fillId="0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3" fontId="0" fillId="0" borderId="0" xfId="1" applyFont="1" applyBorder="1"/>
    <xf numFmtId="0" fontId="2" fillId="0" borderId="6" xfId="0" applyFont="1" applyFill="1" applyBorder="1"/>
    <xf numFmtId="0" fontId="0" fillId="0" borderId="8" xfId="0" applyBorder="1"/>
    <xf numFmtId="43" fontId="0" fillId="0" borderId="13" xfId="0" applyNumberFormat="1" applyBorder="1"/>
    <xf numFmtId="43" fontId="0" fillId="0" borderId="0" xfId="0" applyNumberFormat="1" applyBorder="1"/>
    <xf numFmtId="0" fontId="0" fillId="0" borderId="12" xfId="0" applyBorder="1"/>
    <xf numFmtId="14" fontId="0" fillId="0" borderId="13" xfId="0" applyNumberFormat="1" applyBorder="1"/>
    <xf numFmtId="43" fontId="0" fillId="0" borderId="13" xfId="1" applyFont="1" applyBorder="1"/>
    <xf numFmtId="0" fontId="0" fillId="0" borderId="7" xfId="0" applyBorder="1"/>
    <xf numFmtId="14" fontId="0" fillId="0" borderId="0" xfId="0" applyNumberFormat="1" applyBorder="1"/>
    <xf numFmtId="43" fontId="0" fillId="2" borderId="0" xfId="1" applyFont="1" applyFill="1" applyBorder="1"/>
    <xf numFmtId="43" fontId="0" fillId="0" borderId="10" xfId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4" sqref="F14"/>
    </sheetView>
  </sheetViews>
  <sheetFormatPr defaultRowHeight="15" x14ac:dyDescent="0.25"/>
  <cols>
    <col min="2" max="2" width="11.7109375" customWidth="1"/>
    <col min="3" max="3" width="12.7109375" customWidth="1"/>
    <col min="4" max="4" width="23.7109375" customWidth="1"/>
    <col min="5" max="9" width="12.7109375" customWidth="1"/>
    <col min="10" max="10" width="16" customWidth="1"/>
    <col min="11" max="11" width="15.42578125" customWidth="1"/>
    <col min="12" max="12" width="12.5703125" customWidth="1"/>
  </cols>
  <sheetData>
    <row r="1" spans="1:15" ht="18.75" x14ac:dyDescent="0.3">
      <c r="A1" s="1" t="s">
        <v>61</v>
      </c>
    </row>
    <row r="2" spans="1:15" ht="15.75" thickBot="1" x14ac:dyDescent="0.3"/>
    <row r="3" spans="1:15" ht="15.75" thickBot="1" x14ac:dyDescent="0.3">
      <c r="E3" s="27" t="s">
        <v>3</v>
      </c>
      <c r="F3" s="28"/>
      <c r="G3" s="28"/>
      <c r="H3" s="29"/>
      <c r="I3" s="6"/>
      <c r="K3" s="2" t="s">
        <v>33</v>
      </c>
      <c r="L3" s="7"/>
    </row>
    <row r="4" spans="1:15" ht="15.75" thickBot="1" x14ac:dyDescent="0.3">
      <c r="A4" s="4" t="s">
        <v>0</v>
      </c>
      <c r="B4" s="4" t="s">
        <v>1</v>
      </c>
      <c r="C4" s="4" t="s">
        <v>2</v>
      </c>
      <c r="D4" s="5" t="s">
        <v>9</v>
      </c>
      <c r="E4" s="3" t="s">
        <v>4</v>
      </c>
      <c r="F4" s="2" t="s">
        <v>5</v>
      </c>
      <c r="G4" s="2" t="s">
        <v>6</v>
      </c>
      <c r="H4" s="2" t="s">
        <v>7</v>
      </c>
      <c r="I4" s="4" t="s">
        <v>11</v>
      </c>
      <c r="J4" s="4" t="s">
        <v>8</v>
      </c>
      <c r="K4" s="9" t="s">
        <v>32</v>
      </c>
      <c r="L4" s="16" t="s">
        <v>34</v>
      </c>
    </row>
    <row r="6" spans="1:15" ht="15.75" thickBot="1" x14ac:dyDescent="0.3"/>
    <row r="7" spans="1:15" x14ac:dyDescent="0.25">
      <c r="A7" s="20">
        <v>848</v>
      </c>
      <c r="B7" s="21">
        <v>44959</v>
      </c>
      <c r="C7" s="10"/>
      <c r="D7" s="10" t="s">
        <v>13</v>
      </c>
      <c r="E7" s="22"/>
      <c r="F7" s="22">
        <v>5513.55</v>
      </c>
      <c r="G7" s="22"/>
      <c r="H7" s="22"/>
      <c r="I7" s="22">
        <f>SUM(E7:H7)</f>
        <v>5513.55</v>
      </c>
      <c r="J7" s="22" t="s">
        <v>14</v>
      </c>
      <c r="K7" s="22">
        <v>5340</v>
      </c>
      <c r="L7" s="22">
        <v>640.79999999999995</v>
      </c>
      <c r="M7" s="10"/>
      <c r="N7" s="18">
        <f>+L7/K7</f>
        <v>0.12</v>
      </c>
      <c r="O7" s="11"/>
    </row>
    <row r="8" spans="1:15" x14ac:dyDescent="0.25">
      <c r="A8" s="23">
        <f>+A7+1</f>
        <v>849</v>
      </c>
      <c r="B8" s="24">
        <v>44959</v>
      </c>
      <c r="C8" s="8"/>
      <c r="D8" s="8" t="s">
        <v>17</v>
      </c>
      <c r="E8" s="15"/>
      <c r="F8" s="15"/>
      <c r="G8" s="15"/>
      <c r="H8" s="15">
        <v>2366.48</v>
      </c>
      <c r="I8" s="15">
        <f t="shared" ref="I8:I50" si="0">SUM(E8:H8)</f>
        <v>2366.48</v>
      </c>
      <c r="J8" s="25" t="s">
        <v>12</v>
      </c>
      <c r="K8" s="25">
        <v>2292</v>
      </c>
      <c r="L8" s="15">
        <v>275.04000000000002</v>
      </c>
      <c r="M8" s="8"/>
      <c r="N8" s="19">
        <f t="shared" ref="N8:N49" si="1">+L8/K8</f>
        <v>0.12000000000000001</v>
      </c>
      <c r="O8" s="17"/>
    </row>
    <row r="9" spans="1:15" x14ac:dyDescent="0.25">
      <c r="A9" s="23">
        <f t="shared" ref="A9:A32" si="2">+A8+1</f>
        <v>850</v>
      </c>
      <c r="B9" s="24">
        <v>44964</v>
      </c>
      <c r="C9" s="8"/>
      <c r="D9" s="8" t="s">
        <v>45</v>
      </c>
      <c r="E9" s="15"/>
      <c r="F9" s="15">
        <v>2383.62</v>
      </c>
      <c r="G9" s="15"/>
      <c r="H9" s="15"/>
      <c r="I9" s="15">
        <f t="shared" si="0"/>
        <v>2383.62</v>
      </c>
      <c r="J9" s="15" t="s">
        <v>41</v>
      </c>
      <c r="K9" s="15">
        <v>2308.6</v>
      </c>
      <c r="L9" s="15">
        <v>415.55</v>
      </c>
      <c r="M9" s="8"/>
      <c r="N9" s="19">
        <f t="shared" si="1"/>
        <v>0.18000086632591181</v>
      </c>
      <c r="O9" s="17"/>
    </row>
    <row r="10" spans="1:15" x14ac:dyDescent="0.25">
      <c r="A10" s="23">
        <f t="shared" si="2"/>
        <v>851</v>
      </c>
      <c r="B10" s="24">
        <v>44964</v>
      </c>
      <c r="C10" s="8"/>
      <c r="D10" s="8" t="s">
        <v>52</v>
      </c>
      <c r="E10" s="15"/>
      <c r="F10" s="15">
        <v>459.56</v>
      </c>
      <c r="G10" s="15"/>
      <c r="H10" s="15"/>
      <c r="I10" s="15">
        <f t="shared" si="0"/>
        <v>459.56</v>
      </c>
      <c r="J10" s="15" t="s">
        <v>41</v>
      </c>
      <c r="K10" s="15">
        <v>445.1</v>
      </c>
      <c r="L10" s="15">
        <v>80.12</v>
      </c>
      <c r="M10" s="8"/>
      <c r="N10" s="19">
        <f t="shared" si="1"/>
        <v>0.18000449337227589</v>
      </c>
      <c r="O10" s="17"/>
    </row>
    <row r="11" spans="1:15" x14ac:dyDescent="0.25">
      <c r="A11" s="23">
        <f t="shared" si="2"/>
        <v>852</v>
      </c>
      <c r="B11" s="24">
        <v>44965</v>
      </c>
      <c r="C11" s="8" t="s">
        <v>53</v>
      </c>
      <c r="D11" s="8" t="s">
        <v>36</v>
      </c>
      <c r="E11" s="15"/>
      <c r="F11" s="15"/>
      <c r="G11" s="15"/>
      <c r="H11" s="15"/>
      <c r="I11" s="15">
        <f t="shared" si="0"/>
        <v>0</v>
      </c>
      <c r="J11" s="15"/>
      <c r="K11" s="15"/>
      <c r="L11" s="15">
        <v>-289.8</v>
      </c>
      <c r="M11" s="8"/>
      <c r="N11" s="19">
        <v>7.0000000000000007E-2</v>
      </c>
      <c r="O11" s="17"/>
    </row>
    <row r="12" spans="1:15" x14ac:dyDescent="0.25">
      <c r="A12" s="23">
        <f t="shared" si="2"/>
        <v>853</v>
      </c>
      <c r="B12" s="24">
        <v>44966</v>
      </c>
      <c r="C12" s="8"/>
      <c r="D12" s="8" t="s">
        <v>29</v>
      </c>
      <c r="E12" s="15"/>
      <c r="F12" s="15"/>
      <c r="G12" s="15"/>
      <c r="H12" s="15">
        <v>345.37</v>
      </c>
      <c r="I12" s="15">
        <f t="shared" si="0"/>
        <v>345.37</v>
      </c>
      <c r="J12" s="25" t="s">
        <v>12</v>
      </c>
      <c r="K12" s="25">
        <v>334.5</v>
      </c>
      <c r="L12" s="15">
        <v>60.21</v>
      </c>
      <c r="M12" s="8"/>
      <c r="N12" s="19">
        <f t="shared" si="1"/>
        <v>0.18</v>
      </c>
      <c r="O12" s="17"/>
    </row>
    <row r="13" spans="1:15" x14ac:dyDescent="0.25">
      <c r="A13" s="23">
        <f t="shared" si="2"/>
        <v>854</v>
      </c>
      <c r="B13" s="24">
        <v>44966</v>
      </c>
      <c r="C13" s="8"/>
      <c r="D13" s="8" t="s">
        <v>38</v>
      </c>
      <c r="E13" s="15"/>
      <c r="F13" s="15"/>
      <c r="G13" s="15">
        <v>5633.32</v>
      </c>
      <c r="H13" s="15"/>
      <c r="I13" s="15">
        <f t="shared" si="0"/>
        <v>5633.32</v>
      </c>
      <c r="J13" s="25" t="s">
        <v>43</v>
      </c>
      <c r="K13" s="25">
        <v>5456</v>
      </c>
      <c r="L13" s="15">
        <v>982.08</v>
      </c>
      <c r="M13" s="8"/>
      <c r="N13" s="19">
        <f t="shared" si="1"/>
        <v>0.18000000000000002</v>
      </c>
      <c r="O13" s="17"/>
    </row>
    <row r="14" spans="1:15" x14ac:dyDescent="0.25">
      <c r="A14" s="23">
        <f t="shared" si="2"/>
        <v>855</v>
      </c>
      <c r="B14" s="24">
        <v>44966</v>
      </c>
      <c r="C14" s="8"/>
      <c r="D14" s="8" t="s">
        <v>54</v>
      </c>
      <c r="E14" s="15"/>
      <c r="F14" s="15">
        <v>676.29</v>
      </c>
      <c r="G14" s="15"/>
      <c r="H14" s="15"/>
      <c r="I14" s="15">
        <f t="shared" si="0"/>
        <v>676.29</v>
      </c>
      <c r="J14" s="15" t="s">
        <v>46</v>
      </c>
      <c r="K14" s="15">
        <v>655</v>
      </c>
      <c r="L14" s="15">
        <v>117.9</v>
      </c>
      <c r="M14" s="8"/>
      <c r="N14" s="19">
        <f t="shared" si="1"/>
        <v>0.18000000000000002</v>
      </c>
      <c r="O14" s="17"/>
    </row>
    <row r="15" spans="1:15" x14ac:dyDescent="0.25">
      <c r="A15" s="23">
        <f t="shared" si="2"/>
        <v>856</v>
      </c>
      <c r="B15" s="24">
        <v>44966</v>
      </c>
      <c r="C15" s="8"/>
      <c r="D15" s="8" t="s">
        <v>15</v>
      </c>
      <c r="E15" s="15">
        <v>8163.18</v>
      </c>
      <c r="F15" s="15"/>
      <c r="G15" s="15"/>
      <c r="H15" s="15"/>
      <c r="I15" s="15">
        <f t="shared" si="0"/>
        <v>8163.18</v>
      </c>
      <c r="J15" s="15" t="s">
        <v>26</v>
      </c>
      <c r="K15" s="15">
        <v>7930.92</v>
      </c>
      <c r="L15" s="15">
        <v>951.71</v>
      </c>
      <c r="M15" s="8"/>
      <c r="N15" s="19">
        <f t="shared" si="1"/>
        <v>0.11999994956448937</v>
      </c>
      <c r="O15" s="17"/>
    </row>
    <row r="16" spans="1:15" x14ac:dyDescent="0.25">
      <c r="A16" s="23">
        <f t="shared" si="2"/>
        <v>857</v>
      </c>
      <c r="B16" s="24">
        <v>44966</v>
      </c>
      <c r="C16" s="8"/>
      <c r="D16" s="8" t="s">
        <v>42</v>
      </c>
      <c r="E16" s="15"/>
      <c r="F16" s="15">
        <v>1340.18</v>
      </c>
      <c r="G16" s="15"/>
      <c r="H16" s="15"/>
      <c r="I16" s="15">
        <f t="shared" si="0"/>
        <v>1340.18</v>
      </c>
      <c r="J16" s="15" t="s">
        <v>46</v>
      </c>
      <c r="K16" s="15">
        <v>1298</v>
      </c>
      <c r="L16" s="15">
        <v>233.64</v>
      </c>
      <c r="M16" s="8"/>
      <c r="N16" s="19">
        <f t="shared" si="1"/>
        <v>0.18</v>
      </c>
      <c r="O16" s="17"/>
    </row>
    <row r="17" spans="1:15" x14ac:dyDescent="0.25">
      <c r="A17" s="23">
        <f t="shared" si="2"/>
        <v>858</v>
      </c>
      <c r="B17" s="24">
        <v>44966</v>
      </c>
      <c r="C17" s="8"/>
      <c r="D17" s="8" t="s">
        <v>44</v>
      </c>
      <c r="E17" s="15">
        <v>3301.94</v>
      </c>
      <c r="F17" s="15"/>
      <c r="G17" s="15"/>
      <c r="H17" s="15"/>
      <c r="I17" s="15">
        <f t="shared" si="0"/>
        <v>3301.94</v>
      </c>
      <c r="J17" s="15" t="s">
        <v>26</v>
      </c>
      <c r="K17" s="15">
        <v>3198</v>
      </c>
      <c r="L17" s="15">
        <v>383.76</v>
      </c>
      <c r="M17" s="8"/>
      <c r="N17" s="19">
        <f t="shared" si="1"/>
        <v>0.12</v>
      </c>
      <c r="O17" s="17"/>
    </row>
    <row r="18" spans="1:15" x14ac:dyDescent="0.25">
      <c r="A18" s="23">
        <f t="shared" si="2"/>
        <v>859</v>
      </c>
      <c r="B18" s="24">
        <v>44966</v>
      </c>
      <c r="C18" s="8"/>
      <c r="D18" s="8" t="s">
        <v>36</v>
      </c>
      <c r="E18" s="15"/>
      <c r="F18" s="15">
        <v>0</v>
      </c>
      <c r="G18" s="15"/>
      <c r="H18" s="15"/>
      <c r="I18" s="15">
        <f t="shared" si="0"/>
        <v>0</v>
      </c>
      <c r="J18" s="15" t="s">
        <v>37</v>
      </c>
      <c r="K18" s="15">
        <v>0</v>
      </c>
      <c r="L18" s="15">
        <v>289.8</v>
      </c>
      <c r="M18" s="8" t="s">
        <v>58</v>
      </c>
      <c r="N18" s="19">
        <v>7.0000000000000007E-2</v>
      </c>
      <c r="O18" s="17"/>
    </row>
    <row r="19" spans="1:15" x14ac:dyDescent="0.25">
      <c r="A19" s="23">
        <f t="shared" si="2"/>
        <v>860</v>
      </c>
      <c r="B19" s="24">
        <v>44967</v>
      </c>
      <c r="C19" s="8"/>
      <c r="D19" s="8" t="s">
        <v>55</v>
      </c>
      <c r="E19" s="15"/>
      <c r="F19" s="15">
        <v>3027.81</v>
      </c>
      <c r="G19" s="15"/>
      <c r="H19" s="15"/>
      <c r="I19" s="15">
        <f t="shared" si="0"/>
        <v>3027.81</v>
      </c>
      <c r="J19" s="15" t="s">
        <v>31</v>
      </c>
      <c r="K19" s="15">
        <v>2932.5</v>
      </c>
      <c r="L19" s="15">
        <v>205.28</v>
      </c>
      <c r="M19" s="8"/>
      <c r="N19" s="19">
        <f t="shared" si="1"/>
        <v>7.0001705029838018E-2</v>
      </c>
      <c r="O19" s="17"/>
    </row>
    <row r="20" spans="1:15" x14ac:dyDescent="0.25">
      <c r="A20" s="23">
        <f t="shared" si="2"/>
        <v>861</v>
      </c>
      <c r="B20" s="24">
        <v>44967</v>
      </c>
      <c r="C20" s="8"/>
      <c r="D20" s="8" t="s">
        <v>56</v>
      </c>
      <c r="E20" s="15"/>
      <c r="F20" s="15"/>
      <c r="G20" s="15"/>
      <c r="H20" s="15">
        <v>4491.38</v>
      </c>
      <c r="I20" s="15">
        <f t="shared" si="0"/>
        <v>4491.38</v>
      </c>
      <c r="J20" s="25" t="s">
        <v>12</v>
      </c>
      <c r="K20" s="25">
        <v>4350</v>
      </c>
      <c r="L20" s="15">
        <v>304.5</v>
      </c>
      <c r="M20" s="8"/>
      <c r="N20" s="19">
        <f t="shared" si="1"/>
        <v>7.0000000000000007E-2</v>
      </c>
      <c r="O20" s="17"/>
    </row>
    <row r="21" spans="1:15" x14ac:dyDescent="0.25">
      <c r="A21" s="23">
        <f t="shared" si="2"/>
        <v>862</v>
      </c>
      <c r="B21" s="24">
        <v>44970</v>
      </c>
      <c r="C21" s="8"/>
      <c r="D21" s="8" t="s">
        <v>50</v>
      </c>
      <c r="E21" s="15"/>
      <c r="F21" s="15"/>
      <c r="G21" s="15">
        <v>4419.1000000000004</v>
      </c>
      <c r="H21" s="15"/>
      <c r="I21" s="15">
        <f t="shared" si="0"/>
        <v>4419.1000000000004</v>
      </c>
      <c r="J21" s="25" t="s">
        <v>48</v>
      </c>
      <c r="K21" s="25">
        <v>4280</v>
      </c>
      <c r="L21" s="15">
        <v>299.60000000000002</v>
      </c>
      <c r="M21" s="8"/>
      <c r="N21" s="19">
        <f t="shared" si="1"/>
        <v>7.0000000000000007E-2</v>
      </c>
      <c r="O21" s="17"/>
    </row>
    <row r="22" spans="1:15" x14ac:dyDescent="0.25">
      <c r="A22" s="23">
        <f t="shared" si="2"/>
        <v>863</v>
      </c>
      <c r="B22" s="24">
        <v>44970</v>
      </c>
      <c r="C22" s="8"/>
      <c r="D22" s="8" t="s">
        <v>51</v>
      </c>
      <c r="E22" s="15"/>
      <c r="F22" s="15"/>
      <c r="G22" s="15">
        <v>4419.1000000000004</v>
      </c>
      <c r="H22" s="15"/>
      <c r="I22" s="15">
        <f t="shared" si="0"/>
        <v>4419.1000000000004</v>
      </c>
      <c r="J22" s="25" t="s">
        <v>48</v>
      </c>
      <c r="K22" s="25">
        <v>4280</v>
      </c>
      <c r="L22" s="15">
        <v>299.60000000000002</v>
      </c>
      <c r="M22" s="8"/>
      <c r="N22" s="19">
        <f t="shared" si="1"/>
        <v>7.0000000000000007E-2</v>
      </c>
      <c r="O22" s="17"/>
    </row>
    <row r="23" spans="1:15" x14ac:dyDescent="0.25">
      <c r="A23" s="23">
        <f t="shared" si="2"/>
        <v>864</v>
      </c>
      <c r="B23" s="24">
        <v>44970</v>
      </c>
      <c r="C23" s="8"/>
      <c r="D23" s="8" t="s">
        <v>49</v>
      </c>
      <c r="E23" s="15"/>
      <c r="F23" s="15"/>
      <c r="G23" s="15">
        <v>4419.1000000000004</v>
      </c>
      <c r="H23" s="15"/>
      <c r="I23" s="15">
        <f t="shared" si="0"/>
        <v>4419.1000000000004</v>
      </c>
      <c r="J23" s="25" t="s">
        <v>48</v>
      </c>
      <c r="K23" s="25">
        <v>4280</v>
      </c>
      <c r="L23" s="15">
        <v>299.60000000000002</v>
      </c>
      <c r="M23" s="8"/>
      <c r="N23" s="19">
        <f t="shared" si="1"/>
        <v>7.0000000000000007E-2</v>
      </c>
      <c r="O23" s="17"/>
    </row>
    <row r="24" spans="1:15" x14ac:dyDescent="0.25">
      <c r="A24" s="23">
        <f t="shared" si="2"/>
        <v>865</v>
      </c>
      <c r="B24" s="24">
        <v>44970</v>
      </c>
      <c r="C24" s="8"/>
      <c r="D24" s="8" t="s">
        <v>51</v>
      </c>
      <c r="E24" s="15"/>
      <c r="F24" s="15"/>
      <c r="G24" s="15">
        <v>8838.2000000000007</v>
      </c>
      <c r="H24" s="15"/>
      <c r="I24" s="15">
        <f t="shared" si="0"/>
        <v>8838.2000000000007</v>
      </c>
      <c r="J24" s="25" t="s">
        <v>48</v>
      </c>
      <c r="K24" s="25">
        <v>8560</v>
      </c>
      <c r="L24" s="15">
        <v>599.20000000000005</v>
      </c>
      <c r="M24" s="8"/>
      <c r="N24" s="19">
        <f t="shared" si="1"/>
        <v>7.0000000000000007E-2</v>
      </c>
      <c r="O24" s="17"/>
    </row>
    <row r="25" spans="1:15" x14ac:dyDescent="0.25">
      <c r="A25" s="23">
        <f t="shared" si="2"/>
        <v>866</v>
      </c>
      <c r="B25" s="24">
        <v>44970</v>
      </c>
      <c r="C25" s="8"/>
      <c r="D25" s="8" t="s">
        <v>57</v>
      </c>
      <c r="E25" s="15"/>
      <c r="F25" s="15"/>
      <c r="G25" s="15">
        <v>8838.2000000000007</v>
      </c>
      <c r="H25" s="15"/>
      <c r="I25" s="15">
        <f t="shared" si="0"/>
        <v>8838.2000000000007</v>
      </c>
      <c r="J25" s="25" t="s">
        <v>48</v>
      </c>
      <c r="K25" s="25">
        <v>8560</v>
      </c>
      <c r="L25" s="15">
        <v>599.20000000000005</v>
      </c>
      <c r="M25" s="8"/>
      <c r="N25" s="19">
        <f t="shared" si="1"/>
        <v>7.0000000000000007E-2</v>
      </c>
      <c r="O25" s="17"/>
    </row>
    <row r="26" spans="1:15" x14ac:dyDescent="0.25">
      <c r="A26" s="23">
        <f t="shared" si="2"/>
        <v>867</v>
      </c>
      <c r="B26" s="24">
        <v>44970</v>
      </c>
      <c r="C26" s="8"/>
      <c r="D26" s="8" t="s">
        <v>10</v>
      </c>
      <c r="E26" s="15">
        <v>56997.41</v>
      </c>
      <c r="F26" s="15"/>
      <c r="G26" s="15"/>
      <c r="H26" s="15"/>
      <c r="I26" s="15">
        <f t="shared" si="0"/>
        <v>56997.41</v>
      </c>
      <c r="J26" s="15" t="s">
        <v>26</v>
      </c>
      <c r="K26" s="15">
        <v>55203.3</v>
      </c>
      <c r="L26" s="15">
        <v>6624.39</v>
      </c>
      <c r="M26" s="8"/>
      <c r="N26" s="19">
        <f t="shared" si="1"/>
        <v>0.11999989131084554</v>
      </c>
      <c r="O26" s="17"/>
    </row>
    <row r="27" spans="1:15" x14ac:dyDescent="0.25">
      <c r="A27" s="23">
        <f t="shared" si="2"/>
        <v>868</v>
      </c>
      <c r="B27" s="24">
        <v>44970</v>
      </c>
      <c r="C27" s="8"/>
      <c r="D27" s="8" t="s">
        <v>10</v>
      </c>
      <c r="E27" s="15">
        <v>1108.5999999999999</v>
      </c>
      <c r="F27" s="15"/>
      <c r="G27" s="15"/>
      <c r="H27" s="15"/>
      <c r="I27" s="15">
        <f t="shared" si="0"/>
        <v>1108.5999999999999</v>
      </c>
      <c r="J27" s="15" t="s">
        <v>26</v>
      </c>
      <c r="K27" s="15">
        <v>1073.7</v>
      </c>
      <c r="L27" s="15">
        <v>128.84</v>
      </c>
      <c r="M27" s="8"/>
      <c r="N27" s="19">
        <f t="shared" si="1"/>
        <v>0.11999627456458974</v>
      </c>
      <c r="O27" s="17"/>
    </row>
    <row r="28" spans="1:15" x14ac:dyDescent="0.25">
      <c r="A28" s="23">
        <f t="shared" si="2"/>
        <v>869</v>
      </c>
      <c r="B28" s="24">
        <v>44971</v>
      </c>
      <c r="C28" s="8" t="s">
        <v>53</v>
      </c>
      <c r="D28" s="8" t="s">
        <v>36</v>
      </c>
      <c r="E28" s="15"/>
      <c r="F28" s="15"/>
      <c r="G28" s="15"/>
      <c r="H28" s="15"/>
      <c r="I28" s="15">
        <f t="shared" si="0"/>
        <v>0</v>
      </c>
      <c r="J28" s="15"/>
      <c r="K28" s="15"/>
      <c r="L28" s="15">
        <v>-289.8</v>
      </c>
      <c r="M28" s="8"/>
      <c r="N28" s="19">
        <v>7.0000000000000007E-2</v>
      </c>
      <c r="O28" s="17"/>
    </row>
    <row r="29" spans="1:15" x14ac:dyDescent="0.25">
      <c r="A29" s="23">
        <f t="shared" si="2"/>
        <v>870</v>
      </c>
      <c r="B29" s="24">
        <v>44971</v>
      </c>
      <c r="C29" s="8"/>
      <c r="D29" s="8" t="s">
        <v>40</v>
      </c>
      <c r="E29" s="15"/>
      <c r="F29" s="15"/>
      <c r="G29" s="15">
        <v>8683.32</v>
      </c>
      <c r="H29" s="15"/>
      <c r="I29" s="15">
        <f t="shared" si="0"/>
        <v>8683.32</v>
      </c>
      <c r="J29" s="25" t="s">
        <v>18</v>
      </c>
      <c r="K29" s="25">
        <v>8410</v>
      </c>
      <c r="L29" s="15">
        <v>1009.2</v>
      </c>
      <c r="M29" s="8"/>
      <c r="N29" s="19">
        <f t="shared" si="1"/>
        <v>0.12000000000000001</v>
      </c>
      <c r="O29" s="17"/>
    </row>
    <row r="30" spans="1:15" x14ac:dyDescent="0.25">
      <c r="A30" s="23">
        <f t="shared" si="2"/>
        <v>871</v>
      </c>
      <c r="B30" s="24">
        <v>44971</v>
      </c>
      <c r="C30" s="8" t="s">
        <v>39</v>
      </c>
      <c r="D30" s="8"/>
      <c r="E30" s="15"/>
      <c r="F30" s="15"/>
      <c r="G30" s="15"/>
      <c r="H30" s="15"/>
      <c r="I30" s="15">
        <f t="shared" si="0"/>
        <v>0</v>
      </c>
      <c r="J30" s="15"/>
      <c r="K30" s="15"/>
      <c r="L30" s="15"/>
      <c r="M30" s="8"/>
      <c r="N30" s="19"/>
      <c r="O30" s="17"/>
    </row>
    <row r="31" spans="1:15" x14ac:dyDescent="0.25">
      <c r="A31" s="23">
        <f t="shared" si="2"/>
        <v>872</v>
      </c>
      <c r="B31" s="24">
        <v>44971</v>
      </c>
      <c r="C31" s="8"/>
      <c r="D31" s="8" t="s">
        <v>36</v>
      </c>
      <c r="E31" s="15"/>
      <c r="F31" s="15">
        <v>4144.46</v>
      </c>
      <c r="G31" s="15"/>
      <c r="H31" s="15"/>
      <c r="I31" s="15">
        <f t="shared" si="0"/>
        <v>4144.46</v>
      </c>
      <c r="J31" s="15" t="s">
        <v>37</v>
      </c>
      <c r="K31" s="15">
        <v>4014</v>
      </c>
      <c r="L31" s="15">
        <v>280.98</v>
      </c>
      <c r="M31" s="8" t="s">
        <v>58</v>
      </c>
      <c r="N31" s="19">
        <f t="shared" si="1"/>
        <v>7.0000000000000007E-2</v>
      </c>
      <c r="O31" s="17"/>
    </row>
    <row r="32" spans="1:15" x14ac:dyDescent="0.25">
      <c r="A32" s="23">
        <f t="shared" si="2"/>
        <v>873</v>
      </c>
      <c r="B32" s="24">
        <v>44971</v>
      </c>
      <c r="C32" s="8"/>
      <c r="D32" s="8" t="s">
        <v>28</v>
      </c>
      <c r="E32" s="15"/>
      <c r="F32" s="15">
        <v>14847.35</v>
      </c>
      <c r="G32" s="15"/>
      <c r="H32" s="15"/>
      <c r="I32" s="15">
        <f t="shared" si="0"/>
        <v>14847.35</v>
      </c>
      <c r="J32" s="15" t="s">
        <v>16</v>
      </c>
      <c r="K32" s="15">
        <v>14380</v>
      </c>
      <c r="L32" s="15">
        <v>1006.6</v>
      </c>
      <c r="M32" s="8"/>
      <c r="N32" s="19">
        <f t="shared" si="1"/>
        <v>7.0000000000000007E-2</v>
      </c>
      <c r="O32" s="17"/>
    </row>
    <row r="33" spans="1:15" x14ac:dyDescent="0.25">
      <c r="A33" s="23">
        <v>874</v>
      </c>
      <c r="B33" s="24">
        <v>44972</v>
      </c>
      <c r="C33" s="8"/>
      <c r="D33" s="8" t="s">
        <v>20</v>
      </c>
      <c r="E33" s="15"/>
      <c r="F33" s="15">
        <v>6675.11</v>
      </c>
      <c r="G33" s="15"/>
      <c r="H33" s="15"/>
      <c r="I33" s="15">
        <f t="shared" si="0"/>
        <v>6675.11</v>
      </c>
      <c r="J33" s="15" t="s">
        <v>16</v>
      </c>
      <c r="K33" s="15">
        <v>6465</v>
      </c>
      <c r="L33" s="15">
        <v>1163.7</v>
      </c>
      <c r="M33" s="8"/>
      <c r="N33" s="19">
        <f t="shared" si="1"/>
        <v>0.18</v>
      </c>
      <c r="O33" s="17"/>
    </row>
    <row r="34" spans="1:15" x14ac:dyDescent="0.25">
      <c r="A34" s="23">
        <v>875</v>
      </c>
      <c r="B34" s="24">
        <v>44974</v>
      </c>
      <c r="C34" s="8"/>
      <c r="D34" s="8" t="s">
        <v>15</v>
      </c>
      <c r="E34" s="15">
        <v>9340.57</v>
      </c>
      <c r="F34" s="15"/>
      <c r="G34" s="15"/>
      <c r="H34" s="15"/>
      <c r="I34" s="15">
        <f t="shared" si="0"/>
        <v>9340.57</v>
      </c>
      <c r="J34" s="15" t="s">
        <v>26</v>
      </c>
      <c r="K34" s="15">
        <v>9050.8799999999992</v>
      </c>
      <c r="L34" s="15">
        <v>1086.1099999999999</v>
      </c>
      <c r="M34" s="8"/>
      <c r="N34" s="19">
        <f t="shared" si="1"/>
        <v>0.12000048614057418</v>
      </c>
      <c r="O34" s="17"/>
    </row>
    <row r="35" spans="1:15" x14ac:dyDescent="0.25">
      <c r="A35" s="23">
        <v>876</v>
      </c>
      <c r="B35" s="24">
        <v>44974</v>
      </c>
      <c r="C35" s="8"/>
      <c r="D35" s="8" t="s">
        <v>30</v>
      </c>
      <c r="E35" s="15"/>
      <c r="F35" s="15">
        <v>1023.21</v>
      </c>
      <c r="G35" s="15"/>
      <c r="H35" s="15"/>
      <c r="I35" s="15">
        <f t="shared" si="0"/>
        <v>1023.21</v>
      </c>
      <c r="J35" s="15" t="s">
        <v>16</v>
      </c>
      <c r="K35" s="15">
        <v>991</v>
      </c>
      <c r="L35" s="15">
        <v>118.92</v>
      </c>
      <c r="M35" s="8"/>
      <c r="N35" s="19">
        <f t="shared" si="1"/>
        <v>0.12</v>
      </c>
      <c r="O35" s="17"/>
    </row>
    <row r="36" spans="1:15" x14ac:dyDescent="0.25">
      <c r="A36" s="23">
        <v>877</v>
      </c>
      <c r="B36" s="24">
        <v>44979</v>
      </c>
      <c r="C36" s="8"/>
      <c r="D36" s="8" t="s">
        <v>13</v>
      </c>
      <c r="E36" s="15"/>
      <c r="F36" s="15">
        <v>8993.08</v>
      </c>
      <c r="G36" s="15"/>
      <c r="H36" s="15"/>
      <c r="I36" s="15">
        <f t="shared" si="0"/>
        <v>8993.08</v>
      </c>
      <c r="J36" s="15" t="s">
        <v>14</v>
      </c>
      <c r="K36" s="15">
        <v>8710</v>
      </c>
      <c r="L36" s="15">
        <v>1045.2</v>
      </c>
      <c r="M36" s="8"/>
      <c r="N36" s="19">
        <f t="shared" si="1"/>
        <v>0.12000000000000001</v>
      </c>
      <c r="O36" s="17"/>
    </row>
    <row r="37" spans="1:15" x14ac:dyDescent="0.25">
      <c r="A37" s="23">
        <v>878</v>
      </c>
      <c r="B37" s="24">
        <v>44980</v>
      </c>
      <c r="C37" s="8"/>
      <c r="D37" s="8" t="s">
        <v>45</v>
      </c>
      <c r="E37" s="15"/>
      <c r="F37" s="15">
        <v>1550.3</v>
      </c>
      <c r="G37" s="15"/>
      <c r="H37" s="15"/>
      <c r="I37" s="15">
        <f t="shared" si="0"/>
        <v>1550.3</v>
      </c>
      <c r="J37" s="15" t="s">
        <v>41</v>
      </c>
      <c r="K37" s="15">
        <v>1501.5</v>
      </c>
      <c r="L37" s="15">
        <v>270.27</v>
      </c>
      <c r="M37" s="8"/>
      <c r="N37" s="19">
        <f t="shared" si="1"/>
        <v>0.18</v>
      </c>
      <c r="O37" s="17"/>
    </row>
    <row r="38" spans="1:15" x14ac:dyDescent="0.25">
      <c r="A38" s="23">
        <v>879</v>
      </c>
      <c r="B38" s="24">
        <v>44980</v>
      </c>
      <c r="C38" s="8"/>
      <c r="D38" s="8" t="s">
        <v>52</v>
      </c>
      <c r="E38" s="15"/>
      <c r="F38" s="15">
        <v>10494.47</v>
      </c>
      <c r="G38" s="15"/>
      <c r="H38" s="15"/>
      <c r="I38" s="15">
        <f t="shared" si="0"/>
        <v>10494.47</v>
      </c>
      <c r="J38" s="15" t="s">
        <v>41</v>
      </c>
      <c r="K38" s="15">
        <v>10457.5</v>
      </c>
      <c r="L38" s="15">
        <v>1827.91</v>
      </c>
      <c r="M38" s="8"/>
      <c r="N38" s="19">
        <f t="shared" si="1"/>
        <v>0.17479416686588573</v>
      </c>
      <c r="O38" s="17"/>
    </row>
    <row r="39" spans="1:15" x14ac:dyDescent="0.25">
      <c r="A39" s="23">
        <v>880</v>
      </c>
      <c r="B39" s="8" t="s">
        <v>35</v>
      </c>
      <c r="C39" s="8"/>
      <c r="D39" s="8"/>
      <c r="E39" s="15"/>
      <c r="F39" s="15"/>
      <c r="G39" s="15"/>
      <c r="H39" s="15"/>
      <c r="I39" s="15">
        <f t="shared" si="0"/>
        <v>0</v>
      </c>
      <c r="J39" s="15"/>
      <c r="K39" s="15"/>
      <c r="L39" s="15"/>
      <c r="M39" s="8"/>
      <c r="N39" s="19"/>
      <c r="O39" s="17"/>
    </row>
    <row r="40" spans="1:15" x14ac:dyDescent="0.25">
      <c r="A40" s="23">
        <v>881</v>
      </c>
      <c r="B40" s="8" t="s">
        <v>35</v>
      </c>
      <c r="C40" s="8"/>
      <c r="D40" s="8"/>
      <c r="E40" s="15"/>
      <c r="F40" s="15"/>
      <c r="G40" s="15"/>
      <c r="H40" s="15"/>
      <c r="I40" s="15">
        <f t="shared" si="0"/>
        <v>0</v>
      </c>
      <c r="J40" s="15"/>
      <c r="K40" s="15"/>
      <c r="L40" s="15"/>
      <c r="M40" s="8"/>
      <c r="N40" s="19"/>
      <c r="O40" s="17"/>
    </row>
    <row r="41" spans="1:15" x14ac:dyDescent="0.25">
      <c r="A41" s="23">
        <v>882</v>
      </c>
      <c r="B41" s="8" t="s">
        <v>35</v>
      </c>
      <c r="C41" s="8"/>
      <c r="D41" s="8"/>
      <c r="E41" s="15"/>
      <c r="F41" s="15"/>
      <c r="G41" s="15"/>
      <c r="H41" s="15"/>
      <c r="I41" s="15">
        <f t="shared" si="0"/>
        <v>0</v>
      </c>
      <c r="J41" s="15"/>
      <c r="K41" s="15"/>
      <c r="L41" s="15"/>
      <c r="M41" s="8"/>
      <c r="N41" s="19"/>
      <c r="O41" s="17"/>
    </row>
    <row r="42" spans="1:15" x14ac:dyDescent="0.25">
      <c r="A42" s="23">
        <v>883</v>
      </c>
      <c r="B42" s="8" t="s">
        <v>35</v>
      </c>
      <c r="C42" s="8"/>
      <c r="D42" s="8"/>
      <c r="E42" s="15"/>
      <c r="F42" s="15"/>
      <c r="G42" s="15"/>
      <c r="H42" s="15"/>
      <c r="I42" s="15">
        <f t="shared" si="0"/>
        <v>0</v>
      </c>
      <c r="J42" s="15"/>
      <c r="K42" s="15"/>
      <c r="L42" s="15"/>
      <c r="M42" s="8"/>
      <c r="N42" s="19"/>
      <c r="O42" s="17"/>
    </row>
    <row r="43" spans="1:15" x14ac:dyDescent="0.25">
      <c r="A43" s="23">
        <v>884</v>
      </c>
      <c r="B43" s="24">
        <v>44981</v>
      </c>
      <c r="C43" s="8"/>
      <c r="D43" s="8" t="s">
        <v>21</v>
      </c>
      <c r="E43" s="15"/>
      <c r="F43" s="15">
        <v>3072.72</v>
      </c>
      <c r="G43" s="15"/>
      <c r="H43" s="15"/>
      <c r="I43" s="15">
        <f t="shared" si="0"/>
        <v>3072.72</v>
      </c>
      <c r="J43" s="15" t="s">
        <v>23</v>
      </c>
      <c r="K43" s="15">
        <v>2976</v>
      </c>
      <c r="L43" s="15">
        <v>357.12</v>
      </c>
      <c r="M43" s="8"/>
      <c r="N43" s="19">
        <f t="shared" si="1"/>
        <v>0.12</v>
      </c>
      <c r="O43" s="17"/>
    </row>
    <row r="44" spans="1:15" x14ac:dyDescent="0.25">
      <c r="A44" s="23">
        <v>885</v>
      </c>
      <c r="B44" s="24">
        <v>44984</v>
      </c>
      <c r="C44" s="8"/>
      <c r="D44" s="8" t="s">
        <v>19</v>
      </c>
      <c r="E44" s="15"/>
      <c r="F44" s="15">
        <v>2300.4</v>
      </c>
      <c r="G44" s="15"/>
      <c r="H44" s="15"/>
      <c r="I44" s="15">
        <f t="shared" si="0"/>
        <v>2300.4</v>
      </c>
      <c r="J44" s="15" t="s">
        <v>16</v>
      </c>
      <c r="K44" s="15">
        <v>2228</v>
      </c>
      <c r="L44" s="15">
        <v>401.04</v>
      </c>
      <c r="M44" s="8"/>
      <c r="N44" s="19">
        <f t="shared" si="1"/>
        <v>0.18000000000000002</v>
      </c>
      <c r="O44" s="17"/>
    </row>
    <row r="45" spans="1:15" x14ac:dyDescent="0.25">
      <c r="A45" s="23">
        <v>886</v>
      </c>
      <c r="B45" s="24">
        <v>44984</v>
      </c>
      <c r="C45" s="8"/>
      <c r="D45" s="8" t="s">
        <v>15</v>
      </c>
      <c r="E45" s="15">
        <v>7839.54</v>
      </c>
      <c r="F45" s="15"/>
      <c r="G45" s="15"/>
      <c r="H45" s="15"/>
      <c r="I45" s="15">
        <f t="shared" si="0"/>
        <v>7839.54</v>
      </c>
      <c r="J45" s="15" t="s">
        <v>26</v>
      </c>
      <c r="K45" s="15">
        <v>7598.64</v>
      </c>
      <c r="L45" s="15">
        <v>911.84</v>
      </c>
      <c r="M45" s="8"/>
      <c r="N45" s="19">
        <f t="shared" si="1"/>
        <v>0.12000042112799132</v>
      </c>
      <c r="O45" s="17"/>
    </row>
    <row r="46" spans="1:15" x14ac:dyDescent="0.25">
      <c r="A46" s="23">
        <v>887</v>
      </c>
      <c r="B46" s="24">
        <v>44984</v>
      </c>
      <c r="C46" s="8"/>
      <c r="D46" s="8" t="s">
        <v>59</v>
      </c>
      <c r="E46" s="15"/>
      <c r="F46" s="15">
        <v>8530.51</v>
      </c>
      <c r="G46" s="15"/>
      <c r="H46" s="15"/>
      <c r="I46" s="15">
        <f t="shared" si="0"/>
        <v>8530.51</v>
      </c>
      <c r="J46" s="15" t="s">
        <v>31</v>
      </c>
      <c r="K46" s="15">
        <v>8262</v>
      </c>
      <c r="L46" s="15">
        <v>578.33000000000004</v>
      </c>
      <c r="M46" s="8"/>
      <c r="N46" s="19">
        <f t="shared" si="1"/>
        <v>6.9998789639312525E-2</v>
      </c>
      <c r="O46" s="17"/>
    </row>
    <row r="47" spans="1:15" x14ac:dyDescent="0.25">
      <c r="A47" s="23">
        <v>888</v>
      </c>
      <c r="B47" s="24">
        <v>44984</v>
      </c>
      <c r="C47" s="8"/>
      <c r="D47" s="8" t="s">
        <v>22</v>
      </c>
      <c r="E47" s="15"/>
      <c r="F47" s="15">
        <v>22859.55</v>
      </c>
      <c r="G47" s="15"/>
      <c r="H47" s="15"/>
      <c r="I47" s="15">
        <f t="shared" si="0"/>
        <v>22859.55</v>
      </c>
      <c r="J47" s="15" t="s">
        <v>24</v>
      </c>
      <c r="K47" s="15">
        <v>22140</v>
      </c>
      <c r="L47" s="15">
        <v>2656.8</v>
      </c>
      <c r="M47" s="8"/>
      <c r="N47" s="19">
        <f t="shared" si="1"/>
        <v>0.12000000000000001</v>
      </c>
      <c r="O47" s="17"/>
    </row>
    <row r="48" spans="1:15" x14ac:dyDescent="0.25">
      <c r="A48" s="23">
        <v>889</v>
      </c>
      <c r="B48" s="24">
        <v>44985</v>
      </c>
      <c r="C48" s="8"/>
      <c r="D48" s="8" t="s">
        <v>25</v>
      </c>
      <c r="E48" s="15"/>
      <c r="F48" s="15"/>
      <c r="G48" s="15">
        <v>29674.05</v>
      </c>
      <c r="H48" s="15"/>
      <c r="I48" s="15">
        <f t="shared" si="0"/>
        <v>29674.05</v>
      </c>
      <c r="J48" s="25" t="s">
        <v>27</v>
      </c>
      <c r="K48" s="25">
        <v>28740</v>
      </c>
      <c r="L48" s="15">
        <v>5173.2</v>
      </c>
      <c r="M48" s="8"/>
      <c r="N48" s="19">
        <f t="shared" si="1"/>
        <v>0.18</v>
      </c>
      <c r="O48" s="17"/>
    </row>
    <row r="49" spans="1:15" x14ac:dyDescent="0.25">
      <c r="A49" s="23">
        <v>890</v>
      </c>
      <c r="B49" s="24">
        <v>44985</v>
      </c>
      <c r="C49" s="8"/>
      <c r="D49" s="8" t="s">
        <v>19</v>
      </c>
      <c r="E49" s="15"/>
      <c r="F49" s="15">
        <v>14124.6</v>
      </c>
      <c r="G49" s="15"/>
      <c r="H49" s="15"/>
      <c r="I49" s="15">
        <f t="shared" si="0"/>
        <v>14124.6</v>
      </c>
      <c r="J49" s="15" t="s">
        <v>16</v>
      </c>
      <c r="K49" s="15">
        <v>13680</v>
      </c>
      <c r="L49" s="15">
        <v>2462.4</v>
      </c>
      <c r="M49" s="8"/>
      <c r="N49" s="19">
        <f t="shared" si="1"/>
        <v>0.18</v>
      </c>
      <c r="O49" s="17"/>
    </row>
    <row r="50" spans="1:15" x14ac:dyDescent="0.25">
      <c r="A50" s="23"/>
      <c r="B50" s="24"/>
      <c r="C50" s="8"/>
      <c r="D50" s="8"/>
      <c r="E50" s="15"/>
      <c r="F50" s="15"/>
      <c r="G50" s="15"/>
      <c r="H50" s="15"/>
      <c r="I50" s="15">
        <f t="shared" si="0"/>
        <v>0</v>
      </c>
      <c r="J50" s="15"/>
      <c r="K50" s="15"/>
      <c r="L50" s="15"/>
      <c r="M50" s="8"/>
      <c r="N50" s="8"/>
      <c r="O50" s="17"/>
    </row>
    <row r="51" spans="1:15" x14ac:dyDescent="0.25">
      <c r="A51" s="23"/>
      <c r="B51" s="8"/>
      <c r="C51" s="8"/>
      <c r="D51" s="8"/>
      <c r="E51" s="15">
        <f>SUM(E7:E50)</f>
        <v>86751.24</v>
      </c>
      <c r="F51" s="15">
        <f>SUM(F7:F50)</f>
        <v>112016.77</v>
      </c>
      <c r="G51" s="15">
        <f>SUM(G7:G50)</f>
        <v>74924.39</v>
      </c>
      <c r="H51" s="15">
        <f>SUM(H7:H50)</f>
        <v>7203.23</v>
      </c>
      <c r="I51" s="15">
        <f>SUM(I7:I50)</f>
        <v>280895.62999999995</v>
      </c>
      <c r="J51" s="15" t="s">
        <v>47</v>
      </c>
      <c r="K51" s="15">
        <f>SUM(K7:K50)</f>
        <v>272382.14</v>
      </c>
      <c r="L51" s="15">
        <f>SUM(L7:L50)</f>
        <v>33560.840000000004</v>
      </c>
      <c r="M51" s="8"/>
      <c r="N51" s="8"/>
      <c r="O51" s="17"/>
    </row>
    <row r="52" spans="1:15" x14ac:dyDescent="0.25">
      <c r="A52" s="23"/>
      <c r="B52" s="8"/>
      <c r="C52" s="8"/>
      <c r="D52" s="8"/>
      <c r="E52" s="15">
        <f>+K15+K17+K26+K27+K34+K45</f>
        <v>84055.44</v>
      </c>
      <c r="F52" s="15">
        <f>+K7+K9+K10+K14+K16+K19+K31+K32+K33+K35+K36+K37+K38+K43+K44+K46+K47+K49</f>
        <v>108784.2</v>
      </c>
      <c r="G52" s="15">
        <f>+K13+K21+K22+K23+K24+K25+K29+K48</f>
        <v>72566</v>
      </c>
      <c r="H52" s="15">
        <f>+K8+K12+K20</f>
        <v>6976.5</v>
      </c>
      <c r="I52" s="19">
        <f>SUM(E52:H52)</f>
        <v>272382.14</v>
      </c>
      <c r="J52" s="15" t="s">
        <v>47</v>
      </c>
      <c r="K52" s="8"/>
      <c r="L52" s="15"/>
      <c r="M52" s="8"/>
      <c r="N52" s="8"/>
      <c r="O52" s="17"/>
    </row>
    <row r="53" spans="1:15" x14ac:dyDescent="0.25">
      <c r="A53" s="23"/>
      <c r="B53" s="8"/>
      <c r="C53" s="8"/>
      <c r="D53" s="8"/>
      <c r="E53" s="15"/>
      <c r="F53" s="15"/>
      <c r="G53" s="15"/>
      <c r="H53" s="15"/>
      <c r="I53" s="19"/>
      <c r="J53" s="8"/>
      <c r="K53" s="8"/>
      <c r="L53" s="15"/>
      <c r="M53" s="8"/>
      <c r="N53" s="8"/>
      <c r="O53" s="17"/>
    </row>
    <row r="54" spans="1:15" x14ac:dyDescent="0.25">
      <c r="A54" s="23"/>
      <c r="B54" s="8"/>
      <c r="C54" s="8"/>
      <c r="D54" s="8"/>
      <c r="E54" s="15"/>
      <c r="F54" s="15"/>
      <c r="G54" s="15"/>
      <c r="H54" s="15"/>
      <c r="I54" s="15">
        <v>-4274.55</v>
      </c>
      <c r="J54" s="15"/>
      <c r="K54" s="15">
        <v>-4140</v>
      </c>
      <c r="L54" s="15"/>
      <c r="M54" s="8"/>
      <c r="N54" s="8"/>
      <c r="O54" s="17"/>
    </row>
    <row r="55" spans="1:15" x14ac:dyDescent="0.25">
      <c r="A55" s="23"/>
      <c r="B55" s="8"/>
      <c r="C55" s="8"/>
      <c r="D55" s="8"/>
      <c r="E55" s="15"/>
      <c r="F55" s="15"/>
      <c r="G55" s="15"/>
      <c r="H55" s="15"/>
      <c r="I55" s="15">
        <v>9.44</v>
      </c>
      <c r="J55" s="15"/>
      <c r="K55" s="15">
        <v>0</v>
      </c>
      <c r="L55" s="15"/>
      <c r="M55" s="8"/>
      <c r="N55" s="8"/>
      <c r="O55" s="17"/>
    </row>
    <row r="56" spans="1:15" ht="15.75" thickBot="1" x14ac:dyDescent="0.3">
      <c r="A56" s="12"/>
      <c r="B56" s="13"/>
      <c r="C56" s="13"/>
      <c r="D56" s="13"/>
      <c r="E56" s="26"/>
      <c r="F56" s="26"/>
      <c r="G56" s="26"/>
      <c r="H56" s="26"/>
      <c r="I56" s="26">
        <f>+I51-I54-I55</f>
        <v>285160.73999999993</v>
      </c>
      <c r="J56" s="26" t="s">
        <v>60</v>
      </c>
      <c r="K56" s="26">
        <f>+K51-K54</f>
        <v>276522.14</v>
      </c>
      <c r="L56" s="26" t="s">
        <v>60</v>
      </c>
      <c r="M56" s="13"/>
      <c r="N56" s="13"/>
      <c r="O56" s="14"/>
    </row>
  </sheetData>
  <sortState ref="A839:K844">
    <sortCondition ref="J839:J844"/>
  </sortState>
  <mergeCells count="1">
    <mergeCell ref="E3:H3"/>
  </mergeCells>
  <printOptions horizontalCentered="1" gridLines="1"/>
  <pageMargins left="0.11811023622047245" right="0.11811023622047245" top="0" bottom="0" header="0.31496062992125984" footer="0.31496062992125984"/>
  <pageSetup paperSize="9" scale="8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DETALHADO 2020 21</vt:lpstr>
      <vt:lpstr>'DETALHADO 2020 21'!Titulos_de_impressao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2023-03-29T11:39:00Z</cp:lastPrinted>
  <dcterms:created xsi:type="dcterms:W3CDTF">2020-07-29T12:46:58Z</dcterms:created>
  <dcterms:modified xsi:type="dcterms:W3CDTF">2023-03-30T18:02:37Z</dcterms:modified>
</cp:coreProperties>
</file>